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運営状況点検書\広報課へ\"/>
    </mc:Choice>
  </mc:AlternateContent>
  <xr:revisionPtr revIDLastSave="0" documentId="8_{B2A63F12-9AE1-44AB-A52F-6B20C8B75484}" xr6:coauthVersionLast="47" xr6:coauthVersionMax="47" xr10:uidLastSave="{00000000-0000-0000-0000-000000000000}"/>
  <bookViews>
    <workbookView xWindow="4005" yWindow="1230" windowWidth="21600" windowHeight="11295" tabRatio="693" xr2:uid="{00000000-000D-0000-FFFF-FFFF00000000}"/>
  </bookViews>
  <sheets>
    <sheet name="運営状況点検書" sheetId="1" r:id="rId1"/>
    <sheet name="勤務形態一覧表" sheetId="8" r:id="rId2"/>
    <sheet name="シフト記号表" sheetId="9" r:id="rId3"/>
    <sheet name="利用者数一覧表" sheetId="5" r:id="rId4"/>
    <sheet name="【記載例】勤務形態一覧表" sheetId="6" r:id="rId5"/>
    <sheet name="【記載例】シフト記号表" sheetId="7" r:id="rId6"/>
    <sheet name="【参考】勤務形態一覧表記入方法" sheetId="10" r:id="rId7"/>
    <sheet name="プルダウン・リスト" sheetId="11" state="hidden" r:id="rId8"/>
  </sheets>
  <definedNames>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560" localSheetId="0">運営状況点検書!$C$182</definedName>
    <definedName name="HIT_ROW565" localSheetId="0">運営状況点検書!$C$187</definedName>
    <definedName name="HIT_ROW577" localSheetId="0">運営状況点検書!$C$206</definedName>
    <definedName name="HIT_ROW578" localSheetId="0">運営状況点検書!$C$208</definedName>
    <definedName name="HIT_ROW81" localSheetId="0">運営状況点検書!#REF!</definedName>
    <definedName name="_xlnm.Print_Area" localSheetId="5">【記載例】シフト記号表!$A$1:$Y$44</definedName>
    <definedName name="_xlnm.Print_Area" localSheetId="4">【記載例】勤務形態一覧表!$A$1:$BN$157</definedName>
    <definedName name="_xlnm.Print_Area" localSheetId="6">【参考】勤務形態一覧表記入方法!$A$1:$R$84</definedName>
    <definedName name="_xlnm.Print_Area" localSheetId="2">シフト記号表!$A$1:$Y$44</definedName>
    <definedName name="_xlnm.Print_Area" localSheetId="1">勤務形態一覧表!$A$1:$BN$154</definedName>
    <definedName name="_xlnm.Print_Area" localSheetId="3">利用者数一覧表!$A$1:$Q$25</definedName>
    <definedName name="介護職員">プルダウン・リスト!$F$18:$F$27</definedName>
    <definedName name="看護職員">プルダウン・リスト!$E$18:$E$27</definedName>
    <definedName name="管理者">プルダウン・リスト!$C$18:$C$27</definedName>
    <definedName name="機能訓練指導員">プルダウン・リスト!$G$18:$G$27</definedName>
    <definedName name="計画作成担当者">プルダウン・リスト!$H$18:$H$27</definedName>
    <definedName name="職種">プルダウン・リスト!$C$17:$L$17</definedName>
    <definedName name="生活相談員">プルダウン・リスト!$D$18:$D$27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9" l="1"/>
  <c r="K47" i="9"/>
  <c r="U46" i="9"/>
  <c r="U45" i="9"/>
  <c r="K45" i="9"/>
  <c r="U44" i="9"/>
  <c r="K44" i="9"/>
  <c r="U43" i="9"/>
  <c r="S43" i="9"/>
  <c r="Q43" i="9"/>
  <c r="W43" i="9" s="1"/>
  <c r="K43" i="9"/>
  <c r="U42" i="9"/>
  <c r="S42" i="9"/>
  <c r="Q42" i="9"/>
  <c r="W42" i="9" s="1"/>
  <c r="K42" i="9"/>
  <c r="U41" i="9"/>
  <c r="S41" i="9"/>
  <c r="Q41" i="9"/>
  <c r="W41" i="9" s="1"/>
  <c r="K41" i="9"/>
  <c r="U40" i="9"/>
  <c r="S40" i="9"/>
  <c r="Q40" i="9"/>
  <c r="W40" i="9" s="1"/>
  <c r="K40" i="9"/>
  <c r="U39" i="9"/>
  <c r="S39" i="9"/>
  <c r="Q39" i="9"/>
  <c r="W39" i="9" s="1"/>
  <c r="K39" i="9"/>
  <c r="U38" i="9"/>
  <c r="S38" i="9"/>
  <c r="Q38" i="9"/>
  <c r="W38" i="9" s="1"/>
  <c r="K38" i="9"/>
  <c r="U21" i="9"/>
  <c r="S21" i="9"/>
  <c r="Q21" i="9"/>
  <c r="W21" i="9" s="1"/>
  <c r="K21" i="9"/>
  <c r="U20" i="9"/>
  <c r="S20" i="9"/>
  <c r="Q20" i="9"/>
  <c r="W20" i="9" s="1"/>
  <c r="K20" i="9"/>
  <c r="U19" i="9"/>
  <c r="S19" i="9"/>
  <c r="Q19" i="9"/>
  <c r="W19" i="9" s="1"/>
  <c r="K19" i="9"/>
  <c r="U18" i="9"/>
  <c r="S18" i="9"/>
  <c r="Q18" i="9"/>
  <c r="W18" i="9" s="1"/>
  <c r="K18" i="9"/>
  <c r="U17" i="9"/>
  <c r="S17" i="9"/>
  <c r="Q17" i="9"/>
  <c r="W17" i="9" s="1"/>
  <c r="K17" i="9"/>
  <c r="K16" i="9"/>
  <c r="U15" i="9"/>
  <c r="K15" i="9"/>
  <c r="U14" i="9"/>
  <c r="K14" i="9"/>
  <c r="U13" i="9"/>
  <c r="K13" i="9"/>
  <c r="U12" i="9"/>
  <c r="K12" i="9"/>
  <c r="K11" i="9"/>
  <c r="U10" i="9"/>
  <c r="K10" i="9"/>
  <c r="U9" i="9"/>
  <c r="K9" i="9"/>
  <c r="U8" i="9"/>
  <c r="K8" i="9"/>
  <c r="AJ140" i="8"/>
  <c r="T140" i="8"/>
  <c r="AJ139" i="8"/>
  <c r="AE139" i="8"/>
  <c r="T139" i="8"/>
  <c r="O139" i="8"/>
  <c r="AQ135" i="8"/>
  <c r="AE145" i="8" s="1"/>
  <c r="AN135" i="8"/>
  <c r="AE140" i="8" s="1"/>
  <c r="AL135" i="8"/>
  <c r="AA135" i="8"/>
  <c r="O145" i="8" s="1"/>
  <c r="X135" i="8"/>
  <c r="O140" i="8" s="1"/>
  <c r="V135" i="8"/>
  <c r="BE125" i="8"/>
  <c r="BD125" i="8"/>
  <c r="BC125" i="8"/>
  <c r="BB125" i="8"/>
  <c r="BA125" i="8"/>
  <c r="AZ125" i="8"/>
  <c r="AY125" i="8"/>
  <c r="AX125" i="8"/>
  <c r="AW125" i="8"/>
  <c r="AV125" i="8"/>
  <c r="AU125" i="8"/>
  <c r="AT125" i="8"/>
  <c r="AS125" i="8"/>
  <c r="AR125" i="8"/>
  <c r="AQ125" i="8"/>
  <c r="AP125" i="8"/>
  <c r="AO125" i="8"/>
  <c r="AN125" i="8"/>
  <c r="AM125" i="8"/>
  <c r="AL125" i="8"/>
  <c r="AK125" i="8"/>
  <c r="AJ125" i="8"/>
  <c r="AI125" i="8"/>
  <c r="AH125" i="8"/>
  <c r="AG125" i="8"/>
  <c r="AF125" i="8"/>
  <c r="AE125" i="8"/>
  <c r="AD125" i="8"/>
  <c r="AC125" i="8"/>
  <c r="AB125" i="8"/>
  <c r="AA125" i="8"/>
  <c r="K125" i="8"/>
  <c r="I125" i="8"/>
  <c r="BE124" i="8"/>
  <c r="BD124" i="8"/>
  <c r="BC124" i="8"/>
  <c r="BB124" i="8"/>
  <c r="BA124" i="8"/>
  <c r="AZ124" i="8"/>
  <c r="AY124" i="8"/>
  <c r="AX124" i="8"/>
  <c r="AW124" i="8"/>
  <c r="AV124" i="8"/>
  <c r="AU124" i="8"/>
  <c r="AT124" i="8"/>
  <c r="AS124" i="8"/>
  <c r="AR124" i="8"/>
  <c r="AQ124" i="8"/>
  <c r="AP124" i="8"/>
  <c r="AO124" i="8"/>
  <c r="AN124" i="8"/>
  <c r="AM124" i="8"/>
  <c r="AL124" i="8"/>
  <c r="AK124" i="8"/>
  <c r="AJ124" i="8"/>
  <c r="AI124" i="8"/>
  <c r="AH124" i="8"/>
  <c r="AG124" i="8"/>
  <c r="AF124" i="8"/>
  <c r="AE124" i="8"/>
  <c r="AD124" i="8"/>
  <c r="AC124" i="8"/>
  <c r="AB124" i="8"/>
  <c r="AA124" i="8"/>
  <c r="BE122" i="8"/>
  <c r="BD122" i="8"/>
  <c r="BC122" i="8"/>
  <c r="BB122" i="8"/>
  <c r="BA122" i="8"/>
  <c r="AZ122" i="8"/>
  <c r="AY122" i="8"/>
  <c r="AX122" i="8"/>
  <c r="AW122" i="8"/>
  <c r="AV122" i="8"/>
  <c r="AU122" i="8"/>
  <c r="AT122" i="8"/>
  <c r="AS122" i="8"/>
  <c r="AR122" i="8"/>
  <c r="AQ122" i="8"/>
  <c r="AP122" i="8"/>
  <c r="AO122" i="8"/>
  <c r="AN122" i="8"/>
  <c r="AM122" i="8"/>
  <c r="AL122" i="8"/>
  <c r="AK122" i="8"/>
  <c r="AJ122" i="8"/>
  <c r="AI122" i="8"/>
  <c r="AH122" i="8"/>
  <c r="AG122" i="8"/>
  <c r="AF122" i="8"/>
  <c r="AE122" i="8"/>
  <c r="AD122" i="8"/>
  <c r="AC122" i="8"/>
  <c r="AB122" i="8"/>
  <c r="AA122" i="8"/>
  <c r="K122" i="8"/>
  <c r="I122" i="8"/>
  <c r="BE121" i="8"/>
  <c r="BD121" i="8"/>
  <c r="BC121" i="8"/>
  <c r="BB121" i="8"/>
  <c r="BA121" i="8"/>
  <c r="AZ121" i="8"/>
  <c r="AY121" i="8"/>
  <c r="AX121" i="8"/>
  <c r="AW121" i="8"/>
  <c r="AV121" i="8"/>
  <c r="AU121" i="8"/>
  <c r="AT121" i="8"/>
  <c r="AS121" i="8"/>
  <c r="AR121" i="8"/>
  <c r="AQ121" i="8"/>
  <c r="AP121" i="8"/>
  <c r="AO121" i="8"/>
  <c r="AN121" i="8"/>
  <c r="AM121" i="8"/>
  <c r="AL121" i="8"/>
  <c r="AK121" i="8"/>
  <c r="AJ121" i="8"/>
  <c r="AI121" i="8"/>
  <c r="AH121" i="8"/>
  <c r="AG121" i="8"/>
  <c r="AF121" i="8"/>
  <c r="AE121" i="8"/>
  <c r="AD121" i="8"/>
  <c r="AC121" i="8"/>
  <c r="AB121" i="8"/>
  <c r="AA121" i="8"/>
  <c r="BE119" i="8"/>
  <c r="BD119" i="8"/>
  <c r="BC119" i="8"/>
  <c r="BB119" i="8"/>
  <c r="BA119" i="8"/>
  <c r="AZ119" i="8"/>
  <c r="AY119" i="8"/>
  <c r="AX119" i="8"/>
  <c r="AW119" i="8"/>
  <c r="AV119" i="8"/>
  <c r="AU119" i="8"/>
  <c r="AT119" i="8"/>
  <c r="AS119" i="8"/>
  <c r="AR119" i="8"/>
  <c r="AQ119" i="8"/>
  <c r="AP119" i="8"/>
  <c r="AO119" i="8"/>
  <c r="AN119" i="8"/>
  <c r="AM119" i="8"/>
  <c r="AL119" i="8"/>
  <c r="AK119" i="8"/>
  <c r="AJ119" i="8"/>
  <c r="AI119" i="8"/>
  <c r="AH119" i="8"/>
  <c r="AG119" i="8"/>
  <c r="AF119" i="8"/>
  <c r="AE119" i="8"/>
  <c r="AD119" i="8"/>
  <c r="AC119" i="8"/>
  <c r="AB119" i="8"/>
  <c r="AA119" i="8"/>
  <c r="K119" i="8"/>
  <c r="I119" i="8"/>
  <c r="BE118" i="8"/>
  <c r="BD118" i="8"/>
  <c r="BC118" i="8"/>
  <c r="BB118" i="8"/>
  <c r="BA118" i="8"/>
  <c r="AZ118" i="8"/>
  <c r="AY118" i="8"/>
  <c r="AX118" i="8"/>
  <c r="AW118" i="8"/>
  <c r="AV118" i="8"/>
  <c r="AU118" i="8"/>
  <c r="AT118" i="8"/>
  <c r="AS118" i="8"/>
  <c r="AR118" i="8"/>
  <c r="AQ118" i="8"/>
  <c r="AP118" i="8"/>
  <c r="AO118" i="8"/>
  <c r="AN118" i="8"/>
  <c r="AM118" i="8"/>
  <c r="AL118" i="8"/>
  <c r="AK118" i="8"/>
  <c r="AJ118" i="8"/>
  <c r="AI118" i="8"/>
  <c r="AH118" i="8"/>
  <c r="AG118" i="8"/>
  <c r="AF118" i="8"/>
  <c r="AE118" i="8"/>
  <c r="AD118" i="8"/>
  <c r="AC118" i="8"/>
  <c r="AB118" i="8"/>
  <c r="AA118" i="8"/>
  <c r="BE116" i="8"/>
  <c r="BD116" i="8"/>
  <c r="BC116" i="8"/>
  <c r="BB116" i="8"/>
  <c r="BA116" i="8"/>
  <c r="AZ116" i="8"/>
  <c r="AY116" i="8"/>
  <c r="AX116" i="8"/>
  <c r="AW116" i="8"/>
  <c r="AV116" i="8"/>
  <c r="AU116" i="8"/>
  <c r="AT116" i="8"/>
  <c r="AS116" i="8"/>
  <c r="AR116" i="8"/>
  <c r="AQ116" i="8"/>
  <c r="AP116" i="8"/>
  <c r="AO116" i="8"/>
  <c r="AN116" i="8"/>
  <c r="AM116" i="8"/>
  <c r="AL116" i="8"/>
  <c r="AK116" i="8"/>
  <c r="AJ116" i="8"/>
  <c r="AI116" i="8"/>
  <c r="AH116" i="8"/>
  <c r="AG116" i="8"/>
  <c r="AF116" i="8"/>
  <c r="AE116" i="8"/>
  <c r="AD116" i="8"/>
  <c r="AC116" i="8"/>
  <c r="AB116" i="8"/>
  <c r="AA116" i="8"/>
  <c r="K116" i="8"/>
  <c r="I116" i="8"/>
  <c r="BE115" i="8"/>
  <c r="BD115" i="8"/>
  <c r="BC115" i="8"/>
  <c r="BB115" i="8"/>
  <c r="BA115" i="8"/>
  <c r="AZ115" i="8"/>
  <c r="AY115" i="8"/>
  <c r="AX115" i="8"/>
  <c r="AW115" i="8"/>
  <c r="AV115" i="8"/>
  <c r="AU115" i="8"/>
  <c r="AT115" i="8"/>
  <c r="AS115" i="8"/>
  <c r="AR115" i="8"/>
  <c r="AQ115" i="8"/>
  <c r="AP115" i="8"/>
  <c r="AO115" i="8"/>
  <c r="AN115" i="8"/>
  <c r="AM115" i="8"/>
  <c r="AL115" i="8"/>
  <c r="AK115" i="8"/>
  <c r="AJ115" i="8"/>
  <c r="AI115" i="8"/>
  <c r="AH115" i="8"/>
  <c r="AG115" i="8"/>
  <c r="AF115" i="8"/>
  <c r="AE115" i="8"/>
  <c r="AD115" i="8"/>
  <c r="AC115" i="8"/>
  <c r="AB115" i="8"/>
  <c r="AA115" i="8"/>
  <c r="BE113" i="8"/>
  <c r="BD113" i="8"/>
  <c r="BC113" i="8"/>
  <c r="BB113" i="8"/>
  <c r="BA113" i="8"/>
  <c r="AZ113" i="8"/>
  <c r="AY113" i="8"/>
  <c r="AX113" i="8"/>
  <c r="AW113" i="8"/>
  <c r="AV113" i="8"/>
  <c r="AU113" i="8"/>
  <c r="AT113" i="8"/>
  <c r="AS113" i="8"/>
  <c r="AR113" i="8"/>
  <c r="AQ113" i="8"/>
  <c r="AP113" i="8"/>
  <c r="AO113" i="8"/>
  <c r="AN113" i="8"/>
  <c r="AM113" i="8"/>
  <c r="AL113" i="8"/>
  <c r="AK113" i="8"/>
  <c r="AJ113" i="8"/>
  <c r="AI113" i="8"/>
  <c r="AH113" i="8"/>
  <c r="AG113" i="8"/>
  <c r="AF113" i="8"/>
  <c r="AE113" i="8"/>
  <c r="AD113" i="8"/>
  <c r="AC113" i="8"/>
  <c r="AB113" i="8"/>
  <c r="AA113" i="8"/>
  <c r="K113" i="8"/>
  <c r="I113" i="8"/>
  <c r="BE112" i="8"/>
  <c r="BD112" i="8"/>
  <c r="BC112" i="8"/>
  <c r="BB112" i="8"/>
  <c r="BA112" i="8"/>
  <c r="AZ112" i="8"/>
  <c r="AY112" i="8"/>
  <c r="AX112" i="8"/>
  <c r="AW112" i="8"/>
  <c r="AV112" i="8"/>
  <c r="AU112" i="8"/>
  <c r="AT112" i="8"/>
  <c r="AS112" i="8"/>
  <c r="AR112" i="8"/>
  <c r="AQ112" i="8"/>
  <c r="AP112" i="8"/>
  <c r="AO112" i="8"/>
  <c r="AN112" i="8"/>
  <c r="AM112" i="8"/>
  <c r="AL112" i="8"/>
  <c r="AK112" i="8"/>
  <c r="AJ112" i="8"/>
  <c r="AI112" i="8"/>
  <c r="AH112" i="8"/>
  <c r="AG112" i="8"/>
  <c r="AF112" i="8"/>
  <c r="AE112" i="8"/>
  <c r="AD112" i="8"/>
  <c r="AC112" i="8"/>
  <c r="AB112" i="8"/>
  <c r="AA112" i="8"/>
  <c r="BE110" i="8"/>
  <c r="BD110" i="8"/>
  <c r="BC110" i="8"/>
  <c r="BB110" i="8"/>
  <c r="BA110" i="8"/>
  <c r="AZ110" i="8"/>
  <c r="AY110" i="8"/>
  <c r="AX110" i="8"/>
  <c r="AW110" i="8"/>
  <c r="AV110" i="8"/>
  <c r="AU110" i="8"/>
  <c r="AT110" i="8"/>
  <c r="AS110" i="8"/>
  <c r="AR110" i="8"/>
  <c r="AQ110" i="8"/>
  <c r="AP110" i="8"/>
  <c r="AO110" i="8"/>
  <c r="AN110" i="8"/>
  <c r="AM110" i="8"/>
  <c r="AL110" i="8"/>
  <c r="AK110" i="8"/>
  <c r="AJ110" i="8"/>
  <c r="AI110" i="8"/>
  <c r="AH110" i="8"/>
  <c r="AG110" i="8"/>
  <c r="AF110" i="8"/>
  <c r="AE110" i="8"/>
  <c r="AD110" i="8"/>
  <c r="AC110" i="8"/>
  <c r="AB110" i="8"/>
  <c r="AA110" i="8"/>
  <c r="K110" i="8"/>
  <c r="I110" i="8"/>
  <c r="BE109" i="8"/>
  <c r="BD109" i="8"/>
  <c r="BC109" i="8"/>
  <c r="BB109" i="8"/>
  <c r="BA109" i="8"/>
  <c r="AZ109" i="8"/>
  <c r="AY109" i="8"/>
  <c r="AX109" i="8"/>
  <c r="AW109" i="8"/>
  <c r="AV109" i="8"/>
  <c r="AU109" i="8"/>
  <c r="AT109" i="8"/>
  <c r="AS109" i="8"/>
  <c r="AR109" i="8"/>
  <c r="AQ109" i="8"/>
  <c r="AP109" i="8"/>
  <c r="AO109" i="8"/>
  <c r="AN109" i="8"/>
  <c r="AM109" i="8"/>
  <c r="AL109" i="8"/>
  <c r="AK109" i="8"/>
  <c r="AJ109" i="8"/>
  <c r="AI109" i="8"/>
  <c r="AH109" i="8"/>
  <c r="AG109" i="8"/>
  <c r="AF109" i="8"/>
  <c r="AE109" i="8"/>
  <c r="AD109" i="8"/>
  <c r="AC109" i="8"/>
  <c r="AB109" i="8"/>
  <c r="AA109" i="8"/>
  <c r="BE107" i="8"/>
  <c r="BD107" i="8"/>
  <c r="BC107" i="8"/>
  <c r="BB107" i="8"/>
  <c r="BA107" i="8"/>
  <c r="AZ107" i="8"/>
  <c r="AY107" i="8"/>
  <c r="AX107" i="8"/>
  <c r="AW107" i="8"/>
  <c r="AV107" i="8"/>
  <c r="AU107" i="8"/>
  <c r="AT107" i="8"/>
  <c r="AS107" i="8"/>
  <c r="AR107" i="8"/>
  <c r="AQ107" i="8"/>
  <c r="AP107" i="8"/>
  <c r="AO107" i="8"/>
  <c r="AN107" i="8"/>
  <c r="AM107" i="8"/>
  <c r="AL107" i="8"/>
  <c r="AK107" i="8"/>
  <c r="AJ107" i="8"/>
  <c r="AI107" i="8"/>
  <c r="AH107" i="8"/>
  <c r="AG107" i="8"/>
  <c r="AF107" i="8"/>
  <c r="AE107" i="8"/>
  <c r="AD107" i="8"/>
  <c r="AC107" i="8"/>
  <c r="AB107" i="8"/>
  <c r="AA107" i="8"/>
  <c r="K107" i="8"/>
  <c r="I107" i="8"/>
  <c r="BE106" i="8"/>
  <c r="BD106" i="8"/>
  <c r="BC106" i="8"/>
  <c r="BB106" i="8"/>
  <c r="BA106" i="8"/>
  <c r="AZ106" i="8"/>
  <c r="AY106" i="8"/>
  <c r="AX106" i="8"/>
  <c r="AW106" i="8"/>
  <c r="AV106" i="8"/>
  <c r="AU106" i="8"/>
  <c r="AT106" i="8"/>
  <c r="AS106" i="8"/>
  <c r="AR106" i="8"/>
  <c r="AQ106" i="8"/>
  <c r="AP106" i="8"/>
  <c r="AO106" i="8"/>
  <c r="AN106" i="8"/>
  <c r="AM106" i="8"/>
  <c r="AL106" i="8"/>
  <c r="AK106" i="8"/>
  <c r="AJ106" i="8"/>
  <c r="AI106" i="8"/>
  <c r="AH106" i="8"/>
  <c r="AG106" i="8"/>
  <c r="AF106" i="8"/>
  <c r="AE106" i="8"/>
  <c r="AD106" i="8"/>
  <c r="AC106" i="8"/>
  <c r="AB106" i="8"/>
  <c r="AA106" i="8"/>
  <c r="BE104" i="8"/>
  <c r="BD104" i="8"/>
  <c r="BC104" i="8"/>
  <c r="BB104" i="8"/>
  <c r="BA104" i="8"/>
  <c r="AZ104" i="8"/>
  <c r="AY104" i="8"/>
  <c r="AX104" i="8"/>
  <c r="AW104" i="8"/>
  <c r="AV104" i="8"/>
  <c r="AU104" i="8"/>
  <c r="AT104" i="8"/>
  <c r="AS104" i="8"/>
  <c r="AR104" i="8"/>
  <c r="AQ104" i="8"/>
  <c r="AP104" i="8"/>
  <c r="AO104" i="8"/>
  <c r="AN104" i="8"/>
  <c r="AM104" i="8"/>
  <c r="AL104" i="8"/>
  <c r="AK104" i="8"/>
  <c r="AJ104" i="8"/>
  <c r="AI104" i="8"/>
  <c r="AH104" i="8"/>
  <c r="AG104" i="8"/>
  <c r="AF104" i="8"/>
  <c r="AE104" i="8"/>
  <c r="AD104" i="8"/>
  <c r="AC104" i="8"/>
  <c r="AB104" i="8"/>
  <c r="AA104" i="8"/>
  <c r="K104" i="8"/>
  <c r="I104" i="8"/>
  <c r="BE103" i="8"/>
  <c r="BD103" i="8"/>
  <c r="BC103" i="8"/>
  <c r="BB103" i="8"/>
  <c r="BA103" i="8"/>
  <c r="AZ103" i="8"/>
  <c r="AY103" i="8"/>
  <c r="AX103" i="8"/>
  <c r="AW103" i="8"/>
  <c r="AV103" i="8"/>
  <c r="AU103" i="8"/>
  <c r="AT103" i="8"/>
  <c r="AS103" i="8"/>
  <c r="AR103" i="8"/>
  <c r="AQ103" i="8"/>
  <c r="AP103" i="8"/>
  <c r="AO103" i="8"/>
  <c r="AN103" i="8"/>
  <c r="AM103" i="8"/>
  <c r="AL103" i="8"/>
  <c r="AK103" i="8"/>
  <c r="AJ103" i="8"/>
  <c r="AI103" i="8"/>
  <c r="AH103" i="8"/>
  <c r="AG103" i="8"/>
  <c r="AF103" i="8"/>
  <c r="AE103" i="8"/>
  <c r="AD103" i="8"/>
  <c r="AC103" i="8"/>
  <c r="AB103" i="8"/>
  <c r="AA103" i="8"/>
  <c r="BE101" i="8"/>
  <c r="BD101" i="8"/>
  <c r="BC101" i="8"/>
  <c r="BB101" i="8"/>
  <c r="BA101" i="8"/>
  <c r="AZ101" i="8"/>
  <c r="AY101" i="8"/>
  <c r="AX101" i="8"/>
  <c r="AW101" i="8"/>
  <c r="AV101" i="8"/>
  <c r="AU101" i="8"/>
  <c r="AT101" i="8"/>
  <c r="AS101" i="8"/>
  <c r="AR101" i="8"/>
  <c r="AQ101" i="8"/>
  <c r="AP101" i="8"/>
  <c r="AO101" i="8"/>
  <c r="AN101" i="8"/>
  <c r="AM101" i="8"/>
  <c r="AL101" i="8"/>
  <c r="AK101" i="8"/>
  <c r="AJ101" i="8"/>
  <c r="AI101" i="8"/>
  <c r="AH101" i="8"/>
  <c r="AG101" i="8"/>
  <c r="AF101" i="8"/>
  <c r="AE101" i="8"/>
  <c r="AD101" i="8"/>
  <c r="AC101" i="8"/>
  <c r="AB101" i="8"/>
  <c r="AA101" i="8"/>
  <c r="K101" i="8"/>
  <c r="I101" i="8"/>
  <c r="BE100" i="8"/>
  <c r="BD100" i="8"/>
  <c r="BC100" i="8"/>
  <c r="BB100" i="8"/>
  <c r="BA100" i="8"/>
  <c r="AZ100" i="8"/>
  <c r="AY100" i="8"/>
  <c r="AX100" i="8"/>
  <c r="AW100" i="8"/>
  <c r="AV100" i="8"/>
  <c r="AU100" i="8"/>
  <c r="AT100" i="8"/>
  <c r="AS100" i="8"/>
  <c r="AR100" i="8"/>
  <c r="AQ100" i="8"/>
  <c r="AP100" i="8"/>
  <c r="AO100" i="8"/>
  <c r="AN100" i="8"/>
  <c r="AM100" i="8"/>
  <c r="AL100" i="8"/>
  <c r="AK100" i="8"/>
  <c r="AJ100" i="8"/>
  <c r="AI100" i="8"/>
  <c r="AH100" i="8"/>
  <c r="AG100" i="8"/>
  <c r="AF100" i="8"/>
  <c r="AE100" i="8"/>
  <c r="AD100" i="8"/>
  <c r="AC100" i="8"/>
  <c r="AB100" i="8"/>
  <c r="AA100" i="8"/>
  <c r="BE98" i="8"/>
  <c r="BD98" i="8"/>
  <c r="BC98" i="8"/>
  <c r="BB98" i="8"/>
  <c r="BA98" i="8"/>
  <c r="AZ98" i="8"/>
  <c r="AY98" i="8"/>
  <c r="AX98" i="8"/>
  <c r="AW98" i="8"/>
  <c r="AV98" i="8"/>
  <c r="AU98" i="8"/>
  <c r="AT98" i="8"/>
  <c r="AS98" i="8"/>
  <c r="AR98" i="8"/>
  <c r="AQ98" i="8"/>
  <c r="AP98" i="8"/>
  <c r="AO98" i="8"/>
  <c r="AN98" i="8"/>
  <c r="AM98" i="8"/>
  <c r="AL98" i="8"/>
  <c r="AK98" i="8"/>
  <c r="AJ98" i="8"/>
  <c r="AI98" i="8"/>
  <c r="AH98" i="8"/>
  <c r="AG98" i="8"/>
  <c r="AF98" i="8"/>
  <c r="AE98" i="8"/>
  <c r="AD98" i="8"/>
  <c r="AC98" i="8"/>
  <c r="AB98" i="8"/>
  <c r="AA98" i="8"/>
  <c r="K98" i="8"/>
  <c r="I98" i="8"/>
  <c r="BE97" i="8"/>
  <c r="BD97" i="8"/>
  <c r="BC97" i="8"/>
  <c r="BB97" i="8"/>
  <c r="BA97" i="8"/>
  <c r="AZ97" i="8"/>
  <c r="AY97" i="8"/>
  <c r="AX97" i="8"/>
  <c r="AW97" i="8"/>
  <c r="AV97" i="8"/>
  <c r="AU97" i="8"/>
  <c r="AT97" i="8"/>
  <c r="AS97" i="8"/>
  <c r="AR97" i="8"/>
  <c r="AQ97" i="8"/>
  <c r="AP97" i="8"/>
  <c r="AO97" i="8"/>
  <c r="AN97" i="8"/>
  <c r="AM97" i="8"/>
  <c r="AL97" i="8"/>
  <c r="AK97" i="8"/>
  <c r="AJ97" i="8"/>
  <c r="AI97" i="8"/>
  <c r="AH97" i="8"/>
  <c r="AG97" i="8"/>
  <c r="AF97" i="8"/>
  <c r="AE97" i="8"/>
  <c r="AD97" i="8"/>
  <c r="AC97" i="8"/>
  <c r="AB97" i="8"/>
  <c r="AA97" i="8"/>
  <c r="BE95" i="8"/>
  <c r="BD95" i="8"/>
  <c r="BC95" i="8"/>
  <c r="BB95" i="8"/>
  <c r="BA95" i="8"/>
  <c r="AZ95" i="8"/>
  <c r="AY95" i="8"/>
  <c r="AX95" i="8"/>
  <c r="AW95" i="8"/>
  <c r="AV95" i="8"/>
  <c r="AU95" i="8"/>
  <c r="AT95" i="8"/>
  <c r="AS95" i="8"/>
  <c r="AR95" i="8"/>
  <c r="AQ95" i="8"/>
  <c r="AP95" i="8"/>
  <c r="AO95" i="8"/>
  <c r="AN95" i="8"/>
  <c r="AM95" i="8"/>
  <c r="AL95" i="8"/>
  <c r="AK95" i="8"/>
  <c r="AJ95" i="8"/>
  <c r="AI95" i="8"/>
  <c r="AH95" i="8"/>
  <c r="AG95" i="8"/>
  <c r="AF95" i="8"/>
  <c r="AE95" i="8"/>
  <c r="AD95" i="8"/>
  <c r="AC95" i="8"/>
  <c r="AB95" i="8"/>
  <c r="AA95" i="8"/>
  <c r="K95" i="8"/>
  <c r="I95" i="8"/>
  <c r="BE94" i="8"/>
  <c r="BD94" i="8"/>
  <c r="BC94" i="8"/>
  <c r="BB94" i="8"/>
  <c r="BA94" i="8"/>
  <c r="AZ94" i="8"/>
  <c r="AY94" i="8"/>
  <c r="AX94" i="8"/>
  <c r="AW94" i="8"/>
  <c r="AV94" i="8"/>
  <c r="AU94" i="8"/>
  <c r="AT94" i="8"/>
  <c r="AS94" i="8"/>
  <c r="AR94" i="8"/>
  <c r="AQ94" i="8"/>
  <c r="AP94" i="8"/>
  <c r="AO94" i="8"/>
  <c r="AN94" i="8"/>
  <c r="AM94" i="8"/>
  <c r="AL94" i="8"/>
  <c r="AK94" i="8"/>
  <c r="AJ94" i="8"/>
  <c r="AI94" i="8"/>
  <c r="AH94" i="8"/>
  <c r="AG94" i="8"/>
  <c r="AF94" i="8"/>
  <c r="AE94" i="8"/>
  <c r="AD94" i="8"/>
  <c r="AC94" i="8"/>
  <c r="AB94" i="8"/>
  <c r="AA94" i="8"/>
  <c r="BE92" i="8"/>
  <c r="BD92" i="8"/>
  <c r="BC92" i="8"/>
  <c r="BB92" i="8"/>
  <c r="BA92" i="8"/>
  <c r="AZ92" i="8"/>
  <c r="AY92" i="8"/>
  <c r="AX92" i="8"/>
  <c r="AW92" i="8"/>
  <c r="AV92" i="8"/>
  <c r="AU92" i="8"/>
  <c r="AT92" i="8"/>
  <c r="AS92" i="8"/>
  <c r="AR92" i="8"/>
  <c r="AQ92" i="8"/>
  <c r="AP92" i="8"/>
  <c r="AO92" i="8"/>
  <c r="AN92" i="8"/>
  <c r="AM92" i="8"/>
  <c r="AL92" i="8"/>
  <c r="AK92" i="8"/>
  <c r="AJ92" i="8"/>
  <c r="AI92" i="8"/>
  <c r="AH92" i="8"/>
  <c r="AG92" i="8"/>
  <c r="AF92" i="8"/>
  <c r="AE92" i="8"/>
  <c r="AD92" i="8"/>
  <c r="AC92" i="8"/>
  <c r="AB92" i="8"/>
  <c r="AA92" i="8"/>
  <c r="K92" i="8"/>
  <c r="I92" i="8"/>
  <c r="BE91" i="8"/>
  <c r="BD91" i="8"/>
  <c r="BC91" i="8"/>
  <c r="BB91" i="8"/>
  <c r="BA91" i="8"/>
  <c r="AZ91" i="8"/>
  <c r="AY91" i="8"/>
  <c r="AX91" i="8"/>
  <c r="AW91" i="8"/>
  <c r="AV91" i="8"/>
  <c r="AU91" i="8"/>
  <c r="AT91" i="8"/>
  <c r="AS91" i="8"/>
  <c r="AR91" i="8"/>
  <c r="AQ91" i="8"/>
  <c r="AP91" i="8"/>
  <c r="AO91" i="8"/>
  <c r="AN91" i="8"/>
  <c r="AM91" i="8"/>
  <c r="AL91" i="8"/>
  <c r="AK91" i="8"/>
  <c r="AJ91" i="8"/>
  <c r="AI91" i="8"/>
  <c r="AH91" i="8"/>
  <c r="AG91" i="8"/>
  <c r="AF91" i="8"/>
  <c r="AE91" i="8"/>
  <c r="AD91" i="8"/>
  <c r="AC91" i="8"/>
  <c r="AB91" i="8"/>
  <c r="AA91" i="8"/>
  <c r="BE89" i="8"/>
  <c r="BD89" i="8"/>
  <c r="BC89" i="8"/>
  <c r="BB89" i="8"/>
  <c r="BA89" i="8"/>
  <c r="AZ89" i="8"/>
  <c r="AY89" i="8"/>
  <c r="AX89" i="8"/>
  <c r="AW89" i="8"/>
  <c r="AV89" i="8"/>
  <c r="AU89" i="8"/>
  <c r="AT89" i="8"/>
  <c r="AS89" i="8"/>
  <c r="AR89" i="8"/>
  <c r="AQ89" i="8"/>
  <c r="AP89" i="8"/>
  <c r="AO89" i="8"/>
  <c r="AN89" i="8"/>
  <c r="AM89" i="8"/>
  <c r="AL89" i="8"/>
  <c r="AK89" i="8"/>
  <c r="AJ89" i="8"/>
  <c r="AI89" i="8"/>
  <c r="AH89" i="8"/>
  <c r="AG89" i="8"/>
  <c r="AF89" i="8"/>
  <c r="AE89" i="8"/>
  <c r="AD89" i="8"/>
  <c r="AC89" i="8"/>
  <c r="AB89" i="8"/>
  <c r="AA89" i="8"/>
  <c r="K89" i="8"/>
  <c r="I89" i="8"/>
  <c r="BE88" i="8"/>
  <c r="BD88" i="8"/>
  <c r="BC88" i="8"/>
  <c r="BB88" i="8"/>
  <c r="BA88" i="8"/>
  <c r="AZ88" i="8"/>
  <c r="AY88" i="8"/>
  <c r="AX88" i="8"/>
  <c r="AW88" i="8"/>
  <c r="AV88" i="8"/>
  <c r="AU88" i="8"/>
  <c r="AT88" i="8"/>
  <c r="AS88" i="8"/>
  <c r="AR88" i="8"/>
  <c r="AQ88" i="8"/>
  <c r="AP88" i="8"/>
  <c r="AO88" i="8"/>
  <c r="AN88" i="8"/>
  <c r="AM88" i="8"/>
  <c r="AL88" i="8"/>
  <c r="AK88" i="8"/>
  <c r="AJ88" i="8"/>
  <c r="AI88" i="8"/>
  <c r="AH88" i="8"/>
  <c r="AG88" i="8"/>
  <c r="AF88" i="8"/>
  <c r="AE88" i="8"/>
  <c r="AD88" i="8"/>
  <c r="AC88" i="8"/>
  <c r="AB88" i="8"/>
  <c r="AA88" i="8"/>
  <c r="BE86" i="8"/>
  <c r="BD86" i="8"/>
  <c r="BC86" i="8"/>
  <c r="BB86" i="8"/>
  <c r="BA86" i="8"/>
  <c r="AZ86" i="8"/>
  <c r="AY86" i="8"/>
  <c r="AX86" i="8"/>
  <c r="AW86" i="8"/>
  <c r="AV86" i="8"/>
  <c r="AU86" i="8"/>
  <c r="AT86" i="8"/>
  <c r="AS86" i="8"/>
  <c r="AR86" i="8"/>
  <c r="AQ86" i="8"/>
  <c r="AP86" i="8"/>
  <c r="AO86" i="8"/>
  <c r="AN86" i="8"/>
  <c r="AM86" i="8"/>
  <c r="AL86" i="8"/>
  <c r="AK86" i="8"/>
  <c r="AJ86" i="8"/>
  <c r="AI86" i="8"/>
  <c r="AH86" i="8"/>
  <c r="AG86" i="8"/>
  <c r="AF86" i="8"/>
  <c r="AE86" i="8"/>
  <c r="AD86" i="8"/>
  <c r="AC86" i="8"/>
  <c r="AB86" i="8"/>
  <c r="AA86" i="8"/>
  <c r="K86" i="8"/>
  <c r="I86" i="8"/>
  <c r="BE85" i="8"/>
  <c r="BD85" i="8"/>
  <c r="BC85" i="8"/>
  <c r="BB85" i="8"/>
  <c r="BA85" i="8"/>
  <c r="AZ85" i="8"/>
  <c r="AY85" i="8"/>
  <c r="AX85" i="8"/>
  <c r="AW85" i="8"/>
  <c r="AV85" i="8"/>
  <c r="AU85" i="8"/>
  <c r="AT85" i="8"/>
  <c r="AS85" i="8"/>
  <c r="AR85" i="8"/>
  <c r="AQ85" i="8"/>
  <c r="AP85" i="8"/>
  <c r="AO85" i="8"/>
  <c r="AN85" i="8"/>
  <c r="AM85" i="8"/>
  <c r="AL85" i="8"/>
  <c r="AK85" i="8"/>
  <c r="AJ85" i="8"/>
  <c r="AI85" i="8"/>
  <c r="AH85" i="8"/>
  <c r="AG85" i="8"/>
  <c r="AF85" i="8"/>
  <c r="AE85" i="8"/>
  <c r="AD85" i="8"/>
  <c r="AC85" i="8"/>
  <c r="AB85" i="8"/>
  <c r="AA85" i="8"/>
  <c r="BE83" i="8"/>
  <c r="BD83" i="8"/>
  <c r="BC83" i="8"/>
  <c r="BB83" i="8"/>
  <c r="BA83" i="8"/>
  <c r="AZ83" i="8"/>
  <c r="AY83" i="8"/>
  <c r="AX83" i="8"/>
  <c r="AW83" i="8"/>
  <c r="AV83" i="8"/>
  <c r="AU83" i="8"/>
  <c r="AT83" i="8"/>
  <c r="AS83" i="8"/>
  <c r="AR83" i="8"/>
  <c r="AQ83" i="8"/>
  <c r="AP83" i="8"/>
  <c r="AO83" i="8"/>
  <c r="AN83" i="8"/>
  <c r="AM83" i="8"/>
  <c r="AL83" i="8"/>
  <c r="AK83" i="8"/>
  <c r="AJ83" i="8"/>
  <c r="AI83" i="8"/>
  <c r="AH83" i="8"/>
  <c r="AG83" i="8"/>
  <c r="AF83" i="8"/>
  <c r="AE83" i="8"/>
  <c r="AD83" i="8"/>
  <c r="AC83" i="8"/>
  <c r="AB83" i="8"/>
  <c r="AA83" i="8"/>
  <c r="K83" i="8"/>
  <c r="I83" i="8"/>
  <c r="BE82" i="8"/>
  <c r="BD82" i="8"/>
  <c r="BC82" i="8"/>
  <c r="BB82" i="8"/>
  <c r="BA82" i="8"/>
  <c r="AZ82" i="8"/>
  <c r="AY82" i="8"/>
  <c r="AX82" i="8"/>
  <c r="AW82" i="8"/>
  <c r="AV82" i="8"/>
  <c r="AU82" i="8"/>
  <c r="AT82" i="8"/>
  <c r="AS82" i="8"/>
  <c r="AR82" i="8"/>
  <c r="AQ82" i="8"/>
  <c r="AP82" i="8"/>
  <c r="AO82" i="8"/>
  <c r="AN82" i="8"/>
  <c r="AM82" i="8"/>
  <c r="AL82" i="8"/>
  <c r="AK82" i="8"/>
  <c r="AJ82" i="8"/>
  <c r="AI82" i="8"/>
  <c r="AH82" i="8"/>
  <c r="AG82" i="8"/>
  <c r="AF82" i="8"/>
  <c r="AE82" i="8"/>
  <c r="AD82" i="8"/>
  <c r="AC82" i="8"/>
  <c r="AB82" i="8"/>
  <c r="AA82" i="8"/>
  <c r="BE80" i="8"/>
  <c r="BD80" i="8"/>
  <c r="BC80" i="8"/>
  <c r="BB80" i="8"/>
  <c r="BA80" i="8"/>
  <c r="AZ80" i="8"/>
  <c r="AY80" i="8"/>
  <c r="AX80" i="8"/>
  <c r="AW80" i="8"/>
  <c r="AV80" i="8"/>
  <c r="AU80" i="8"/>
  <c r="AT80" i="8"/>
  <c r="AS80" i="8"/>
  <c r="AR80" i="8"/>
  <c r="AQ80" i="8"/>
  <c r="AP80" i="8"/>
  <c r="AO80" i="8"/>
  <c r="AN80" i="8"/>
  <c r="AM80" i="8"/>
  <c r="AL80" i="8"/>
  <c r="AK80" i="8"/>
  <c r="AJ80" i="8"/>
  <c r="AI80" i="8"/>
  <c r="AH80" i="8"/>
  <c r="AG80" i="8"/>
  <c r="AF80" i="8"/>
  <c r="AE80" i="8"/>
  <c r="AD80" i="8"/>
  <c r="AC80" i="8"/>
  <c r="AB80" i="8"/>
  <c r="AA80" i="8"/>
  <c r="K80" i="8"/>
  <c r="I80" i="8"/>
  <c r="BE79" i="8"/>
  <c r="BD79" i="8"/>
  <c r="BC79" i="8"/>
  <c r="BB79" i="8"/>
  <c r="BA79" i="8"/>
  <c r="AZ79" i="8"/>
  <c r="AY79" i="8"/>
  <c r="AX79" i="8"/>
  <c r="AW79" i="8"/>
  <c r="AV79" i="8"/>
  <c r="AU79" i="8"/>
  <c r="AT79" i="8"/>
  <c r="AS79" i="8"/>
  <c r="AR79" i="8"/>
  <c r="AQ79" i="8"/>
  <c r="AP79" i="8"/>
  <c r="AO79" i="8"/>
  <c r="AN79" i="8"/>
  <c r="AM79" i="8"/>
  <c r="AL79" i="8"/>
  <c r="AK79" i="8"/>
  <c r="AJ79" i="8"/>
  <c r="AI79" i="8"/>
  <c r="AH79" i="8"/>
  <c r="AG79" i="8"/>
  <c r="AF79" i="8"/>
  <c r="AE79" i="8"/>
  <c r="AD79" i="8"/>
  <c r="AC79" i="8"/>
  <c r="AB79" i="8"/>
  <c r="AA79" i="8"/>
  <c r="BE77" i="8"/>
  <c r="BD77" i="8"/>
  <c r="BC77" i="8"/>
  <c r="BB77" i="8"/>
  <c r="BA77" i="8"/>
  <c r="AZ77" i="8"/>
  <c r="AY77" i="8"/>
  <c r="AX77" i="8"/>
  <c r="AW77" i="8"/>
  <c r="AV77" i="8"/>
  <c r="AU77" i="8"/>
  <c r="AT77" i="8"/>
  <c r="AS77" i="8"/>
  <c r="AR77" i="8"/>
  <c r="AQ77" i="8"/>
  <c r="AP77" i="8"/>
  <c r="AO77" i="8"/>
  <c r="AN77" i="8"/>
  <c r="AM77" i="8"/>
  <c r="AL77" i="8"/>
  <c r="AK77" i="8"/>
  <c r="AJ77" i="8"/>
  <c r="AI77" i="8"/>
  <c r="AH77" i="8"/>
  <c r="AG77" i="8"/>
  <c r="AF77" i="8"/>
  <c r="AE77" i="8"/>
  <c r="AD77" i="8"/>
  <c r="AC77" i="8"/>
  <c r="AB77" i="8"/>
  <c r="AA77" i="8"/>
  <c r="K77" i="8"/>
  <c r="I77" i="8"/>
  <c r="BE76" i="8"/>
  <c r="BD76" i="8"/>
  <c r="BC76" i="8"/>
  <c r="BB76" i="8"/>
  <c r="BA76" i="8"/>
  <c r="AZ76" i="8"/>
  <c r="AY76" i="8"/>
  <c r="AX76" i="8"/>
  <c r="AW76" i="8"/>
  <c r="AV76" i="8"/>
  <c r="AU76" i="8"/>
  <c r="AT76" i="8"/>
  <c r="AS76" i="8"/>
  <c r="AR76" i="8"/>
  <c r="AQ76" i="8"/>
  <c r="AP76" i="8"/>
  <c r="AO76" i="8"/>
  <c r="AN76" i="8"/>
  <c r="AM76" i="8"/>
  <c r="AL76" i="8"/>
  <c r="AK76" i="8"/>
  <c r="AJ76" i="8"/>
  <c r="AI76" i="8"/>
  <c r="AH76" i="8"/>
  <c r="AG76" i="8"/>
  <c r="AF76" i="8"/>
  <c r="AE76" i="8"/>
  <c r="AD76" i="8"/>
  <c r="AC76" i="8"/>
  <c r="AB76" i="8"/>
  <c r="AA76" i="8"/>
  <c r="BE74" i="8"/>
  <c r="BD74" i="8"/>
  <c r="BC74" i="8"/>
  <c r="BB74" i="8"/>
  <c r="BA74" i="8"/>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K74" i="8"/>
  <c r="I74" i="8"/>
  <c r="BE73" i="8"/>
  <c r="BD73" i="8"/>
  <c r="BC73" i="8"/>
  <c r="BB73" i="8"/>
  <c r="BA73"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BE71" i="8"/>
  <c r="BD71" i="8"/>
  <c r="BC71" i="8"/>
  <c r="BB71" i="8"/>
  <c r="BA71" i="8"/>
  <c r="AZ71" i="8"/>
  <c r="AY71" i="8"/>
  <c r="AX71" i="8"/>
  <c r="AW71" i="8"/>
  <c r="AV71" i="8"/>
  <c r="AU71" i="8"/>
  <c r="AT71" i="8"/>
  <c r="AS71" i="8"/>
  <c r="AR71" i="8"/>
  <c r="AQ71" i="8"/>
  <c r="AP71" i="8"/>
  <c r="AO71" i="8"/>
  <c r="AN71" i="8"/>
  <c r="AM71" i="8"/>
  <c r="AL71" i="8"/>
  <c r="AK71" i="8"/>
  <c r="AJ71" i="8"/>
  <c r="AI71" i="8"/>
  <c r="AH71" i="8"/>
  <c r="AG71" i="8"/>
  <c r="AF71" i="8"/>
  <c r="AE71" i="8"/>
  <c r="AD71" i="8"/>
  <c r="AC71" i="8"/>
  <c r="AB71" i="8"/>
  <c r="AA71" i="8"/>
  <c r="K71" i="8"/>
  <c r="I71" i="8"/>
  <c r="BE70" i="8"/>
  <c r="BD70" i="8"/>
  <c r="BC70" i="8"/>
  <c r="BB70" i="8"/>
  <c r="BA70" i="8"/>
  <c r="AZ70" i="8"/>
  <c r="AY70" i="8"/>
  <c r="AX70" i="8"/>
  <c r="AW70" i="8"/>
  <c r="AV70" i="8"/>
  <c r="AU70" i="8"/>
  <c r="AT70" i="8"/>
  <c r="AS70" i="8"/>
  <c r="AR70" i="8"/>
  <c r="AQ70" i="8"/>
  <c r="AP70" i="8"/>
  <c r="AO70" i="8"/>
  <c r="AN70" i="8"/>
  <c r="AM70" i="8"/>
  <c r="AL70" i="8"/>
  <c r="AK70" i="8"/>
  <c r="AJ70" i="8"/>
  <c r="AI70" i="8"/>
  <c r="AH70" i="8"/>
  <c r="AG70" i="8"/>
  <c r="AF70" i="8"/>
  <c r="AE70" i="8"/>
  <c r="AD70" i="8"/>
  <c r="AC70" i="8"/>
  <c r="AB70" i="8"/>
  <c r="AA70" i="8"/>
  <c r="BE68" i="8"/>
  <c r="BD68" i="8"/>
  <c r="BC68" i="8"/>
  <c r="BB68" i="8"/>
  <c r="BA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K68" i="8"/>
  <c r="I68" i="8"/>
  <c r="BE67" i="8"/>
  <c r="BD67" i="8"/>
  <c r="BC67" i="8"/>
  <c r="BB67" i="8"/>
  <c r="BA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BE65" i="8"/>
  <c r="BD65" i="8"/>
  <c r="BC65" i="8"/>
  <c r="BB65" i="8"/>
  <c r="BA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K65" i="8"/>
  <c r="I65" i="8"/>
  <c r="BE64" i="8"/>
  <c r="BD64" i="8"/>
  <c r="BC64" i="8"/>
  <c r="BB64" i="8"/>
  <c r="BA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BE62" i="8"/>
  <c r="BD62" i="8"/>
  <c r="BC62" i="8"/>
  <c r="BB62" i="8"/>
  <c r="BA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K62" i="8"/>
  <c r="I62" i="8"/>
  <c r="BE61" i="8"/>
  <c r="BD61" i="8"/>
  <c r="BC61" i="8"/>
  <c r="BB61" i="8"/>
  <c r="BA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BE59" i="8"/>
  <c r="BD59" i="8"/>
  <c r="BC59" i="8"/>
  <c r="BB59" i="8"/>
  <c r="BA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K59" i="8"/>
  <c r="I59" i="8"/>
  <c r="BE58" i="8"/>
  <c r="BD58" i="8"/>
  <c r="BC58" i="8"/>
  <c r="BB58" i="8"/>
  <c r="BA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BE56" i="8"/>
  <c r="BD56" i="8"/>
  <c r="BC56" i="8"/>
  <c r="BB56" i="8"/>
  <c r="BA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K56" i="8"/>
  <c r="I56" i="8"/>
  <c r="BE55" i="8"/>
  <c r="BD55" i="8"/>
  <c r="BC55" i="8"/>
  <c r="BB55" i="8"/>
  <c r="BA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BE53" i="8"/>
  <c r="BD53" i="8"/>
  <c r="BC53" i="8"/>
  <c r="BB53" i="8"/>
  <c r="BA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K53" i="8"/>
  <c r="I53" i="8"/>
  <c r="BE51" i="8"/>
  <c r="BD51" i="8"/>
  <c r="BC51" i="8"/>
  <c r="BB51" i="8"/>
  <c r="BA51" i="8"/>
  <c r="AZ51" i="8"/>
  <c r="AY51" i="8"/>
  <c r="AX51" i="8"/>
  <c r="AW51" i="8"/>
  <c r="AV51" i="8"/>
  <c r="AU51" i="8"/>
  <c r="AT51" i="8"/>
  <c r="AS51" i="8"/>
  <c r="AR51" i="8"/>
  <c r="AQ51" i="8"/>
  <c r="AP51" i="8"/>
  <c r="AO51" i="8"/>
  <c r="AN51" i="8"/>
  <c r="AM51" i="8"/>
  <c r="AL51" i="8"/>
  <c r="AK51" i="8"/>
  <c r="AJ51" i="8"/>
  <c r="AI51" i="8"/>
  <c r="AH51" i="8"/>
  <c r="AG51" i="8"/>
  <c r="AF51" i="8"/>
  <c r="AE51" i="8"/>
  <c r="AD51" i="8"/>
  <c r="AC51" i="8"/>
  <c r="AB51" i="8"/>
  <c r="AA51" i="8"/>
  <c r="K51" i="8"/>
  <c r="I51" i="8"/>
  <c r="BE50" i="8"/>
  <c r="BD50" i="8"/>
  <c r="BC50" i="8"/>
  <c r="BB50" i="8"/>
  <c r="BA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BE48" i="8"/>
  <c r="BD48" i="8"/>
  <c r="BC48" i="8"/>
  <c r="BB48" i="8"/>
  <c r="BA48" i="8"/>
  <c r="AZ48" i="8"/>
  <c r="AY48" i="8"/>
  <c r="AX48" i="8"/>
  <c r="AW48" i="8"/>
  <c r="AV48" i="8"/>
  <c r="AU48" i="8"/>
  <c r="AT48" i="8"/>
  <c r="AS48" i="8"/>
  <c r="AR48" i="8"/>
  <c r="AQ48" i="8"/>
  <c r="AP48" i="8"/>
  <c r="AO48" i="8"/>
  <c r="AN48" i="8"/>
  <c r="AM48" i="8"/>
  <c r="AL48" i="8"/>
  <c r="AK48" i="8"/>
  <c r="AJ48" i="8"/>
  <c r="AI48" i="8"/>
  <c r="AH48" i="8"/>
  <c r="AG48" i="8"/>
  <c r="AF48" i="8"/>
  <c r="AE48" i="8"/>
  <c r="AD48" i="8"/>
  <c r="AC48" i="8"/>
  <c r="AB48" i="8"/>
  <c r="AA48" i="8"/>
  <c r="K48" i="8"/>
  <c r="I48" i="8"/>
  <c r="BE47" i="8"/>
  <c r="BD47" i="8"/>
  <c r="BC47" i="8"/>
  <c r="BB47" i="8"/>
  <c r="BA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BE45" i="8"/>
  <c r="BD45" i="8"/>
  <c r="BC45" i="8"/>
  <c r="BB45" i="8"/>
  <c r="BA45" i="8"/>
  <c r="AZ45" i="8"/>
  <c r="AY45" i="8"/>
  <c r="AX45" i="8"/>
  <c r="AW45" i="8"/>
  <c r="AV45" i="8"/>
  <c r="AU45" i="8"/>
  <c r="AT45" i="8"/>
  <c r="AS45" i="8"/>
  <c r="AR45" i="8"/>
  <c r="AQ45" i="8"/>
  <c r="AP45" i="8"/>
  <c r="AO45" i="8"/>
  <c r="AN45" i="8"/>
  <c r="AM45" i="8"/>
  <c r="AL45" i="8"/>
  <c r="AK45" i="8"/>
  <c r="AJ45" i="8"/>
  <c r="AI45" i="8"/>
  <c r="AH45" i="8"/>
  <c r="AG45" i="8"/>
  <c r="AF45" i="8"/>
  <c r="AE45" i="8"/>
  <c r="AD45" i="8"/>
  <c r="AC45" i="8"/>
  <c r="AB45" i="8"/>
  <c r="AA45" i="8"/>
  <c r="K45" i="8"/>
  <c r="I45" i="8"/>
  <c r="BE44" i="8"/>
  <c r="BD44" i="8"/>
  <c r="BC44" i="8"/>
  <c r="BB44" i="8"/>
  <c r="BA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BE42" i="8"/>
  <c r="BD42" i="8"/>
  <c r="BC42" i="8"/>
  <c r="BB42" i="8"/>
  <c r="BA42" i="8"/>
  <c r="AZ42" i="8"/>
  <c r="AY42" i="8"/>
  <c r="AX42" i="8"/>
  <c r="AW42" i="8"/>
  <c r="AV42" i="8"/>
  <c r="AU42" i="8"/>
  <c r="AT42" i="8"/>
  <c r="AS42" i="8"/>
  <c r="AR42" i="8"/>
  <c r="AQ42" i="8"/>
  <c r="AP42" i="8"/>
  <c r="AO42" i="8"/>
  <c r="AN42" i="8"/>
  <c r="AM42" i="8"/>
  <c r="AL42" i="8"/>
  <c r="AK42" i="8"/>
  <c r="AJ42" i="8"/>
  <c r="AI42" i="8"/>
  <c r="AH42" i="8"/>
  <c r="AG42" i="8"/>
  <c r="AF42" i="8"/>
  <c r="AE42" i="8"/>
  <c r="AD42" i="8"/>
  <c r="AC42" i="8"/>
  <c r="AB42" i="8"/>
  <c r="AA42" i="8"/>
  <c r="K42" i="8"/>
  <c r="I42" i="8"/>
  <c r="BE41" i="8"/>
  <c r="BD41" i="8"/>
  <c r="BC41" i="8"/>
  <c r="BB41" i="8"/>
  <c r="BA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BE39" i="8"/>
  <c r="BD39" i="8"/>
  <c r="BC39" i="8"/>
  <c r="BB39" i="8"/>
  <c r="BA39" i="8"/>
  <c r="AZ39" i="8"/>
  <c r="AY39" i="8"/>
  <c r="AX39" i="8"/>
  <c r="AW39" i="8"/>
  <c r="AV39" i="8"/>
  <c r="AU39" i="8"/>
  <c r="AT39" i="8"/>
  <c r="AS39" i="8"/>
  <c r="AR39" i="8"/>
  <c r="AQ39" i="8"/>
  <c r="AP39" i="8"/>
  <c r="AO39" i="8"/>
  <c r="AN39" i="8"/>
  <c r="AM39" i="8"/>
  <c r="AL39" i="8"/>
  <c r="AK39" i="8"/>
  <c r="AJ39" i="8"/>
  <c r="AI39" i="8"/>
  <c r="AH39" i="8"/>
  <c r="AG39" i="8"/>
  <c r="AF39" i="8"/>
  <c r="AE39" i="8"/>
  <c r="AD39" i="8"/>
  <c r="AC39" i="8"/>
  <c r="AB39" i="8"/>
  <c r="AA39" i="8"/>
  <c r="K39" i="8"/>
  <c r="I39" i="8"/>
  <c r="BE38" i="8"/>
  <c r="BD38" i="8"/>
  <c r="BC38" i="8"/>
  <c r="BB38" i="8"/>
  <c r="BA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BE36" i="8"/>
  <c r="BD36" i="8"/>
  <c r="BC36" i="8"/>
  <c r="BB36" i="8"/>
  <c r="BA36" i="8"/>
  <c r="AZ36" i="8"/>
  <c r="AY36" i="8"/>
  <c r="AX36" i="8"/>
  <c r="AW36" i="8"/>
  <c r="AV36" i="8"/>
  <c r="AU36" i="8"/>
  <c r="AT36" i="8"/>
  <c r="AS36" i="8"/>
  <c r="AR36" i="8"/>
  <c r="AQ36" i="8"/>
  <c r="AP36" i="8"/>
  <c r="AO36" i="8"/>
  <c r="AN36" i="8"/>
  <c r="AM36" i="8"/>
  <c r="AL36" i="8"/>
  <c r="AK36" i="8"/>
  <c r="AJ36" i="8"/>
  <c r="AI36" i="8"/>
  <c r="AH36" i="8"/>
  <c r="AG36" i="8"/>
  <c r="AF36" i="8"/>
  <c r="AE36" i="8"/>
  <c r="AD36" i="8"/>
  <c r="AC36" i="8"/>
  <c r="AB36" i="8"/>
  <c r="AA36" i="8"/>
  <c r="K36" i="8"/>
  <c r="I36" i="8"/>
  <c r="BE35" i="8"/>
  <c r="BD35" i="8"/>
  <c r="BC35" i="8"/>
  <c r="BB35" i="8"/>
  <c r="BA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BE33" i="8"/>
  <c r="BD33" i="8"/>
  <c r="BC33" i="8"/>
  <c r="BB33" i="8"/>
  <c r="BA33" i="8"/>
  <c r="AZ33" i="8"/>
  <c r="AY33" i="8"/>
  <c r="AX33" i="8"/>
  <c r="AW33" i="8"/>
  <c r="AV33" i="8"/>
  <c r="AU33" i="8"/>
  <c r="AT33" i="8"/>
  <c r="AS33" i="8"/>
  <c r="AR33" i="8"/>
  <c r="AQ33" i="8"/>
  <c r="AP33" i="8"/>
  <c r="AO33" i="8"/>
  <c r="AN33" i="8"/>
  <c r="AM33" i="8"/>
  <c r="AL33" i="8"/>
  <c r="AK33" i="8"/>
  <c r="AJ33" i="8"/>
  <c r="AI33" i="8"/>
  <c r="AH33" i="8"/>
  <c r="AG33" i="8"/>
  <c r="AF33" i="8"/>
  <c r="AE33" i="8"/>
  <c r="AD33" i="8"/>
  <c r="AC33" i="8"/>
  <c r="AB33" i="8"/>
  <c r="AA33" i="8"/>
  <c r="K33" i="8"/>
  <c r="I33" i="8"/>
  <c r="BE32" i="8"/>
  <c r="BD32" i="8"/>
  <c r="BC32" i="8"/>
  <c r="BB32" i="8"/>
  <c r="BA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K30" i="8"/>
  <c r="I30" i="8"/>
  <c r="BE29" i="8"/>
  <c r="BD29" i="8"/>
  <c r="BC29" i="8"/>
  <c r="BB29" i="8"/>
  <c r="BA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BE27" i="8"/>
  <c r="BD27" i="8"/>
  <c r="BC27" i="8"/>
  <c r="BB27" i="8"/>
  <c r="BA27" i="8"/>
  <c r="AZ27" i="8"/>
  <c r="AY27" i="8"/>
  <c r="AX27" i="8"/>
  <c r="AW27" i="8"/>
  <c r="AV27" i="8"/>
  <c r="AU27" i="8"/>
  <c r="AT27" i="8"/>
  <c r="AS27" i="8"/>
  <c r="AR27" i="8"/>
  <c r="AQ27" i="8"/>
  <c r="AP27" i="8"/>
  <c r="AO27" i="8"/>
  <c r="AN27" i="8"/>
  <c r="AM27" i="8"/>
  <c r="AL27" i="8"/>
  <c r="AK27" i="8"/>
  <c r="AJ27" i="8"/>
  <c r="AI27" i="8"/>
  <c r="AH27" i="8"/>
  <c r="AG27" i="8"/>
  <c r="AF27" i="8"/>
  <c r="AE27" i="8"/>
  <c r="AD27" i="8"/>
  <c r="AC27" i="8"/>
  <c r="AB27" i="8"/>
  <c r="AA27" i="8"/>
  <c r="K27" i="8"/>
  <c r="I27"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K24" i="8"/>
  <c r="I24" i="8"/>
  <c r="BE23" i="8"/>
  <c r="BD23" i="8"/>
  <c r="BC23" i="8"/>
  <c r="BB23" i="8"/>
  <c r="BA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B23" i="8"/>
  <c r="B26" i="8" s="1"/>
  <c r="B29" i="8" s="1"/>
  <c r="B32" i="8" s="1"/>
  <c r="B35" i="8" s="1"/>
  <c r="B38" i="8" s="1"/>
  <c r="B41" i="8" s="1"/>
  <c r="B44" i="8" s="1"/>
  <c r="B47" i="8" s="1"/>
  <c r="B50" i="8" s="1"/>
  <c r="B55" i="8" s="1"/>
  <c r="B58" i="8" s="1"/>
  <c r="B61" i="8" s="1"/>
  <c r="B64" i="8" s="1"/>
  <c r="B67" i="8" s="1"/>
  <c r="B70" i="8" s="1"/>
  <c r="B73" i="8" s="1"/>
  <c r="B76" i="8" s="1"/>
  <c r="B79" i="8" s="1"/>
  <c r="B82" i="8" s="1"/>
  <c r="B85" i="8" s="1"/>
  <c r="B88" i="8" s="1"/>
  <c r="B91" i="8" s="1"/>
  <c r="B94" i="8" s="1"/>
  <c r="B97" i="8" s="1"/>
  <c r="B100" i="8" s="1"/>
  <c r="B103" i="8" s="1"/>
  <c r="B106" i="8" s="1"/>
  <c r="B109" i="8" s="1"/>
  <c r="B112" i="8" s="1"/>
  <c r="B115" i="8" s="1"/>
  <c r="B118" i="8" s="1"/>
  <c r="B121" i="8" s="1"/>
  <c r="B124" i="8" s="1"/>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K21" i="8"/>
  <c r="I21"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BE16" i="8"/>
  <c r="BE17" i="8" s="1"/>
  <c r="BE18" i="8" s="1"/>
  <c r="BD16" i="8"/>
  <c r="BD17" i="8" s="1"/>
  <c r="BD18" i="8" s="1"/>
  <c r="BC16" i="8"/>
  <c r="BC17" i="8" s="1"/>
  <c r="BC18" i="8" s="1"/>
  <c r="BF14" i="8"/>
  <c r="U11" i="8"/>
  <c r="Q11" i="8"/>
  <c r="M41" i="9" s="1"/>
  <c r="AJ2" i="8"/>
  <c r="AX17" i="8" s="1"/>
  <c r="AX18" i="8" s="1"/>
  <c r="U47" i="7"/>
  <c r="K47" i="7"/>
  <c r="U46" i="7"/>
  <c r="U45" i="7"/>
  <c r="K45" i="7"/>
  <c r="U44" i="7"/>
  <c r="K44" i="7"/>
  <c r="K46" i="7" s="1"/>
  <c r="U43" i="7"/>
  <c r="S43" i="7"/>
  <c r="Q43" i="7"/>
  <c r="W43" i="7" s="1"/>
  <c r="K43" i="7"/>
  <c r="U42" i="7"/>
  <c r="S42" i="7"/>
  <c r="Q42" i="7"/>
  <c r="W42" i="7" s="1"/>
  <c r="Y42" i="7" s="1"/>
  <c r="K42" i="7"/>
  <c r="U41" i="7"/>
  <c r="S41" i="7"/>
  <c r="Q41" i="7"/>
  <c r="W41" i="7" s="1"/>
  <c r="K41" i="7"/>
  <c r="U40" i="7"/>
  <c r="S40" i="7"/>
  <c r="Q40" i="7"/>
  <c r="W40" i="7" s="1"/>
  <c r="Y40" i="7" s="1"/>
  <c r="K40" i="7"/>
  <c r="U39" i="7"/>
  <c r="S39" i="7"/>
  <c r="Q39" i="7"/>
  <c r="W39" i="7" s="1"/>
  <c r="Y39" i="7" s="1"/>
  <c r="K39" i="7"/>
  <c r="Y38" i="7"/>
  <c r="U38" i="7"/>
  <c r="S38" i="7"/>
  <c r="Q38" i="7"/>
  <c r="W38" i="7" s="1"/>
  <c r="K38" i="7"/>
  <c r="U21" i="7"/>
  <c r="S21" i="7"/>
  <c r="Q21" i="7"/>
  <c r="W21" i="7" s="1"/>
  <c r="K21" i="7"/>
  <c r="Y20" i="7"/>
  <c r="U20" i="7"/>
  <c r="S20" i="7"/>
  <c r="Q20" i="7"/>
  <c r="W20" i="7" s="1"/>
  <c r="K20" i="7"/>
  <c r="U19" i="7"/>
  <c r="S19" i="7"/>
  <c r="Q19" i="7"/>
  <c r="W19" i="7" s="1"/>
  <c r="K19" i="7"/>
  <c r="U18" i="7"/>
  <c r="S18" i="7"/>
  <c r="Q18" i="7"/>
  <c r="W18" i="7" s="1"/>
  <c r="Y18" i="7" s="1"/>
  <c r="K18" i="7"/>
  <c r="U17" i="7"/>
  <c r="S17" i="7"/>
  <c r="Q17" i="7"/>
  <c r="W17" i="7" s="1"/>
  <c r="K17" i="7"/>
  <c r="K16" i="7"/>
  <c r="U15" i="7"/>
  <c r="K15" i="7"/>
  <c r="U14" i="7"/>
  <c r="K14" i="7"/>
  <c r="U13" i="7"/>
  <c r="K13" i="7"/>
  <c r="U12" i="7"/>
  <c r="K12" i="7"/>
  <c r="K11" i="7"/>
  <c r="U10" i="7"/>
  <c r="K10" i="7"/>
  <c r="U9" i="7"/>
  <c r="K9" i="7"/>
  <c r="U8" i="7"/>
  <c r="K8" i="7"/>
  <c r="AJ141" i="6"/>
  <c r="T141" i="6"/>
  <c r="AJ140" i="6"/>
  <c r="AE140" i="6"/>
  <c r="T140" i="6"/>
  <c r="O140" i="6"/>
  <c r="AQ136" i="6"/>
  <c r="AE146" i="6" s="1"/>
  <c r="AN136" i="6"/>
  <c r="AE141" i="6" s="1"/>
  <c r="AL136" i="6"/>
  <c r="AA136" i="6"/>
  <c r="O146" i="6" s="1"/>
  <c r="X136" i="6"/>
  <c r="O141" i="6" s="1"/>
  <c r="V136" i="6"/>
  <c r="BE126" i="6"/>
  <c r="BD126" i="6"/>
  <c r="BC126" i="6"/>
  <c r="BB126" i="6"/>
  <c r="BA126" i="6"/>
  <c r="AZ126" i="6"/>
  <c r="AY126" i="6"/>
  <c r="AX126" i="6"/>
  <c r="AW126" i="6"/>
  <c r="AV126" i="6"/>
  <c r="AU126" i="6"/>
  <c r="AT126" i="6"/>
  <c r="AS126" i="6"/>
  <c r="AR126" i="6"/>
  <c r="AQ126" i="6"/>
  <c r="AP126" i="6"/>
  <c r="AO126" i="6"/>
  <c r="AN126" i="6"/>
  <c r="AM126" i="6"/>
  <c r="AL126" i="6"/>
  <c r="AK126" i="6"/>
  <c r="AJ126" i="6"/>
  <c r="AI126" i="6"/>
  <c r="AH126" i="6"/>
  <c r="AG126" i="6"/>
  <c r="AF126" i="6"/>
  <c r="AE126" i="6"/>
  <c r="AD126" i="6"/>
  <c r="BF126" i="6" s="1"/>
  <c r="BH126" i="6" s="1"/>
  <c r="AC126" i="6"/>
  <c r="AB126" i="6"/>
  <c r="AA126" i="6"/>
  <c r="K126" i="6"/>
  <c r="I126" i="6"/>
  <c r="BE125" i="6"/>
  <c r="BD125" i="6"/>
  <c r="BC125" i="6"/>
  <c r="BB125" i="6"/>
  <c r="BA125" i="6"/>
  <c r="AZ125" i="6"/>
  <c r="AY125" i="6"/>
  <c r="AX125" i="6"/>
  <c r="AW125" i="6"/>
  <c r="AV125" i="6"/>
  <c r="AU125" i="6"/>
  <c r="AT125" i="6"/>
  <c r="AS125" i="6"/>
  <c r="AR125" i="6"/>
  <c r="AQ125" i="6"/>
  <c r="AP125" i="6"/>
  <c r="AO125" i="6"/>
  <c r="AN125" i="6"/>
  <c r="AM125" i="6"/>
  <c r="AL125" i="6"/>
  <c r="AK125" i="6"/>
  <c r="AJ125" i="6"/>
  <c r="AI125" i="6"/>
  <c r="AH125" i="6"/>
  <c r="AG125" i="6"/>
  <c r="AF125" i="6"/>
  <c r="AE125" i="6"/>
  <c r="AD125" i="6"/>
  <c r="AC125" i="6"/>
  <c r="AB125" i="6"/>
  <c r="AA125" i="6"/>
  <c r="BE123" i="6"/>
  <c r="BD123" i="6"/>
  <c r="BC123" i="6"/>
  <c r="BB123" i="6"/>
  <c r="BA123" i="6"/>
  <c r="AZ123" i="6"/>
  <c r="AY123" i="6"/>
  <c r="AX123" i="6"/>
  <c r="AW123" i="6"/>
  <c r="AV123" i="6"/>
  <c r="AU123" i="6"/>
  <c r="AT123" i="6"/>
  <c r="AS123" i="6"/>
  <c r="AR123" i="6"/>
  <c r="AQ123" i="6"/>
  <c r="AP123" i="6"/>
  <c r="AO123" i="6"/>
  <c r="AN123" i="6"/>
  <c r="AM123" i="6"/>
  <c r="AL123" i="6"/>
  <c r="AK123" i="6"/>
  <c r="AJ123" i="6"/>
  <c r="AI123" i="6"/>
  <c r="AH123" i="6"/>
  <c r="AG123" i="6"/>
  <c r="AF123" i="6"/>
  <c r="AE123" i="6"/>
  <c r="AD123" i="6"/>
  <c r="AC123" i="6"/>
  <c r="AB123" i="6"/>
  <c r="AA123" i="6"/>
  <c r="K123" i="6"/>
  <c r="I123" i="6"/>
  <c r="BE122" i="6"/>
  <c r="BD122" i="6"/>
  <c r="BC122" i="6"/>
  <c r="BB122" i="6"/>
  <c r="BA122" i="6"/>
  <c r="AZ122" i="6"/>
  <c r="AY122" i="6"/>
  <c r="AX122" i="6"/>
  <c r="AW122" i="6"/>
  <c r="AV122" i="6"/>
  <c r="AU122" i="6"/>
  <c r="AT122" i="6"/>
  <c r="AS122" i="6"/>
  <c r="AR122" i="6"/>
  <c r="AQ122" i="6"/>
  <c r="AP122" i="6"/>
  <c r="AO122" i="6"/>
  <c r="AN122" i="6"/>
  <c r="AM122" i="6"/>
  <c r="AL122" i="6"/>
  <c r="AK122" i="6"/>
  <c r="AJ122" i="6"/>
  <c r="AI122" i="6"/>
  <c r="AH122" i="6"/>
  <c r="AG122" i="6"/>
  <c r="AF122" i="6"/>
  <c r="AE122" i="6"/>
  <c r="AD122" i="6"/>
  <c r="AC122" i="6"/>
  <c r="AB122" i="6"/>
  <c r="AA122" i="6"/>
  <c r="BE120" i="6"/>
  <c r="BD120" i="6"/>
  <c r="BC120" i="6"/>
  <c r="BB120" i="6"/>
  <c r="BA120" i="6"/>
  <c r="AZ120" i="6"/>
  <c r="AY120" i="6"/>
  <c r="AX120" i="6"/>
  <c r="AW120" i="6"/>
  <c r="AV120" i="6"/>
  <c r="AU120" i="6"/>
  <c r="AT120" i="6"/>
  <c r="AS120" i="6"/>
  <c r="AR120" i="6"/>
  <c r="AQ120" i="6"/>
  <c r="AP120" i="6"/>
  <c r="AO120" i="6"/>
  <c r="AN120" i="6"/>
  <c r="AM120" i="6"/>
  <c r="AL120" i="6"/>
  <c r="AK120" i="6"/>
  <c r="AJ120" i="6"/>
  <c r="AI120" i="6"/>
  <c r="AH120" i="6"/>
  <c r="AG120" i="6"/>
  <c r="AF120" i="6"/>
  <c r="AE120" i="6"/>
  <c r="AD120" i="6"/>
  <c r="AC120" i="6"/>
  <c r="AB120" i="6"/>
  <c r="AA120" i="6"/>
  <c r="K120" i="6"/>
  <c r="I120" i="6"/>
  <c r="BE119" i="6"/>
  <c r="BD119" i="6"/>
  <c r="BC119" i="6"/>
  <c r="BB119" i="6"/>
  <c r="BA119" i="6"/>
  <c r="AZ119" i="6"/>
  <c r="AY119" i="6"/>
  <c r="AX119" i="6"/>
  <c r="AW119" i="6"/>
  <c r="AV119" i="6"/>
  <c r="AU119" i="6"/>
  <c r="AT119" i="6"/>
  <c r="AS119" i="6"/>
  <c r="AR119" i="6"/>
  <c r="AQ119" i="6"/>
  <c r="AP119" i="6"/>
  <c r="AO119" i="6"/>
  <c r="AN119" i="6"/>
  <c r="AM119" i="6"/>
  <c r="AL119" i="6"/>
  <c r="AK119" i="6"/>
  <c r="AJ119" i="6"/>
  <c r="AI119" i="6"/>
  <c r="AH119" i="6"/>
  <c r="AG119" i="6"/>
  <c r="AF119" i="6"/>
  <c r="AE119" i="6"/>
  <c r="AD119" i="6"/>
  <c r="AC119" i="6"/>
  <c r="AB119" i="6"/>
  <c r="AA119" i="6"/>
  <c r="BE117" i="6"/>
  <c r="BD117" i="6"/>
  <c r="BC117" i="6"/>
  <c r="BB117" i="6"/>
  <c r="BA117" i="6"/>
  <c r="AZ117" i="6"/>
  <c r="AY117" i="6"/>
  <c r="AX117" i="6"/>
  <c r="AW117" i="6"/>
  <c r="AV117" i="6"/>
  <c r="AU117" i="6"/>
  <c r="AT117" i="6"/>
  <c r="AS117" i="6"/>
  <c r="AR117" i="6"/>
  <c r="AQ117" i="6"/>
  <c r="AP117" i="6"/>
  <c r="AO117" i="6"/>
  <c r="AN117" i="6"/>
  <c r="AM117" i="6"/>
  <c r="AL117" i="6"/>
  <c r="AK117" i="6"/>
  <c r="AJ117" i="6"/>
  <c r="AI117" i="6"/>
  <c r="AH117" i="6"/>
  <c r="AG117" i="6"/>
  <c r="AF117" i="6"/>
  <c r="AE117" i="6"/>
  <c r="AD117" i="6"/>
  <c r="AC117" i="6"/>
  <c r="AB117" i="6"/>
  <c r="AA117" i="6"/>
  <c r="K117" i="6"/>
  <c r="I117" i="6"/>
  <c r="BE116" i="6"/>
  <c r="BD116" i="6"/>
  <c r="BC116" i="6"/>
  <c r="BB116" i="6"/>
  <c r="BA116" i="6"/>
  <c r="AZ116" i="6"/>
  <c r="AY116" i="6"/>
  <c r="AX116" i="6"/>
  <c r="AW116" i="6"/>
  <c r="AV116" i="6"/>
  <c r="AU116" i="6"/>
  <c r="AT116" i="6"/>
  <c r="AS116" i="6"/>
  <c r="AR116" i="6"/>
  <c r="AQ116" i="6"/>
  <c r="AP116" i="6"/>
  <c r="AO116" i="6"/>
  <c r="AN116" i="6"/>
  <c r="AM116" i="6"/>
  <c r="AL116" i="6"/>
  <c r="AK116" i="6"/>
  <c r="AJ116" i="6"/>
  <c r="AI116" i="6"/>
  <c r="AH116" i="6"/>
  <c r="AG116" i="6"/>
  <c r="AF116" i="6"/>
  <c r="AE116" i="6"/>
  <c r="AD116" i="6"/>
  <c r="AC116" i="6"/>
  <c r="AB116" i="6"/>
  <c r="AA116" i="6"/>
  <c r="BE114" i="6"/>
  <c r="BD114" i="6"/>
  <c r="BC114" i="6"/>
  <c r="BB114" i="6"/>
  <c r="BA114" i="6"/>
  <c r="AZ114" i="6"/>
  <c r="AY114" i="6"/>
  <c r="AX114" i="6"/>
  <c r="AW114" i="6"/>
  <c r="AV114" i="6"/>
  <c r="AU114" i="6"/>
  <c r="AT114" i="6"/>
  <c r="AS114" i="6"/>
  <c r="AR114" i="6"/>
  <c r="AQ114" i="6"/>
  <c r="AP114" i="6"/>
  <c r="AO114" i="6"/>
  <c r="AN114" i="6"/>
  <c r="AM114" i="6"/>
  <c r="AL114" i="6"/>
  <c r="AK114" i="6"/>
  <c r="AJ114" i="6"/>
  <c r="AI114" i="6"/>
  <c r="AH114" i="6"/>
  <c r="AG114" i="6"/>
  <c r="AF114" i="6"/>
  <c r="AE114" i="6"/>
  <c r="AD114" i="6"/>
  <c r="AC114" i="6"/>
  <c r="AB114" i="6"/>
  <c r="AA114" i="6"/>
  <c r="K114" i="6"/>
  <c r="I114" i="6"/>
  <c r="BE113" i="6"/>
  <c r="BD113" i="6"/>
  <c r="BC113" i="6"/>
  <c r="BB113" i="6"/>
  <c r="BA113" i="6"/>
  <c r="AZ113" i="6"/>
  <c r="AY113" i="6"/>
  <c r="AX113" i="6"/>
  <c r="AW113" i="6"/>
  <c r="AV113" i="6"/>
  <c r="AU113" i="6"/>
  <c r="AT113" i="6"/>
  <c r="AS113" i="6"/>
  <c r="AR113" i="6"/>
  <c r="AQ113" i="6"/>
  <c r="AP113" i="6"/>
  <c r="AO113" i="6"/>
  <c r="AN113" i="6"/>
  <c r="AM113" i="6"/>
  <c r="AL113" i="6"/>
  <c r="AK113" i="6"/>
  <c r="AJ113" i="6"/>
  <c r="AI113" i="6"/>
  <c r="AH113" i="6"/>
  <c r="AG113" i="6"/>
  <c r="AF113" i="6"/>
  <c r="AE113" i="6"/>
  <c r="AD113" i="6"/>
  <c r="AC113" i="6"/>
  <c r="AB113" i="6"/>
  <c r="AA113" i="6"/>
  <c r="BE111" i="6"/>
  <c r="BD111" i="6"/>
  <c r="BC111" i="6"/>
  <c r="BB111" i="6"/>
  <c r="BA111" i="6"/>
  <c r="AZ111" i="6"/>
  <c r="AY111" i="6"/>
  <c r="AX111" i="6"/>
  <c r="AW111" i="6"/>
  <c r="AV111" i="6"/>
  <c r="AU111" i="6"/>
  <c r="AT111" i="6"/>
  <c r="AS111" i="6"/>
  <c r="AR111" i="6"/>
  <c r="AQ111" i="6"/>
  <c r="AP111" i="6"/>
  <c r="AO111" i="6"/>
  <c r="AN111" i="6"/>
  <c r="AM111" i="6"/>
  <c r="AL111" i="6"/>
  <c r="AK111" i="6"/>
  <c r="AJ111" i="6"/>
  <c r="AI111" i="6"/>
  <c r="AH111" i="6"/>
  <c r="AG111" i="6"/>
  <c r="AF111" i="6"/>
  <c r="AE111" i="6"/>
  <c r="AD111" i="6"/>
  <c r="AC111" i="6"/>
  <c r="AB111" i="6"/>
  <c r="AA111" i="6"/>
  <c r="K111" i="6"/>
  <c r="I111" i="6"/>
  <c r="BE110" i="6"/>
  <c r="BD110" i="6"/>
  <c r="BC110" i="6"/>
  <c r="BB110" i="6"/>
  <c r="BA110" i="6"/>
  <c r="AZ110" i="6"/>
  <c r="AY110" i="6"/>
  <c r="AX110" i="6"/>
  <c r="AW110" i="6"/>
  <c r="AV110" i="6"/>
  <c r="AU110" i="6"/>
  <c r="AT110" i="6"/>
  <c r="AS110" i="6"/>
  <c r="AR110" i="6"/>
  <c r="AQ110" i="6"/>
  <c r="AP110" i="6"/>
  <c r="AO110" i="6"/>
  <c r="AN110" i="6"/>
  <c r="AM110" i="6"/>
  <c r="AL110" i="6"/>
  <c r="AK110" i="6"/>
  <c r="AJ110" i="6"/>
  <c r="AI110" i="6"/>
  <c r="AH110" i="6"/>
  <c r="AG110" i="6"/>
  <c r="AF110" i="6"/>
  <c r="AE110" i="6"/>
  <c r="AD110" i="6"/>
  <c r="AC110" i="6"/>
  <c r="AB110" i="6"/>
  <c r="AA110" i="6"/>
  <c r="BE108" i="6"/>
  <c r="BD108" i="6"/>
  <c r="BC108" i="6"/>
  <c r="BB108" i="6"/>
  <c r="BA108" i="6"/>
  <c r="AZ108" i="6"/>
  <c r="AY108" i="6"/>
  <c r="AX108" i="6"/>
  <c r="AW108" i="6"/>
  <c r="AV108" i="6"/>
  <c r="AU108" i="6"/>
  <c r="AT108" i="6"/>
  <c r="AS108" i="6"/>
  <c r="AR108" i="6"/>
  <c r="AQ108" i="6"/>
  <c r="AP108" i="6"/>
  <c r="AO108" i="6"/>
  <c r="AN108" i="6"/>
  <c r="AM108" i="6"/>
  <c r="AL108" i="6"/>
  <c r="AK108" i="6"/>
  <c r="AJ108" i="6"/>
  <c r="AI108" i="6"/>
  <c r="AH108" i="6"/>
  <c r="AG108" i="6"/>
  <c r="AF108" i="6"/>
  <c r="AE108" i="6"/>
  <c r="AD108" i="6"/>
  <c r="AC108" i="6"/>
  <c r="AB108" i="6"/>
  <c r="AA108" i="6"/>
  <c r="K108" i="6"/>
  <c r="I108"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BF107" i="6" s="1"/>
  <c r="BH107" i="6" s="1"/>
  <c r="BE105" i="6"/>
  <c r="BD105" i="6"/>
  <c r="BC105" i="6"/>
  <c r="BB105" i="6"/>
  <c r="BA105" i="6"/>
  <c r="AZ105" i="6"/>
  <c r="AY105" i="6"/>
  <c r="AX105" i="6"/>
  <c r="AW105" i="6"/>
  <c r="AV105" i="6"/>
  <c r="AU105" i="6"/>
  <c r="AT105" i="6"/>
  <c r="AS105" i="6"/>
  <c r="AR105" i="6"/>
  <c r="AQ105" i="6"/>
  <c r="AP105" i="6"/>
  <c r="AO105" i="6"/>
  <c r="AN105" i="6"/>
  <c r="AM105" i="6"/>
  <c r="AL105" i="6"/>
  <c r="AK105" i="6"/>
  <c r="AJ105" i="6"/>
  <c r="AI105" i="6"/>
  <c r="AH105" i="6"/>
  <c r="AG105" i="6"/>
  <c r="AF105" i="6"/>
  <c r="AE105" i="6"/>
  <c r="AD105" i="6"/>
  <c r="AC105" i="6"/>
  <c r="AB105" i="6"/>
  <c r="AA105" i="6"/>
  <c r="K105" i="6"/>
  <c r="I105" i="6"/>
  <c r="BE104" i="6"/>
  <c r="BD104" i="6"/>
  <c r="BC104" i="6"/>
  <c r="BB104" i="6"/>
  <c r="BA104" i="6"/>
  <c r="AZ104" i="6"/>
  <c r="AY104" i="6"/>
  <c r="AX104" i="6"/>
  <c r="AW104" i="6"/>
  <c r="AV104" i="6"/>
  <c r="AU104" i="6"/>
  <c r="AT104" i="6"/>
  <c r="AS104" i="6"/>
  <c r="AR104" i="6"/>
  <c r="AQ104" i="6"/>
  <c r="AP104" i="6"/>
  <c r="AO104" i="6"/>
  <c r="AN104" i="6"/>
  <c r="AM104" i="6"/>
  <c r="AL104" i="6"/>
  <c r="AK104" i="6"/>
  <c r="AJ104" i="6"/>
  <c r="AI104" i="6"/>
  <c r="AH104" i="6"/>
  <c r="AG104" i="6"/>
  <c r="AF104" i="6"/>
  <c r="AE104" i="6"/>
  <c r="AD104" i="6"/>
  <c r="AC104" i="6"/>
  <c r="AB104" i="6"/>
  <c r="AA104" i="6"/>
  <c r="BE102" i="6"/>
  <c r="BD102" i="6"/>
  <c r="BC102" i="6"/>
  <c r="BB102" i="6"/>
  <c r="AZ102" i="6"/>
  <c r="AX102" i="6"/>
  <c r="AT102" i="6"/>
  <c r="AR102" i="6"/>
  <c r="AP102" i="6"/>
  <c r="AK102" i="6"/>
  <c r="AJ102" i="6"/>
  <c r="AH102" i="6"/>
  <c r="AE102" i="6"/>
  <c r="AC102" i="6"/>
  <c r="AB102" i="6"/>
  <c r="K102" i="6"/>
  <c r="I102" i="6"/>
  <c r="BE101" i="6"/>
  <c r="BD101" i="6"/>
  <c r="BC101" i="6"/>
  <c r="BB101" i="6"/>
  <c r="AZ101" i="6"/>
  <c r="AX101" i="6"/>
  <c r="AT101" i="6"/>
  <c r="AR101" i="6"/>
  <c r="AP101" i="6"/>
  <c r="AK101" i="6"/>
  <c r="AJ101" i="6"/>
  <c r="AH101" i="6"/>
  <c r="AE101" i="6"/>
  <c r="AC101" i="6"/>
  <c r="AB101" i="6"/>
  <c r="BE99" i="6"/>
  <c r="BD99" i="6"/>
  <c r="BC99" i="6"/>
  <c r="BA99" i="6"/>
  <c r="AY99" i="6"/>
  <c r="AX99" i="6"/>
  <c r="AW99" i="6"/>
  <c r="AS99" i="6"/>
  <c r="AQ99" i="6"/>
  <c r="AP99" i="6"/>
  <c r="AO99" i="6"/>
  <c r="AN99" i="6"/>
  <c r="AK99" i="6"/>
  <c r="AI99" i="6"/>
  <c r="AH99" i="6"/>
  <c r="AG99" i="6"/>
  <c r="AA99" i="6"/>
  <c r="K99" i="6"/>
  <c r="I99" i="6"/>
  <c r="BE98" i="6"/>
  <c r="BD98" i="6"/>
  <c r="BC98" i="6"/>
  <c r="BA98" i="6"/>
  <c r="AY98" i="6"/>
  <c r="AX98" i="6"/>
  <c r="AW98" i="6"/>
  <c r="AS98" i="6"/>
  <c r="AQ98" i="6"/>
  <c r="AP98" i="6"/>
  <c r="AO98" i="6"/>
  <c r="AN98" i="6"/>
  <c r="AK98" i="6"/>
  <c r="AI98" i="6"/>
  <c r="AH98" i="6"/>
  <c r="AG98" i="6"/>
  <c r="AA98" i="6"/>
  <c r="BE96" i="6"/>
  <c r="BD96" i="6"/>
  <c r="BC96" i="6"/>
  <c r="BB96" i="6"/>
  <c r="AX96" i="6"/>
  <c r="AW96" i="6"/>
  <c r="AV96" i="6"/>
  <c r="AU96" i="6"/>
  <c r="AR96" i="6"/>
  <c r="AP96" i="6"/>
  <c r="AO96" i="6"/>
  <c r="AM96" i="6"/>
  <c r="AH96" i="6"/>
  <c r="AG96" i="6"/>
  <c r="AF96" i="6"/>
  <c r="AD96" i="6"/>
  <c r="AB96" i="6"/>
  <c r="K96" i="6"/>
  <c r="I96" i="6"/>
  <c r="BE95" i="6"/>
  <c r="BD95" i="6"/>
  <c r="BC95" i="6"/>
  <c r="BB95" i="6"/>
  <c r="AX95" i="6"/>
  <c r="AW95" i="6"/>
  <c r="AV95" i="6"/>
  <c r="AU95" i="6"/>
  <c r="AR95" i="6"/>
  <c r="AP95" i="6"/>
  <c r="AO95" i="6"/>
  <c r="AM95" i="6"/>
  <c r="AH95" i="6"/>
  <c r="AG95" i="6"/>
  <c r="AF95" i="6"/>
  <c r="AD95" i="6"/>
  <c r="AB95" i="6"/>
  <c r="BE93" i="6"/>
  <c r="BD93" i="6"/>
  <c r="BC93" i="6"/>
  <c r="BA93" i="6"/>
  <c r="AZ93" i="6"/>
  <c r="AW93" i="6"/>
  <c r="AV93" i="6"/>
  <c r="AU93" i="6"/>
  <c r="AO93" i="6"/>
  <c r="AN93" i="6"/>
  <c r="AM93" i="6"/>
  <c r="AL93" i="6"/>
  <c r="AI93" i="6"/>
  <c r="AG93" i="6"/>
  <c r="AF93" i="6"/>
  <c r="AE93" i="6"/>
  <c r="AA93" i="6"/>
  <c r="K93" i="6"/>
  <c r="I93" i="6"/>
  <c r="BE92" i="6"/>
  <c r="BD92" i="6"/>
  <c r="BC92" i="6"/>
  <c r="BA92" i="6"/>
  <c r="AZ92" i="6"/>
  <c r="AW92" i="6"/>
  <c r="AV92" i="6"/>
  <c r="AU92" i="6"/>
  <c r="AO92" i="6"/>
  <c r="AN92" i="6"/>
  <c r="AM92" i="6"/>
  <c r="AL92" i="6"/>
  <c r="AI92" i="6"/>
  <c r="AG92" i="6"/>
  <c r="AF92" i="6"/>
  <c r="AE92" i="6"/>
  <c r="AA92" i="6"/>
  <c r="BE90" i="6"/>
  <c r="BD90" i="6"/>
  <c r="BC90" i="6"/>
  <c r="AY90" i="6"/>
  <c r="AV90" i="6"/>
  <c r="AU90" i="6"/>
  <c r="AT90" i="6"/>
  <c r="AS90" i="6"/>
  <c r="AQ90" i="6"/>
  <c r="AN90" i="6"/>
  <c r="AM90" i="6"/>
  <c r="AL90" i="6"/>
  <c r="AI90" i="6"/>
  <c r="AF90" i="6"/>
  <c r="AE90" i="6"/>
  <c r="AD90" i="6"/>
  <c r="AC90" i="6"/>
  <c r="K90" i="6"/>
  <c r="I90" i="6"/>
  <c r="BE89" i="6"/>
  <c r="BD89" i="6"/>
  <c r="BC89" i="6"/>
  <c r="AY89" i="6"/>
  <c r="AV89" i="6"/>
  <c r="AU89" i="6"/>
  <c r="AT89" i="6"/>
  <c r="AS89" i="6"/>
  <c r="AQ89" i="6"/>
  <c r="AN89" i="6"/>
  <c r="AM89" i="6"/>
  <c r="AL89" i="6"/>
  <c r="AI89" i="6"/>
  <c r="AF89" i="6"/>
  <c r="AE89" i="6"/>
  <c r="AD89" i="6"/>
  <c r="AC89" i="6"/>
  <c r="BE87" i="6"/>
  <c r="BD87" i="6"/>
  <c r="BC87" i="6"/>
  <c r="BB87" i="6"/>
  <c r="AY87" i="6"/>
  <c r="AV87" i="6"/>
  <c r="AT87" i="6"/>
  <c r="AP87" i="6"/>
  <c r="AO87" i="6"/>
  <c r="AM87" i="6"/>
  <c r="AL87" i="6"/>
  <c r="AH87" i="6"/>
  <c r="AG87" i="6"/>
  <c r="AD87" i="6"/>
  <c r="AA87" i="6"/>
  <c r="K87" i="6"/>
  <c r="I87" i="6"/>
  <c r="BE86" i="6"/>
  <c r="BD86" i="6"/>
  <c r="BC86" i="6"/>
  <c r="BB86" i="6"/>
  <c r="AY86" i="6"/>
  <c r="AV86" i="6"/>
  <c r="AT86" i="6"/>
  <c r="AP86" i="6"/>
  <c r="AO86" i="6"/>
  <c r="AM86" i="6"/>
  <c r="AL86" i="6"/>
  <c r="AH86" i="6"/>
  <c r="AG86" i="6"/>
  <c r="AD86" i="6"/>
  <c r="AA86" i="6"/>
  <c r="BE84" i="6"/>
  <c r="BD84" i="6"/>
  <c r="BC84" i="6"/>
  <c r="BB84" i="6"/>
  <c r="BA84" i="6"/>
  <c r="AZ84" i="6"/>
  <c r="AX84" i="6"/>
  <c r="AU84" i="6"/>
  <c r="AT84" i="6"/>
  <c r="AS84" i="6"/>
  <c r="AP84" i="6"/>
  <c r="AN84" i="6"/>
  <c r="AM84" i="6"/>
  <c r="AL84" i="6"/>
  <c r="AK84" i="6"/>
  <c r="AF84" i="6"/>
  <c r="AE84" i="6"/>
  <c r="AD84" i="6"/>
  <c r="AC84" i="6"/>
  <c r="K84" i="6"/>
  <c r="I84" i="6"/>
  <c r="BE83" i="6"/>
  <c r="BD83" i="6"/>
  <c r="BC83" i="6"/>
  <c r="BB83" i="6"/>
  <c r="BA83" i="6"/>
  <c r="AZ83" i="6"/>
  <c r="AX83" i="6"/>
  <c r="AU83" i="6"/>
  <c r="AT83" i="6"/>
  <c r="AS83" i="6"/>
  <c r="AP83" i="6"/>
  <c r="AN83" i="6"/>
  <c r="AM83" i="6"/>
  <c r="AL83" i="6"/>
  <c r="AK83" i="6"/>
  <c r="AF83" i="6"/>
  <c r="AE83" i="6"/>
  <c r="AD83" i="6"/>
  <c r="AC83" i="6"/>
  <c r="BE81" i="6"/>
  <c r="BD81" i="6"/>
  <c r="BC81" i="6"/>
  <c r="BB81" i="6"/>
  <c r="BA81" i="6"/>
  <c r="AZ81" i="6"/>
  <c r="AW81" i="6"/>
  <c r="AT81" i="6"/>
  <c r="AS81" i="6"/>
  <c r="AR81" i="6"/>
  <c r="AQ81" i="6"/>
  <c r="AN81" i="6"/>
  <c r="AL81" i="6"/>
  <c r="AK81" i="6"/>
  <c r="AJ81" i="6"/>
  <c r="AG81" i="6"/>
  <c r="AD81" i="6"/>
  <c r="AC81" i="6"/>
  <c r="AB81" i="6"/>
  <c r="K81" i="6"/>
  <c r="I81" i="6"/>
  <c r="BE80" i="6"/>
  <c r="BD80" i="6"/>
  <c r="BC80" i="6"/>
  <c r="BB80" i="6"/>
  <c r="BA80" i="6"/>
  <c r="AZ80" i="6"/>
  <c r="AW80" i="6"/>
  <c r="AT80" i="6"/>
  <c r="AS80" i="6"/>
  <c r="AR80" i="6"/>
  <c r="AQ80" i="6"/>
  <c r="AN80" i="6"/>
  <c r="AL80" i="6"/>
  <c r="AK80" i="6"/>
  <c r="AJ80" i="6"/>
  <c r="AG80" i="6"/>
  <c r="AD80" i="6"/>
  <c r="AC80" i="6"/>
  <c r="AB80" i="6"/>
  <c r="BE78" i="6"/>
  <c r="BD78" i="6"/>
  <c r="BC78" i="6"/>
  <c r="BA78" i="6"/>
  <c r="AZ78" i="6"/>
  <c r="AY78" i="6"/>
  <c r="AV78" i="6"/>
  <c r="AU78" i="6"/>
  <c r="AS78" i="6"/>
  <c r="AR78" i="6"/>
  <c r="AQ78" i="6"/>
  <c r="AN78" i="6"/>
  <c r="AK78" i="6"/>
  <c r="AJ78" i="6"/>
  <c r="AI78" i="6"/>
  <c r="AF78" i="6"/>
  <c r="AC78" i="6"/>
  <c r="AB78" i="6"/>
  <c r="AA78" i="6"/>
  <c r="K78" i="6"/>
  <c r="I78" i="6"/>
  <c r="BE77" i="6"/>
  <c r="BD77" i="6"/>
  <c r="BC77" i="6"/>
  <c r="BA77" i="6"/>
  <c r="AZ77" i="6"/>
  <c r="AY77" i="6"/>
  <c r="AV77" i="6"/>
  <c r="AU77" i="6"/>
  <c r="AS77" i="6"/>
  <c r="AR77" i="6"/>
  <c r="AQ77" i="6"/>
  <c r="AN77" i="6"/>
  <c r="AK77" i="6"/>
  <c r="AJ77" i="6"/>
  <c r="AI77" i="6"/>
  <c r="AF77" i="6"/>
  <c r="AC77" i="6"/>
  <c r="AB77" i="6"/>
  <c r="AA77" i="6"/>
  <c r="BE75" i="6"/>
  <c r="BD75" i="6"/>
  <c r="BC75" i="6"/>
  <c r="AZ75" i="6"/>
  <c r="AY75" i="6"/>
  <c r="AX75" i="6"/>
  <c r="AW75" i="6"/>
  <c r="AU75" i="6"/>
  <c r="AR75" i="6"/>
  <c r="AQ75" i="6"/>
  <c r="AP75" i="6"/>
  <c r="AM75" i="6"/>
  <c r="AJ75" i="6"/>
  <c r="AI75" i="6"/>
  <c r="AH75" i="6"/>
  <c r="AG75" i="6"/>
  <c r="AE75" i="6"/>
  <c r="AB75" i="6"/>
  <c r="AA75" i="6"/>
  <c r="K75" i="6"/>
  <c r="I75" i="6"/>
  <c r="BE74" i="6"/>
  <c r="BD74" i="6"/>
  <c r="BC74" i="6"/>
  <c r="AZ74" i="6"/>
  <c r="AY74" i="6"/>
  <c r="AX74" i="6"/>
  <c r="AW74" i="6"/>
  <c r="AU74" i="6"/>
  <c r="AR74" i="6"/>
  <c r="AQ74" i="6"/>
  <c r="AP74" i="6"/>
  <c r="AM74" i="6"/>
  <c r="AJ74" i="6"/>
  <c r="AI74" i="6"/>
  <c r="AH74" i="6"/>
  <c r="AG74" i="6"/>
  <c r="AE74" i="6"/>
  <c r="AB74" i="6"/>
  <c r="AA74" i="6"/>
  <c r="BE72" i="6"/>
  <c r="BD72" i="6"/>
  <c r="BC72" i="6"/>
  <c r="BB72" i="6"/>
  <c r="AZ72" i="6"/>
  <c r="AX72" i="6"/>
  <c r="AT72" i="6"/>
  <c r="AR72" i="6"/>
  <c r="AP72" i="6"/>
  <c r="AK72" i="6"/>
  <c r="AJ72" i="6"/>
  <c r="AH72" i="6"/>
  <c r="AE72" i="6"/>
  <c r="AC72" i="6"/>
  <c r="AB72" i="6"/>
  <c r="K72" i="6"/>
  <c r="I72" i="6"/>
  <c r="BE71" i="6"/>
  <c r="BD71" i="6"/>
  <c r="BC71" i="6"/>
  <c r="BB71" i="6"/>
  <c r="AZ71" i="6"/>
  <c r="AX71" i="6"/>
  <c r="AT71" i="6"/>
  <c r="AR71" i="6"/>
  <c r="AP71" i="6"/>
  <c r="AK71" i="6"/>
  <c r="AJ71" i="6"/>
  <c r="AH71" i="6"/>
  <c r="AE71" i="6"/>
  <c r="AC71" i="6"/>
  <c r="AB71" i="6"/>
  <c r="BE69" i="6"/>
  <c r="BD69" i="6"/>
  <c r="BC69" i="6"/>
  <c r="BA69" i="6"/>
  <c r="AY69" i="6"/>
  <c r="AX69" i="6"/>
  <c r="AW69" i="6"/>
  <c r="AS69" i="6"/>
  <c r="AQ69" i="6"/>
  <c r="AP69" i="6"/>
  <c r="AO69" i="6"/>
  <c r="AN69" i="6"/>
  <c r="AK69" i="6"/>
  <c r="AI69" i="6"/>
  <c r="AH69" i="6"/>
  <c r="AG69" i="6"/>
  <c r="AA69" i="6"/>
  <c r="K69" i="6"/>
  <c r="I69" i="6"/>
  <c r="BE68" i="6"/>
  <c r="BD68" i="6"/>
  <c r="BC68" i="6"/>
  <c r="BA68" i="6"/>
  <c r="AY68" i="6"/>
  <c r="AX68" i="6"/>
  <c r="AW68" i="6"/>
  <c r="AS68" i="6"/>
  <c r="AQ68" i="6"/>
  <c r="AP68" i="6"/>
  <c r="AO68" i="6"/>
  <c r="AN68" i="6"/>
  <c r="AK68" i="6"/>
  <c r="AI68" i="6"/>
  <c r="AH68" i="6"/>
  <c r="AG68" i="6"/>
  <c r="AA68" i="6"/>
  <c r="BE66" i="6"/>
  <c r="BD66" i="6"/>
  <c r="BC66" i="6"/>
  <c r="BB66" i="6"/>
  <c r="AX66" i="6"/>
  <c r="AW66" i="6"/>
  <c r="AV66" i="6"/>
  <c r="AU66" i="6"/>
  <c r="AR66" i="6"/>
  <c r="AP66" i="6"/>
  <c r="AO66" i="6"/>
  <c r="AM66" i="6"/>
  <c r="AH66" i="6"/>
  <c r="AG66" i="6"/>
  <c r="AF66" i="6"/>
  <c r="AD66" i="6"/>
  <c r="AB66" i="6"/>
  <c r="K66" i="6"/>
  <c r="I66" i="6"/>
  <c r="BE65" i="6"/>
  <c r="BD65" i="6"/>
  <c r="BC65" i="6"/>
  <c r="BB65" i="6"/>
  <c r="AX65" i="6"/>
  <c r="AW65" i="6"/>
  <c r="AV65" i="6"/>
  <c r="AU65" i="6"/>
  <c r="AR65" i="6"/>
  <c r="AP65" i="6"/>
  <c r="AO65" i="6"/>
  <c r="AM65" i="6"/>
  <c r="AH65" i="6"/>
  <c r="AG65" i="6"/>
  <c r="AF65" i="6"/>
  <c r="AD65" i="6"/>
  <c r="AB65" i="6"/>
  <c r="BE63" i="6"/>
  <c r="BD63" i="6"/>
  <c r="BC63" i="6"/>
  <c r="BA63" i="6"/>
  <c r="AZ63" i="6"/>
  <c r="AW63" i="6"/>
  <c r="AV63" i="6"/>
  <c r="AU63" i="6"/>
  <c r="AO63" i="6"/>
  <c r="AN63" i="6"/>
  <c r="AM63" i="6"/>
  <c r="AL63" i="6"/>
  <c r="AI63" i="6"/>
  <c r="AG63" i="6"/>
  <c r="AF63" i="6"/>
  <c r="AE63" i="6"/>
  <c r="AA63" i="6"/>
  <c r="K63" i="6"/>
  <c r="I63" i="6"/>
  <c r="BE62" i="6"/>
  <c r="BD62" i="6"/>
  <c r="BC62" i="6"/>
  <c r="BA62" i="6"/>
  <c r="AZ62" i="6"/>
  <c r="AW62" i="6"/>
  <c r="AV62" i="6"/>
  <c r="AU62" i="6"/>
  <c r="AO62" i="6"/>
  <c r="AN62" i="6"/>
  <c r="AM62" i="6"/>
  <c r="AL62" i="6"/>
  <c r="AI62" i="6"/>
  <c r="AG62" i="6"/>
  <c r="AF62" i="6"/>
  <c r="AE62" i="6"/>
  <c r="AA62" i="6"/>
  <c r="BE60" i="6"/>
  <c r="BD60" i="6"/>
  <c r="BC60" i="6"/>
  <c r="AY60" i="6"/>
  <c r="AV60" i="6"/>
  <c r="AU60" i="6"/>
  <c r="AT60" i="6"/>
  <c r="AS60" i="6"/>
  <c r="AQ60" i="6"/>
  <c r="AN60" i="6"/>
  <c r="AM60" i="6"/>
  <c r="AL60" i="6"/>
  <c r="AI60" i="6"/>
  <c r="AF60" i="6"/>
  <c r="AE60" i="6"/>
  <c r="AD60" i="6"/>
  <c r="AC60" i="6"/>
  <c r="K60" i="6"/>
  <c r="I60" i="6"/>
  <c r="BE59" i="6"/>
  <c r="BD59" i="6"/>
  <c r="BC59" i="6"/>
  <c r="AY59" i="6"/>
  <c r="AV59" i="6"/>
  <c r="AU59" i="6"/>
  <c r="AT59" i="6"/>
  <c r="AS59" i="6"/>
  <c r="AQ59" i="6"/>
  <c r="AN59" i="6"/>
  <c r="AM59" i="6"/>
  <c r="AL59" i="6"/>
  <c r="AI59" i="6"/>
  <c r="AF59" i="6"/>
  <c r="AE59" i="6"/>
  <c r="AD59" i="6"/>
  <c r="AC59" i="6"/>
  <c r="BE57" i="6"/>
  <c r="BD57" i="6"/>
  <c r="BC57" i="6"/>
  <c r="BB57" i="6"/>
  <c r="AY57" i="6"/>
  <c r="AV57" i="6"/>
  <c r="AT57" i="6"/>
  <c r="AP57" i="6"/>
  <c r="AO57" i="6"/>
  <c r="AM57" i="6"/>
  <c r="AL57" i="6"/>
  <c r="AH57" i="6"/>
  <c r="AG57" i="6"/>
  <c r="AD57" i="6"/>
  <c r="AA57" i="6"/>
  <c r="K57" i="6"/>
  <c r="I57" i="6"/>
  <c r="BE56" i="6"/>
  <c r="BD56" i="6"/>
  <c r="BC56" i="6"/>
  <c r="BB56" i="6"/>
  <c r="AY56" i="6"/>
  <c r="AV56" i="6"/>
  <c r="AT56" i="6"/>
  <c r="AP56" i="6"/>
  <c r="AO56" i="6"/>
  <c r="AM56" i="6"/>
  <c r="AL56" i="6"/>
  <c r="AH56" i="6"/>
  <c r="AG56" i="6"/>
  <c r="AD56" i="6"/>
  <c r="AA56" i="6"/>
  <c r="BE54" i="6"/>
  <c r="BD54" i="6"/>
  <c r="BC54" i="6"/>
  <c r="BB54" i="6"/>
  <c r="BA54" i="6"/>
  <c r="AZ54" i="6"/>
  <c r="AX54" i="6"/>
  <c r="AU54" i="6"/>
  <c r="AT54" i="6"/>
  <c r="AS54" i="6"/>
  <c r="AP54" i="6"/>
  <c r="AN54" i="6"/>
  <c r="AM54" i="6"/>
  <c r="AL54" i="6"/>
  <c r="AK54" i="6"/>
  <c r="AF54" i="6"/>
  <c r="AE54" i="6"/>
  <c r="AD54" i="6"/>
  <c r="AC54" i="6"/>
  <c r="K54" i="6"/>
  <c r="I54" i="6"/>
  <c r="BE53" i="6"/>
  <c r="BD53" i="6"/>
  <c r="BC53" i="6"/>
  <c r="BB53" i="6"/>
  <c r="BA53" i="6"/>
  <c r="AZ53" i="6"/>
  <c r="AX53" i="6"/>
  <c r="AU53" i="6"/>
  <c r="AT53" i="6"/>
  <c r="AS53" i="6"/>
  <c r="AP53" i="6"/>
  <c r="AN53" i="6"/>
  <c r="AM53" i="6"/>
  <c r="AL53" i="6"/>
  <c r="AK53" i="6"/>
  <c r="AF53" i="6"/>
  <c r="AE53" i="6"/>
  <c r="AD53" i="6"/>
  <c r="AC53" i="6"/>
  <c r="BE51" i="6"/>
  <c r="BD51" i="6"/>
  <c r="BC51" i="6"/>
  <c r="BB51" i="6"/>
  <c r="BA51" i="6"/>
  <c r="AZ51" i="6"/>
  <c r="AW51" i="6"/>
  <c r="AT51" i="6"/>
  <c r="AS51" i="6"/>
  <c r="AR51" i="6"/>
  <c r="AQ51" i="6"/>
  <c r="AN51" i="6"/>
  <c r="AL51" i="6"/>
  <c r="AK51" i="6"/>
  <c r="AJ51" i="6"/>
  <c r="AG51" i="6"/>
  <c r="AD51" i="6"/>
  <c r="AC51" i="6"/>
  <c r="AB51" i="6"/>
  <c r="K51" i="6"/>
  <c r="I51" i="6"/>
  <c r="BE50" i="6"/>
  <c r="BD50" i="6"/>
  <c r="BC50" i="6"/>
  <c r="BB50" i="6"/>
  <c r="BA50" i="6"/>
  <c r="AZ50" i="6"/>
  <c r="AW50" i="6"/>
  <c r="AT50" i="6"/>
  <c r="AS50" i="6"/>
  <c r="AR50" i="6"/>
  <c r="AQ50" i="6"/>
  <c r="AN50" i="6"/>
  <c r="AL50" i="6"/>
  <c r="AK50" i="6"/>
  <c r="AJ50" i="6"/>
  <c r="AG50" i="6"/>
  <c r="AD50" i="6"/>
  <c r="AC50" i="6"/>
  <c r="AB50" i="6"/>
  <c r="BE48" i="6"/>
  <c r="BD48" i="6"/>
  <c r="BC48" i="6"/>
  <c r="BA48" i="6"/>
  <c r="AZ48" i="6"/>
  <c r="AY48" i="6"/>
  <c r="AV48" i="6"/>
  <c r="AU48" i="6"/>
  <c r="AS48" i="6"/>
  <c r="AR48" i="6"/>
  <c r="AQ48" i="6"/>
  <c r="AN48" i="6"/>
  <c r="AK48" i="6"/>
  <c r="AJ48" i="6"/>
  <c r="AI48" i="6"/>
  <c r="AF48" i="6"/>
  <c r="AC48" i="6"/>
  <c r="AB48" i="6"/>
  <c r="AA48" i="6"/>
  <c r="K48" i="6"/>
  <c r="I48" i="6"/>
  <c r="BE47" i="6"/>
  <c r="BD47" i="6"/>
  <c r="BC47" i="6"/>
  <c r="BA47" i="6"/>
  <c r="AZ47" i="6"/>
  <c r="AY47" i="6"/>
  <c r="AV47" i="6"/>
  <c r="AU47" i="6"/>
  <c r="AS47" i="6"/>
  <c r="AR47" i="6"/>
  <c r="AQ47" i="6"/>
  <c r="AN47" i="6"/>
  <c r="AK47" i="6"/>
  <c r="AJ47" i="6"/>
  <c r="AI47" i="6"/>
  <c r="AF47" i="6"/>
  <c r="AC47" i="6"/>
  <c r="AB47" i="6"/>
  <c r="AA47" i="6"/>
  <c r="BE45" i="6"/>
  <c r="BD45" i="6"/>
  <c r="BC45" i="6"/>
  <c r="AZ45" i="6"/>
  <c r="AY45" i="6"/>
  <c r="AX45" i="6"/>
  <c r="AW45" i="6"/>
  <c r="AU45" i="6"/>
  <c r="AR45" i="6"/>
  <c r="AQ45" i="6"/>
  <c r="AP45" i="6"/>
  <c r="AM45" i="6"/>
  <c r="AJ45" i="6"/>
  <c r="AI45" i="6"/>
  <c r="AH45" i="6"/>
  <c r="AG45" i="6"/>
  <c r="AE45" i="6"/>
  <c r="AB45" i="6"/>
  <c r="AA45" i="6"/>
  <c r="K45" i="6"/>
  <c r="I45" i="6"/>
  <c r="BE44" i="6"/>
  <c r="BD44" i="6"/>
  <c r="BC44" i="6"/>
  <c r="AZ44" i="6"/>
  <c r="AY44" i="6"/>
  <c r="AX44" i="6"/>
  <c r="AW44" i="6"/>
  <c r="AU44" i="6"/>
  <c r="AR44" i="6"/>
  <c r="AQ44" i="6"/>
  <c r="AP44" i="6"/>
  <c r="AM44" i="6"/>
  <c r="AJ44" i="6"/>
  <c r="AI44" i="6"/>
  <c r="AH44" i="6"/>
  <c r="AG44" i="6"/>
  <c r="AE44" i="6"/>
  <c r="AB44" i="6"/>
  <c r="AA44" i="6"/>
  <c r="BE42" i="6"/>
  <c r="BD42" i="6"/>
  <c r="BC42" i="6"/>
  <c r="AZ42" i="6"/>
  <c r="AY42" i="6"/>
  <c r="AS42" i="6"/>
  <c r="AR42" i="6"/>
  <c r="AL42" i="6"/>
  <c r="AK42" i="6"/>
  <c r="AE42" i="6"/>
  <c r="AD42" i="6"/>
  <c r="K42" i="6"/>
  <c r="I42" i="6"/>
  <c r="BE41" i="6"/>
  <c r="BD41" i="6"/>
  <c r="BC41" i="6"/>
  <c r="AZ41" i="6"/>
  <c r="AY41" i="6"/>
  <c r="AS41" i="6"/>
  <c r="AR41" i="6"/>
  <c r="AL41" i="6"/>
  <c r="AK41" i="6"/>
  <c r="AE41" i="6"/>
  <c r="AD41" i="6"/>
  <c r="BE39" i="6"/>
  <c r="BD39" i="6"/>
  <c r="BC39" i="6"/>
  <c r="AW39" i="6"/>
  <c r="AV39" i="6"/>
  <c r="AP39" i="6"/>
  <c r="AO39" i="6"/>
  <c r="AI39" i="6"/>
  <c r="AH39" i="6"/>
  <c r="AB39" i="6"/>
  <c r="AA39" i="6"/>
  <c r="K39" i="6"/>
  <c r="I39" i="6"/>
  <c r="BE38" i="6"/>
  <c r="BD38" i="6"/>
  <c r="BC38" i="6"/>
  <c r="AW38" i="6"/>
  <c r="AV38" i="6"/>
  <c r="AP38" i="6"/>
  <c r="AO38" i="6"/>
  <c r="AI38" i="6"/>
  <c r="AH38" i="6"/>
  <c r="AB38" i="6"/>
  <c r="AA38" i="6"/>
  <c r="BE36" i="6"/>
  <c r="BD36" i="6"/>
  <c r="BC36" i="6"/>
  <c r="AZ36" i="6"/>
  <c r="AY36" i="6"/>
  <c r="AS36" i="6"/>
  <c r="AR36" i="6"/>
  <c r="AL36" i="6"/>
  <c r="AK36" i="6"/>
  <c r="AE36" i="6"/>
  <c r="AD36" i="6"/>
  <c r="K36" i="6"/>
  <c r="I36" i="6"/>
  <c r="BE35" i="6"/>
  <c r="BD35" i="6"/>
  <c r="BC35" i="6"/>
  <c r="AZ35" i="6"/>
  <c r="AY35" i="6"/>
  <c r="AS35" i="6"/>
  <c r="AR35" i="6"/>
  <c r="AL35" i="6"/>
  <c r="AK35" i="6"/>
  <c r="AE35" i="6"/>
  <c r="AD35" i="6"/>
  <c r="BE33" i="6"/>
  <c r="BD33" i="6"/>
  <c r="BC33" i="6"/>
  <c r="AZ33" i="6"/>
  <c r="AY33" i="6"/>
  <c r="AS33" i="6"/>
  <c r="AR33" i="6"/>
  <c r="AL33" i="6"/>
  <c r="AK33" i="6"/>
  <c r="AE33" i="6"/>
  <c r="AD33" i="6"/>
  <c r="K33" i="6"/>
  <c r="I33" i="6"/>
  <c r="BE32" i="6"/>
  <c r="BD32" i="6"/>
  <c r="BC32" i="6"/>
  <c r="AZ32" i="6"/>
  <c r="AY32" i="6"/>
  <c r="AS32" i="6"/>
  <c r="AR32" i="6"/>
  <c r="AL32" i="6"/>
  <c r="AK32" i="6"/>
  <c r="AE32" i="6"/>
  <c r="AD32" i="6"/>
  <c r="BE30" i="6"/>
  <c r="BD30" i="6"/>
  <c r="BC30" i="6"/>
  <c r="AZ30" i="6"/>
  <c r="AY30" i="6"/>
  <c r="AS30" i="6"/>
  <c r="AR30" i="6"/>
  <c r="AL30" i="6"/>
  <c r="AK30" i="6"/>
  <c r="AE30" i="6"/>
  <c r="AD30" i="6"/>
  <c r="K30" i="6"/>
  <c r="I30" i="6"/>
  <c r="BE29" i="6"/>
  <c r="BD29" i="6"/>
  <c r="BC29" i="6"/>
  <c r="AZ29" i="6"/>
  <c r="AY29" i="6"/>
  <c r="AS29" i="6"/>
  <c r="AR29" i="6"/>
  <c r="AL29" i="6"/>
  <c r="AK29" i="6"/>
  <c r="AE29" i="6"/>
  <c r="AD29" i="6"/>
  <c r="BE27" i="6"/>
  <c r="BD27" i="6"/>
  <c r="BC27" i="6"/>
  <c r="AZ27" i="6"/>
  <c r="AY27" i="6"/>
  <c r="AS27" i="6"/>
  <c r="AR27" i="6"/>
  <c r="AL27" i="6"/>
  <c r="AK27" i="6"/>
  <c r="AE27" i="6"/>
  <c r="AD27" i="6"/>
  <c r="K27" i="6"/>
  <c r="I27" i="6"/>
  <c r="BE26" i="6"/>
  <c r="BD26" i="6"/>
  <c r="BC26" i="6"/>
  <c r="AZ26" i="6"/>
  <c r="AY26" i="6"/>
  <c r="AS26" i="6"/>
  <c r="AR26" i="6"/>
  <c r="AL26" i="6"/>
  <c r="AK26" i="6"/>
  <c r="AE26" i="6"/>
  <c r="AD26" i="6"/>
  <c r="BE24" i="6"/>
  <c r="BD24" i="6"/>
  <c r="BC24" i="6"/>
  <c r="AZ24" i="6"/>
  <c r="AY24" i="6"/>
  <c r="AS24" i="6"/>
  <c r="AR24" i="6"/>
  <c r="AL24" i="6"/>
  <c r="AK24" i="6"/>
  <c r="AE24" i="6"/>
  <c r="AD24" i="6"/>
  <c r="K24" i="6"/>
  <c r="I24" i="6"/>
  <c r="BE23" i="6"/>
  <c r="BD23" i="6"/>
  <c r="BC23" i="6"/>
  <c r="AZ23" i="6"/>
  <c r="AY23" i="6"/>
  <c r="AS23" i="6"/>
  <c r="AR23" i="6"/>
  <c r="AL23" i="6"/>
  <c r="AK23" i="6"/>
  <c r="AE23" i="6"/>
  <c r="AD23" i="6"/>
  <c r="B23" i="6"/>
  <c r="B26" i="6" s="1"/>
  <c r="B29" i="6" s="1"/>
  <c r="B32" i="6" s="1"/>
  <c r="B35" i="6" s="1"/>
  <c r="B38" i="6" s="1"/>
  <c r="B41" i="6" s="1"/>
  <c r="B44" i="6" s="1"/>
  <c r="B47" i="6" s="1"/>
  <c r="B50" i="6" s="1"/>
  <c r="B53" i="6" s="1"/>
  <c r="B56" i="6" s="1"/>
  <c r="B59" i="6" s="1"/>
  <c r="B62" i="6" s="1"/>
  <c r="B65" i="6" s="1"/>
  <c r="B68" i="6" s="1"/>
  <c r="B71" i="6" s="1"/>
  <c r="B74" i="6" s="1"/>
  <c r="B77" i="6" s="1"/>
  <c r="B80" i="6" s="1"/>
  <c r="B83" i="6" s="1"/>
  <c r="B86" i="6" s="1"/>
  <c r="B89" i="6" s="1"/>
  <c r="B92" i="6" s="1"/>
  <c r="B95" i="6" s="1"/>
  <c r="B98" i="6" s="1"/>
  <c r="B101" i="6" s="1"/>
  <c r="B104" i="6" s="1"/>
  <c r="B107" i="6" s="1"/>
  <c r="B110" i="6" s="1"/>
  <c r="B113" i="6" s="1"/>
  <c r="B116" i="6" s="1"/>
  <c r="B119" i="6" s="1"/>
  <c r="B122" i="6" s="1"/>
  <c r="B125" i="6" s="1"/>
  <c r="BE21" i="6"/>
  <c r="BD21" i="6"/>
  <c r="BC21" i="6"/>
  <c r="AZ21" i="6"/>
  <c r="AY21" i="6"/>
  <c r="AS21" i="6"/>
  <c r="AR21" i="6"/>
  <c r="AL21" i="6"/>
  <c r="AK21" i="6"/>
  <c r="AE21" i="6"/>
  <c r="AD21" i="6"/>
  <c r="K21" i="6"/>
  <c r="I21" i="6"/>
  <c r="BE20" i="6"/>
  <c r="BD20" i="6"/>
  <c r="BC20" i="6"/>
  <c r="AZ20" i="6"/>
  <c r="AY20" i="6"/>
  <c r="AS20" i="6"/>
  <c r="AR20" i="6"/>
  <c r="AL20" i="6"/>
  <c r="AK20" i="6"/>
  <c r="AE20" i="6"/>
  <c r="AD20" i="6"/>
  <c r="BD17" i="6"/>
  <c r="BD18" i="6" s="1"/>
  <c r="BC17" i="6"/>
  <c r="BC18" i="6" s="1"/>
  <c r="BE16" i="6"/>
  <c r="BE17" i="6" s="1"/>
  <c r="BE18" i="6" s="1"/>
  <c r="BD16" i="6"/>
  <c r="BC16" i="6"/>
  <c r="BF14" i="6"/>
  <c r="U11" i="6"/>
  <c r="Q11" i="6"/>
  <c r="AJ2" i="6"/>
  <c r="K46" i="9" l="1"/>
  <c r="Y17" i="9"/>
  <c r="Y42" i="9"/>
  <c r="BF70" i="8"/>
  <c r="BH70" i="8" s="1"/>
  <c r="BF71" i="8"/>
  <c r="BH71" i="8" s="1"/>
  <c r="BF107" i="8"/>
  <c r="BH107" i="8" s="1"/>
  <c r="BF116" i="8"/>
  <c r="BH116" i="8" s="1"/>
  <c r="BF111" i="6"/>
  <c r="BH111" i="6" s="1"/>
  <c r="BF116" i="6"/>
  <c r="BH116" i="6" s="1"/>
  <c r="BF26" i="8"/>
  <c r="BH26" i="8" s="1"/>
  <c r="BF92" i="8"/>
  <c r="BH92" i="8" s="1"/>
  <c r="BF101" i="8"/>
  <c r="BH101" i="8" s="1"/>
  <c r="BF83" i="8"/>
  <c r="BH83" i="8" s="1"/>
  <c r="BF88" i="8"/>
  <c r="BH88" i="8" s="1"/>
  <c r="BF115" i="8"/>
  <c r="BH115" i="8" s="1"/>
  <c r="BF124" i="8"/>
  <c r="BH124" i="8" s="1"/>
  <c r="BF33" i="8"/>
  <c r="BH33" i="8" s="1"/>
  <c r="BF42" i="8"/>
  <c r="BH42" i="8" s="1"/>
  <c r="BF56" i="8"/>
  <c r="BH56" i="8" s="1"/>
  <c r="BF123" i="6"/>
  <c r="BH123" i="6" s="1"/>
  <c r="Y141" i="6"/>
  <c r="T146" i="6" s="1"/>
  <c r="BF68" i="8"/>
  <c r="BH68" i="8" s="1"/>
  <c r="BF113" i="8"/>
  <c r="BH113" i="8" s="1"/>
  <c r="Y140" i="8"/>
  <c r="T145" i="8" s="1"/>
  <c r="Y145" i="8" s="1"/>
  <c r="AU131" i="8" s="1"/>
  <c r="Y146" i="6"/>
  <c r="AU132" i="6" s="1"/>
  <c r="Y19" i="7"/>
  <c r="Y43" i="7"/>
  <c r="BF55" i="8"/>
  <c r="BH55" i="8" s="1"/>
  <c r="Y38" i="9"/>
  <c r="Y41" i="9"/>
  <c r="BF125" i="6"/>
  <c r="BH125" i="6" s="1"/>
  <c r="BF105" i="6"/>
  <c r="BH105" i="6" s="1"/>
  <c r="BF110" i="6"/>
  <c r="BH110" i="6" s="1"/>
  <c r="BF27" i="8"/>
  <c r="BH27" i="8" s="1"/>
  <c r="BF50" i="8"/>
  <c r="BH50" i="8" s="1"/>
  <c r="BF59" i="8"/>
  <c r="BH59" i="8" s="1"/>
  <c r="BF64" i="8"/>
  <c r="BH64" i="8" s="1"/>
  <c r="BF91" i="8"/>
  <c r="BH91" i="8" s="1"/>
  <c r="BF24" i="8"/>
  <c r="BH24" i="8" s="1"/>
  <c r="BF79" i="8"/>
  <c r="BH79" i="8" s="1"/>
  <c r="Y21" i="9"/>
  <c r="BF30" i="8"/>
  <c r="BH30" i="8" s="1"/>
  <c r="BF48" i="8"/>
  <c r="BH48" i="8" s="1"/>
  <c r="BF100" i="8"/>
  <c r="BH100" i="8" s="1"/>
  <c r="BF114" i="6"/>
  <c r="BH114" i="6" s="1"/>
  <c r="AO141" i="6"/>
  <c r="AJ146" i="6" s="1"/>
  <c r="BF36" i="8"/>
  <c r="BH36" i="8" s="1"/>
  <c r="BF45" i="8"/>
  <c r="BH45" i="8" s="1"/>
  <c r="BF76" i="8"/>
  <c r="BH76" i="8" s="1"/>
  <c r="BF94" i="8"/>
  <c r="BH94" i="8" s="1"/>
  <c r="BF95" i="8"/>
  <c r="BH95" i="8" s="1"/>
  <c r="BF104" i="8"/>
  <c r="BH104" i="8" s="1"/>
  <c r="AO140" i="8"/>
  <c r="AJ145" i="8" s="1"/>
  <c r="Y18" i="9"/>
  <c r="BF47" i="8"/>
  <c r="BH47" i="8" s="1"/>
  <c r="BF23" i="8"/>
  <c r="BH23" i="8" s="1"/>
  <c r="BF104" i="6"/>
  <c r="BH104" i="6" s="1"/>
  <c r="Y17" i="7"/>
  <c r="Y41" i="7"/>
  <c r="BF89" i="8"/>
  <c r="BH89" i="8" s="1"/>
  <c r="BF125" i="8"/>
  <c r="BH125" i="8" s="1"/>
  <c r="BF44" i="8"/>
  <c r="BH44" i="8" s="1"/>
  <c r="BF108" i="6"/>
  <c r="BH108" i="6" s="1"/>
  <c r="BF113" i="6"/>
  <c r="BH113" i="6" s="1"/>
  <c r="BF41" i="8"/>
  <c r="BH41" i="8" s="1"/>
  <c r="BF103" i="8"/>
  <c r="BH103" i="8" s="1"/>
  <c r="BF80" i="8"/>
  <c r="BH80" i="8" s="1"/>
  <c r="BF65" i="8"/>
  <c r="BH65" i="8" s="1"/>
  <c r="BF120" i="6"/>
  <c r="BH120" i="6" s="1"/>
  <c r="Y21" i="7"/>
  <c r="BF119" i="6"/>
  <c r="BH119" i="6" s="1"/>
  <c r="BF118" i="8"/>
  <c r="BH118" i="8" s="1"/>
  <c r="BF119" i="8"/>
  <c r="BH119" i="8" s="1"/>
  <c r="BF117" i="6"/>
  <c r="BH117" i="6" s="1"/>
  <c r="BF122" i="6"/>
  <c r="BH122" i="6" s="1"/>
  <c r="BF20" i="8"/>
  <c r="BH20" i="8" s="1"/>
  <c r="BF35" i="8"/>
  <c r="BH35" i="8" s="1"/>
  <c r="BF67" i="8"/>
  <c r="BH67" i="8" s="1"/>
  <c r="BF112" i="8"/>
  <c r="BH112" i="8" s="1"/>
  <c r="AB17" i="8"/>
  <c r="AB18" i="8" s="1"/>
  <c r="AM17" i="8"/>
  <c r="AM18" i="8" s="1"/>
  <c r="BB17" i="8"/>
  <c r="BB18" i="8" s="1"/>
  <c r="BI7" i="8"/>
  <c r="AH17" i="8"/>
  <c r="AH18" i="8" s="1"/>
  <c r="AT17" i="8"/>
  <c r="AT18" i="8" s="1"/>
  <c r="BB17" i="6"/>
  <c r="BB18" i="6" s="1"/>
  <c r="AX17" i="6"/>
  <c r="AX18" i="6" s="1"/>
  <c r="AT17" i="6"/>
  <c r="AT18" i="6" s="1"/>
  <c r="AP17" i="6"/>
  <c r="AP18" i="6" s="1"/>
  <c r="AL17" i="6"/>
  <c r="AL18" i="6" s="1"/>
  <c r="AH17" i="6"/>
  <c r="AH18" i="6" s="1"/>
  <c r="AD17" i="6"/>
  <c r="AD18" i="6" s="1"/>
  <c r="AZ17" i="6"/>
  <c r="AZ18" i="6" s="1"/>
  <c r="AR17" i="6"/>
  <c r="AR18" i="6" s="1"/>
  <c r="AJ17" i="6"/>
  <c r="AJ18" i="6" s="1"/>
  <c r="AB17" i="6"/>
  <c r="AB18" i="6" s="1"/>
  <c r="BA17" i="6"/>
  <c r="BA18" i="6" s="1"/>
  <c r="AW17" i="6"/>
  <c r="AW18" i="6" s="1"/>
  <c r="AS17" i="6"/>
  <c r="AS18" i="6" s="1"/>
  <c r="AO17" i="6"/>
  <c r="AO18" i="6" s="1"/>
  <c r="AK17" i="6"/>
  <c r="AK18" i="6" s="1"/>
  <c r="AG17" i="6"/>
  <c r="AG18" i="6" s="1"/>
  <c r="AC17" i="6"/>
  <c r="AC18" i="6" s="1"/>
  <c r="AV17" i="6"/>
  <c r="AV18" i="6" s="1"/>
  <c r="AN17" i="6"/>
  <c r="AN18" i="6" s="1"/>
  <c r="AF17" i="6"/>
  <c r="AF18" i="6" s="1"/>
  <c r="BI7" i="6"/>
  <c r="AE17" i="6"/>
  <c r="AE18" i="6" s="1"/>
  <c r="AU17" i="6"/>
  <c r="AU18" i="6" s="1"/>
  <c r="AM17" i="6"/>
  <c r="AM18" i="6" s="1"/>
  <c r="AI17" i="6"/>
  <c r="AI18" i="6" s="1"/>
  <c r="AY17" i="6"/>
  <c r="AY18" i="6" s="1"/>
  <c r="AA17" i="6"/>
  <c r="AA18" i="6" s="1"/>
  <c r="AQ17" i="6"/>
  <c r="AQ18" i="6" s="1"/>
  <c r="M11" i="7"/>
  <c r="M10" i="7"/>
  <c r="M9" i="7"/>
  <c r="M8" i="7"/>
  <c r="Q8" i="7" s="1"/>
  <c r="M47" i="7"/>
  <c r="M45" i="7"/>
  <c r="M43" i="7"/>
  <c r="M41" i="7"/>
  <c r="M39" i="7"/>
  <c r="M21" i="7"/>
  <c r="M19" i="7"/>
  <c r="M16" i="7"/>
  <c r="Q16" i="7" s="1"/>
  <c r="M15" i="7"/>
  <c r="M14" i="7"/>
  <c r="M13" i="7"/>
  <c r="M12" i="7"/>
  <c r="M17" i="7"/>
  <c r="M46" i="7"/>
  <c r="M44" i="7"/>
  <c r="Q44" i="7" s="1"/>
  <c r="M42" i="7"/>
  <c r="M40" i="7"/>
  <c r="M38" i="7"/>
  <c r="M20" i="7"/>
  <c r="M18" i="7"/>
  <c r="O47" i="7"/>
  <c r="S47" i="7" s="1"/>
  <c r="O46" i="7"/>
  <c r="S46" i="7" s="1"/>
  <c r="O45" i="7"/>
  <c r="S45" i="7" s="1"/>
  <c r="O44" i="7"/>
  <c r="S44" i="7" s="1"/>
  <c r="O43" i="7"/>
  <c r="O42" i="7"/>
  <c r="O41" i="7"/>
  <c r="O40" i="7"/>
  <c r="O39" i="7"/>
  <c r="O38" i="7"/>
  <c r="O21" i="7"/>
  <c r="O20" i="7"/>
  <c r="O19" i="7"/>
  <c r="O18" i="7"/>
  <c r="O16" i="7"/>
  <c r="S16" i="7" s="1"/>
  <c r="O15" i="7"/>
  <c r="S15" i="7" s="1"/>
  <c r="O14" i="7"/>
  <c r="S14" i="7" s="1"/>
  <c r="O13" i="7"/>
  <c r="S13" i="7" s="1"/>
  <c r="O12" i="7"/>
  <c r="S12" i="7" s="1"/>
  <c r="O17" i="7"/>
  <c r="O11" i="7"/>
  <c r="S11" i="7" s="1"/>
  <c r="O10" i="7"/>
  <c r="S10" i="7" s="1"/>
  <c r="O9" i="7"/>
  <c r="S9" i="7" s="1"/>
  <c r="O8" i="7"/>
  <c r="S8" i="7" s="1"/>
  <c r="AI135" i="6"/>
  <c r="AG135" i="6"/>
  <c r="AG133" i="6"/>
  <c r="S135" i="6"/>
  <c r="S134" i="6"/>
  <c r="Q135" i="6"/>
  <c r="Q134" i="6"/>
  <c r="AO146" i="6"/>
  <c r="AZ132" i="6" s="1"/>
  <c r="BE132" i="6" s="1"/>
  <c r="AI134" i="8"/>
  <c r="AI133" i="8"/>
  <c r="AI132" i="8"/>
  <c r="AG131" i="8"/>
  <c r="AG134" i="8"/>
  <c r="AG133" i="8"/>
  <c r="AG132" i="8"/>
  <c r="S131" i="8"/>
  <c r="Q133" i="8"/>
  <c r="AI131" i="8"/>
  <c r="S134" i="8"/>
  <c r="S132" i="8"/>
  <c r="Q131" i="8"/>
  <c r="Q134" i="8"/>
  <c r="Q132" i="8"/>
  <c r="S133" i="8"/>
  <c r="AD17" i="8"/>
  <c r="AD18" i="8" s="1"/>
  <c r="AI17" i="8"/>
  <c r="AI18" i="8" s="1"/>
  <c r="AN17" i="8"/>
  <c r="AN18" i="8" s="1"/>
  <c r="AU17" i="8"/>
  <c r="AU18" i="8" s="1"/>
  <c r="AO145" i="8"/>
  <c r="AZ131" i="8" s="1"/>
  <c r="O16" i="9"/>
  <c r="S16" i="9" s="1"/>
  <c r="O15" i="9"/>
  <c r="S15" i="9" s="1"/>
  <c r="O14" i="9"/>
  <c r="S14" i="9" s="1"/>
  <c r="O13" i="9"/>
  <c r="S13" i="9" s="1"/>
  <c r="O12" i="9"/>
  <c r="S12" i="9" s="1"/>
  <c r="O47" i="9"/>
  <c r="S47" i="9" s="1"/>
  <c r="O46" i="9"/>
  <c r="S46" i="9" s="1"/>
  <c r="O45" i="9"/>
  <c r="S45" i="9" s="1"/>
  <c r="O44" i="9"/>
  <c r="S44" i="9" s="1"/>
  <c r="O43" i="9"/>
  <c r="O42" i="9"/>
  <c r="O41" i="9"/>
  <c r="O40" i="9"/>
  <c r="O39" i="9"/>
  <c r="O38" i="9"/>
  <c r="O21" i="9"/>
  <c r="O20" i="9"/>
  <c r="O19" i="9"/>
  <c r="O18" i="9"/>
  <c r="O17" i="9"/>
  <c r="O11" i="9"/>
  <c r="S11" i="9" s="1"/>
  <c r="O9" i="9"/>
  <c r="S9" i="9" s="1"/>
  <c r="O10" i="9"/>
  <c r="S10" i="9" s="1"/>
  <c r="O8" i="9"/>
  <c r="S8" i="9" s="1"/>
  <c r="AE17" i="8"/>
  <c r="AE18" i="8" s="1"/>
  <c r="AJ17" i="8"/>
  <c r="AJ18" i="8" s="1"/>
  <c r="AP17" i="8"/>
  <c r="AP18" i="8" s="1"/>
  <c r="BF21" i="8"/>
  <c r="BH21" i="8" s="1"/>
  <c r="BF29" i="8"/>
  <c r="BH29" i="8" s="1"/>
  <c r="BA17" i="8"/>
  <c r="BA18" i="8" s="1"/>
  <c r="AW17" i="8"/>
  <c r="AW18" i="8" s="1"/>
  <c r="AS17" i="8"/>
  <c r="AS18" i="8" s="1"/>
  <c r="AO17" i="8"/>
  <c r="AO18" i="8" s="1"/>
  <c r="AK17" i="8"/>
  <c r="AK18" i="8" s="1"/>
  <c r="AG17" i="8"/>
  <c r="AG18" i="8" s="1"/>
  <c r="AC17" i="8"/>
  <c r="AC18" i="8" s="1"/>
  <c r="AZ17" i="8"/>
  <c r="AZ18" i="8" s="1"/>
  <c r="AV17" i="8"/>
  <c r="AV18" i="8" s="1"/>
  <c r="AR17" i="8"/>
  <c r="AR18" i="8" s="1"/>
  <c r="AA17" i="8"/>
  <c r="AA18" i="8" s="1"/>
  <c r="AF17" i="8"/>
  <c r="AF18" i="8" s="1"/>
  <c r="AL17" i="8"/>
  <c r="AL18" i="8" s="1"/>
  <c r="AQ17" i="8"/>
  <c r="AQ18" i="8" s="1"/>
  <c r="AY17" i="8"/>
  <c r="AY18" i="8" s="1"/>
  <c r="BF32" i="8"/>
  <c r="BH32" i="8" s="1"/>
  <c r="M19" i="9"/>
  <c r="M39" i="9"/>
  <c r="M43" i="9"/>
  <c r="BF39" i="8"/>
  <c r="BH39" i="8" s="1"/>
  <c r="BF62" i="8"/>
  <c r="BH62" i="8" s="1"/>
  <c r="BF73" i="8"/>
  <c r="BH73" i="8" s="1"/>
  <c r="BF86" i="8"/>
  <c r="BH86" i="8" s="1"/>
  <c r="BF97" i="8"/>
  <c r="BH97" i="8" s="1"/>
  <c r="BF110" i="8"/>
  <c r="BH110" i="8" s="1"/>
  <c r="BF121" i="8"/>
  <c r="BH121" i="8" s="1"/>
  <c r="Y19" i="9"/>
  <c r="M20" i="9"/>
  <c r="Y39" i="9"/>
  <c r="M40" i="9"/>
  <c r="Y43" i="9"/>
  <c r="M44" i="9"/>
  <c r="Q44" i="9" s="1"/>
  <c r="M45" i="9"/>
  <c r="M46" i="9"/>
  <c r="M47" i="9"/>
  <c r="BF53" i="8"/>
  <c r="BH53" i="8" s="1"/>
  <c r="BF58" i="8"/>
  <c r="BH58" i="8" s="1"/>
  <c r="BF77" i="8"/>
  <c r="BH77" i="8" s="1"/>
  <c r="BF82" i="8"/>
  <c r="BH82" i="8" s="1"/>
  <c r="BF106" i="8"/>
  <c r="BH106" i="8" s="1"/>
  <c r="M17" i="9"/>
  <c r="Y20" i="9"/>
  <c r="M21" i="9"/>
  <c r="Y40" i="9"/>
  <c r="M11" i="9"/>
  <c r="M10" i="9"/>
  <c r="M9" i="9"/>
  <c r="M8" i="9"/>
  <c r="Q8" i="9" s="1"/>
  <c r="M16" i="9"/>
  <c r="Q16" i="9" s="1"/>
  <c r="M15" i="9"/>
  <c r="M14" i="9"/>
  <c r="M13" i="9"/>
  <c r="M12" i="9"/>
  <c r="BF38" i="8"/>
  <c r="BH38" i="8" s="1"/>
  <c r="BF51" i="8"/>
  <c r="BH51" i="8" s="1"/>
  <c r="BF61" i="8"/>
  <c r="BH61" i="8" s="1"/>
  <c r="BF74" i="8"/>
  <c r="BH74" i="8" s="1"/>
  <c r="BF85" i="8"/>
  <c r="BH85" i="8" s="1"/>
  <c r="BF98" i="8"/>
  <c r="BH98" i="8" s="1"/>
  <c r="BF109" i="8"/>
  <c r="BH109" i="8" s="1"/>
  <c r="BF122" i="8"/>
  <c r="BH122" i="8" s="1"/>
  <c r="M18" i="9"/>
  <c r="M38" i="9"/>
  <c r="M42" i="9"/>
  <c r="Q47" i="9" l="1"/>
  <c r="W47" i="9" s="1"/>
  <c r="Y47" i="9" s="1"/>
  <c r="W44" i="9"/>
  <c r="Y44" i="9" s="1"/>
  <c r="Q10" i="9"/>
  <c r="W10" i="9" s="1"/>
  <c r="Y10" i="9" s="1"/>
  <c r="Q46" i="9"/>
  <c r="AI135" i="8"/>
  <c r="W8" i="9"/>
  <c r="Y8" i="9" s="1"/>
  <c r="Q9" i="9"/>
  <c r="W9" i="9" s="1"/>
  <c r="Y9" i="9" s="1"/>
  <c r="Q13" i="9"/>
  <c r="W13" i="9" s="1"/>
  <c r="Y13" i="9" s="1"/>
  <c r="BE131" i="8"/>
  <c r="Q14" i="9"/>
  <c r="W14" i="9" s="1"/>
  <c r="Y14" i="9" s="1"/>
  <c r="Q15" i="7"/>
  <c r="W15" i="7" s="1"/>
  <c r="Y15" i="7" s="1"/>
  <c r="Q47" i="7"/>
  <c r="W47" i="7" s="1"/>
  <c r="Y47" i="7" s="1"/>
  <c r="Q11" i="7"/>
  <c r="W11" i="7" s="1"/>
  <c r="Q12" i="7"/>
  <c r="W12" i="7" s="1"/>
  <c r="W16" i="7"/>
  <c r="Y16" i="7" s="1"/>
  <c r="W8" i="7"/>
  <c r="Q15" i="9"/>
  <c r="W15" i="9" s="1"/>
  <c r="Y15" i="9" s="1"/>
  <c r="Q135" i="8"/>
  <c r="W44" i="7"/>
  <c r="Q13" i="7"/>
  <c r="W13" i="7" s="1"/>
  <c r="Q9" i="7"/>
  <c r="W9" i="7" s="1"/>
  <c r="Q12" i="9"/>
  <c r="W12" i="9" s="1"/>
  <c r="Y12" i="9" s="1"/>
  <c r="W16" i="9"/>
  <c r="Y16" i="9" s="1"/>
  <c r="Q11" i="9"/>
  <c r="W11" i="9" s="1"/>
  <c r="Y11" i="9" s="1"/>
  <c r="Q45" i="9"/>
  <c r="W45" i="9" s="1"/>
  <c r="Y45" i="9" s="1"/>
  <c r="S135" i="8"/>
  <c r="AG135" i="8"/>
  <c r="Q46" i="7"/>
  <c r="Q14" i="7"/>
  <c r="W14" i="7" s="1"/>
  <c r="Y14" i="7" s="1"/>
  <c r="Q45" i="7"/>
  <c r="W45" i="7" s="1"/>
  <c r="Y45" i="7" s="1"/>
  <c r="Q10" i="7"/>
  <c r="W10" i="7" s="1"/>
  <c r="Y10" i="7" s="1"/>
  <c r="Y13" i="7" l="1"/>
  <c r="BA29" i="6"/>
  <c r="AW29" i="6"/>
  <c r="AO29" i="6"/>
  <c r="AG29" i="6"/>
  <c r="AC29" i="6"/>
  <c r="AQ29" i="6"/>
  <c r="BB29" i="6"/>
  <c r="AV29" i="6"/>
  <c r="AN29" i="6"/>
  <c r="AJ29" i="6"/>
  <c r="AF29" i="6"/>
  <c r="AB29" i="6"/>
  <c r="AU29" i="6"/>
  <c r="AI29" i="6"/>
  <c r="AX29" i="6"/>
  <c r="AH29" i="6"/>
  <c r="AM29" i="6"/>
  <c r="AA29" i="6"/>
  <c r="AP29" i="6"/>
  <c r="AT29" i="6"/>
  <c r="BA101" i="6"/>
  <c r="AD98" i="6"/>
  <c r="AV101" i="6"/>
  <c r="AN101" i="6"/>
  <c r="AL95" i="6"/>
  <c r="AZ89" i="6"/>
  <c r="BA86" i="6"/>
  <c r="Y8" i="7"/>
  <c r="AU101" i="6"/>
  <c r="AM101" i="6"/>
  <c r="AZ98" i="6"/>
  <c r="AR98" i="6"/>
  <c r="AJ98" i="6"/>
  <c r="AF98" i="6"/>
  <c r="AK95" i="6"/>
  <c r="AC95" i="6"/>
  <c r="BB92" i="6"/>
  <c r="AX92" i="6"/>
  <c r="AT92" i="6"/>
  <c r="AE98" i="6"/>
  <c r="AA95" i="6"/>
  <c r="AH89" i="6"/>
  <c r="AR86" i="6"/>
  <c r="AN86" i="6"/>
  <c r="AI86" i="6"/>
  <c r="AJ83" i="6"/>
  <c r="AO80" i="6"/>
  <c r="AX77" i="6"/>
  <c r="AP77" i="6"/>
  <c r="AV71" i="6"/>
  <c r="AN71" i="6"/>
  <c r="AL65" i="6"/>
  <c r="AZ59" i="6"/>
  <c r="BA56" i="6"/>
  <c r="AY50" i="6"/>
  <c r="AU50" i="6"/>
  <c r="AY95" i="6"/>
  <c r="AP89" i="6"/>
  <c r="AG89" i="6"/>
  <c r="AQ86" i="6"/>
  <c r="AA83" i="6"/>
  <c r="AV80" i="6"/>
  <c r="AF80" i="6"/>
  <c r="BB74" i="6"/>
  <c r="AT74" i="6"/>
  <c r="AL74" i="6"/>
  <c r="AD74" i="6"/>
  <c r="AU71" i="6"/>
  <c r="AM71" i="6"/>
  <c r="AZ68" i="6"/>
  <c r="AR68" i="6"/>
  <c r="AJ68" i="6"/>
  <c r="AF68" i="6"/>
  <c r="AK65" i="6"/>
  <c r="AC65" i="6"/>
  <c r="BB62" i="6"/>
  <c r="AX62" i="6"/>
  <c r="AT62" i="6"/>
  <c r="AR56" i="6"/>
  <c r="AN56" i="6"/>
  <c r="AB56" i="6"/>
  <c r="AW53" i="6"/>
  <c r="AG53" i="6"/>
  <c r="AH50" i="6"/>
  <c r="AM47" i="6"/>
  <c r="AE47" i="6"/>
  <c r="AS92" i="6"/>
  <c r="AX89" i="6"/>
  <c r="AO89" i="6"/>
  <c r="AY80" i="6"/>
  <c r="AU80" i="6"/>
  <c r="BA74" i="6"/>
  <c r="AS74" i="6"/>
  <c r="AK74" i="6"/>
  <c r="AC74" i="6"/>
  <c r="AE68" i="6"/>
  <c r="AS62" i="6"/>
  <c r="AX59" i="6"/>
  <c r="AP59" i="6"/>
  <c r="AH59" i="6"/>
  <c r="AQ56" i="6"/>
  <c r="AI56" i="6"/>
  <c r="AJ53" i="6"/>
  <c r="AO50" i="6"/>
  <c r="AX47" i="6"/>
  <c r="AP47" i="6"/>
  <c r="AQ95" i="6"/>
  <c r="AB92" i="6"/>
  <c r="AW89" i="6"/>
  <c r="AB86" i="6"/>
  <c r="AW83" i="6"/>
  <c r="AG83" i="6"/>
  <c r="AH80" i="6"/>
  <c r="AM77" i="6"/>
  <c r="AE77" i="6"/>
  <c r="BA71" i="6"/>
  <c r="AA65" i="6"/>
  <c r="AW59" i="6"/>
  <c r="AG59" i="6"/>
  <c r="BA44" i="6"/>
  <c r="AD44" i="6"/>
  <c r="AD68" i="6"/>
  <c r="AQ65" i="6"/>
  <c r="AB62" i="6"/>
  <c r="AA53" i="6"/>
  <c r="AF50" i="6"/>
  <c r="AL44" i="6"/>
  <c r="AC44" i="6"/>
  <c r="AO59" i="6"/>
  <c r="AT44" i="6"/>
  <c r="AK44" i="6"/>
  <c r="BB44" i="6"/>
  <c r="AY65" i="6"/>
  <c r="AV50" i="6"/>
  <c r="AS44" i="6"/>
  <c r="W46" i="7"/>
  <c r="Y46" i="7" s="1"/>
  <c r="Y44" i="7"/>
  <c r="AW101" i="6"/>
  <c r="AS101" i="6"/>
  <c r="AO101" i="6"/>
  <c r="AG101" i="6"/>
  <c r="BB98" i="6"/>
  <c r="AT98" i="6"/>
  <c r="AL98" i="6"/>
  <c r="AF101" i="6"/>
  <c r="AC98" i="6"/>
  <c r="AT95" i="6"/>
  <c r="AY92" i="6"/>
  <c r="AQ92" i="6"/>
  <c r="AR89" i="6"/>
  <c r="AJ89" i="6"/>
  <c r="AB89" i="6"/>
  <c r="AW86" i="6"/>
  <c r="AS86" i="6"/>
  <c r="AK86" i="6"/>
  <c r="AY101" i="6"/>
  <c r="AQ101" i="6"/>
  <c r="AI101" i="6"/>
  <c r="AA101" i="6"/>
  <c r="AV98" i="6"/>
  <c r="AB98" i="6"/>
  <c r="BA95" i="6"/>
  <c r="AS95" i="6"/>
  <c r="AP92" i="6"/>
  <c r="AH92" i="6"/>
  <c r="AD92" i="6"/>
  <c r="AA89" i="6"/>
  <c r="Y11" i="7"/>
  <c r="AL101" i="6"/>
  <c r="AD101" i="6"/>
  <c r="AU98" i="6"/>
  <c r="AM98" i="6"/>
  <c r="AZ95" i="6"/>
  <c r="AJ95" i="6"/>
  <c r="AK92" i="6"/>
  <c r="BA89" i="6"/>
  <c r="AX86" i="6"/>
  <c r="AE86" i="6"/>
  <c r="AV83" i="6"/>
  <c r="AR83" i="6"/>
  <c r="AB83" i="6"/>
  <c r="BB77" i="6"/>
  <c r="AT77" i="6"/>
  <c r="AL77" i="6"/>
  <c r="AH77" i="6"/>
  <c r="AD77" i="6"/>
  <c r="AF71" i="6"/>
  <c r="AC68" i="6"/>
  <c r="AT65" i="6"/>
  <c r="AY62" i="6"/>
  <c r="AQ62" i="6"/>
  <c r="AR59" i="6"/>
  <c r="AJ59" i="6"/>
  <c r="AB59" i="6"/>
  <c r="AW56" i="6"/>
  <c r="AS56" i="6"/>
  <c r="AK56" i="6"/>
  <c r="AC56" i="6"/>
  <c r="AH53" i="6"/>
  <c r="AM50" i="6"/>
  <c r="AI50" i="6"/>
  <c r="AE50" i="6"/>
  <c r="AA50" i="6"/>
  <c r="BF50" i="6" s="1"/>
  <c r="BH50" i="6" s="1"/>
  <c r="AI95" i="6"/>
  <c r="AE95" i="6"/>
  <c r="AJ92" i="6"/>
  <c r="AY83" i="6"/>
  <c r="AQ83" i="6"/>
  <c r="AI83" i="6"/>
  <c r="AW77" i="6"/>
  <c r="AO77" i="6"/>
  <c r="AG77" i="6"/>
  <c r="AY71" i="6"/>
  <c r="AQ71" i="6"/>
  <c r="AI71" i="6"/>
  <c r="AA71" i="6"/>
  <c r="AV68" i="6"/>
  <c r="AB68" i="6"/>
  <c r="BA65" i="6"/>
  <c r="AS65" i="6"/>
  <c r="AP62" i="6"/>
  <c r="AH62" i="6"/>
  <c r="AD62" i="6"/>
  <c r="AA59" i="6"/>
  <c r="AZ56" i="6"/>
  <c r="AJ56" i="6"/>
  <c r="AF56" i="6"/>
  <c r="AO53" i="6"/>
  <c r="AX50" i="6"/>
  <c r="AP50" i="6"/>
  <c r="AV44" i="6"/>
  <c r="AN44" i="6"/>
  <c r="AF44" i="6"/>
  <c r="AN95" i="6"/>
  <c r="AC92" i="6"/>
  <c r="AK89" i="6"/>
  <c r="AZ86" i="6"/>
  <c r="AU86" i="6"/>
  <c r="AC86" i="6"/>
  <c r="AH83" i="6"/>
  <c r="AM80" i="6"/>
  <c r="AI80" i="6"/>
  <c r="AE80" i="6"/>
  <c r="AA80" i="6"/>
  <c r="AO74" i="6"/>
  <c r="AL71" i="6"/>
  <c r="AD71" i="6"/>
  <c r="AU68" i="6"/>
  <c r="AM68" i="6"/>
  <c r="AZ65" i="6"/>
  <c r="AN65" i="6"/>
  <c r="AJ65" i="6"/>
  <c r="AK62" i="6"/>
  <c r="AC62" i="6"/>
  <c r="BB59" i="6"/>
  <c r="AU56" i="6"/>
  <c r="AE56" i="6"/>
  <c r="AV53" i="6"/>
  <c r="AR53" i="6"/>
  <c r="AB53" i="6"/>
  <c r="BB47" i="6"/>
  <c r="AT47" i="6"/>
  <c r="AL47" i="6"/>
  <c r="AH47" i="6"/>
  <c r="AD47" i="6"/>
  <c r="AR92" i="6"/>
  <c r="BB89" i="6"/>
  <c r="AJ86" i="6"/>
  <c r="AF86" i="6"/>
  <c r="AO83" i="6"/>
  <c r="AX80" i="6"/>
  <c r="AP80" i="6"/>
  <c r="AV74" i="6"/>
  <c r="AN74" i="6"/>
  <c r="AF74" i="6"/>
  <c r="AW71" i="6"/>
  <c r="AS71" i="6"/>
  <c r="AO71" i="6"/>
  <c r="AG71" i="6"/>
  <c r="BB68" i="6"/>
  <c r="AT68" i="6"/>
  <c r="AL68" i="6"/>
  <c r="AJ62" i="6"/>
  <c r="AI53" i="6"/>
  <c r="AW47" i="6"/>
  <c r="BA59" i="6"/>
  <c r="AK59" i="6"/>
  <c r="AQ53" i="6"/>
  <c r="AO47" i="6"/>
  <c r="AI65" i="6"/>
  <c r="AE65" i="6"/>
  <c r="AX56" i="6"/>
  <c r="AY53" i="6"/>
  <c r="AO44" i="6"/>
  <c r="AR62" i="6"/>
  <c r="AG47" i="6"/>
  <c r="Y12" i="7"/>
  <c r="AU35" i="6"/>
  <c r="AQ35" i="6"/>
  <c r="AM35" i="6"/>
  <c r="AI35" i="6"/>
  <c r="AA35" i="6"/>
  <c r="BB35" i="6"/>
  <c r="AX35" i="6"/>
  <c r="AN35" i="6"/>
  <c r="AH35" i="6"/>
  <c r="AF35" i="6"/>
  <c r="AO35" i="6"/>
  <c r="BA35" i="6"/>
  <c r="AW35" i="6"/>
  <c r="AG35" i="6"/>
  <c r="AC35" i="6"/>
  <c r="AV35" i="6"/>
  <c r="AB35" i="6"/>
  <c r="AP35" i="6"/>
  <c r="AJ35" i="6"/>
  <c r="AT35" i="6"/>
  <c r="Y9" i="7"/>
  <c r="BA41" i="6"/>
  <c r="AW41" i="6"/>
  <c r="AO41" i="6"/>
  <c r="AG41" i="6"/>
  <c r="AC41" i="6"/>
  <c r="BB38" i="6"/>
  <c r="AX38" i="6"/>
  <c r="AT38" i="6"/>
  <c r="AL38" i="6"/>
  <c r="AD38" i="6"/>
  <c r="AV41" i="6"/>
  <c r="AN41" i="6"/>
  <c r="AJ41" i="6"/>
  <c r="AF41" i="6"/>
  <c r="AB41" i="6"/>
  <c r="BA38" i="6"/>
  <c r="AS38" i="6"/>
  <c r="AK38" i="6"/>
  <c r="AG38" i="6"/>
  <c r="AC38" i="6"/>
  <c r="AM41" i="6"/>
  <c r="AH41" i="6"/>
  <c r="AZ38" i="6"/>
  <c r="AU38" i="6"/>
  <c r="AV32" i="6"/>
  <c r="AN32" i="6"/>
  <c r="AJ32" i="6"/>
  <c r="AF32" i="6"/>
  <c r="AB32" i="6"/>
  <c r="BB26" i="6"/>
  <c r="AX26" i="6"/>
  <c r="AT26" i="6"/>
  <c r="AP26" i="6"/>
  <c r="AH26" i="6"/>
  <c r="AU23" i="6"/>
  <c r="AQ23" i="6"/>
  <c r="AM23" i="6"/>
  <c r="AI23" i="6"/>
  <c r="AA23" i="6"/>
  <c r="AV20" i="6"/>
  <c r="AN20" i="6"/>
  <c r="AJ20" i="6"/>
  <c r="AF20" i="6"/>
  <c r="AB20" i="6"/>
  <c r="BB41" i="6"/>
  <c r="AF38" i="6"/>
  <c r="BB32" i="6"/>
  <c r="AP32" i="6"/>
  <c r="AF26" i="6"/>
  <c r="BA23" i="6"/>
  <c r="AC23" i="6"/>
  <c r="AT20" i="6"/>
  <c r="AH20" i="6"/>
  <c r="AA41" i="6"/>
  <c r="AO32" i="6"/>
  <c r="AM26" i="6"/>
  <c r="AN23" i="6"/>
  <c r="AX41" i="6"/>
  <c r="AY38" i="6"/>
  <c r="AR38" i="6"/>
  <c r="AN38" i="6"/>
  <c r="AU32" i="6"/>
  <c r="AQ32" i="6"/>
  <c r="AM32" i="6"/>
  <c r="AI32" i="6"/>
  <c r="AA32" i="6"/>
  <c r="BA26" i="6"/>
  <c r="AW26" i="6"/>
  <c r="AO26" i="6"/>
  <c r="AG26" i="6"/>
  <c r="AC26" i="6"/>
  <c r="BB23" i="6"/>
  <c r="AX23" i="6"/>
  <c r="AT23" i="6"/>
  <c r="AP23" i="6"/>
  <c r="AH23" i="6"/>
  <c r="AU20" i="6"/>
  <c r="AQ20" i="6"/>
  <c r="AM20" i="6"/>
  <c r="AI20" i="6"/>
  <c r="AA20" i="6"/>
  <c r="AQ41" i="6"/>
  <c r="AQ38" i="6"/>
  <c r="AT32" i="6"/>
  <c r="AH32" i="6"/>
  <c r="AV26" i="6"/>
  <c r="AJ26" i="6"/>
  <c r="AW23" i="6"/>
  <c r="AG23" i="6"/>
  <c r="AX20" i="6"/>
  <c r="AP41" i="6"/>
  <c r="AE38" i="6"/>
  <c r="AU26" i="6"/>
  <c r="AJ23" i="6"/>
  <c r="AU41" i="6"/>
  <c r="AM38" i="6"/>
  <c r="AX32" i="6"/>
  <c r="AN26" i="6"/>
  <c r="AB26" i="6"/>
  <c r="AO23" i="6"/>
  <c r="BB20" i="6"/>
  <c r="AP20" i="6"/>
  <c r="AT41" i="6"/>
  <c r="AW32" i="6"/>
  <c r="AG32" i="6"/>
  <c r="AQ26" i="6"/>
  <c r="AA26" i="6"/>
  <c r="AV23" i="6"/>
  <c r="AB23" i="6"/>
  <c r="AI41" i="6"/>
  <c r="AJ38" i="6"/>
  <c r="BA32" i="6"/>
  <c r="AC32" i="6"/>
  <c r="AI26" i="6"/>
  <c r="AF23" i="6"/>
  <c r="AG20" i="6"/>
  <c r="AO20" i="6"/>
  <c r="AW20" i="6"/>
  <c r="BA20" i="6"/>
  <c r="AC20" i="6"/>
  <c r="W46" i="9"/>
  <c r="Y46" i="9" s="1"/>
  <c r="BF101" i="6" l="1"/>
  <c r="BH101" i="6" s="1"/>
  <c r="BF89" i="6"/>
  <c r="BH89" i="6" s="1"/>
  <c r="BF74" i="6"/>
  <c r="BH74" i="6" s="1"/>
  <c r="BF86" i="6"/>
  <c r="BH86" i="6" s="1"/>
  <c r="BF29" i="6"/>
  <c r="BH29" i="6" s="1"/>
  <c r="BF20" i="6"/>
  <c r="BH20" i="6" s="1"/>
  <c r="BF38" i="6"/>
  <c r="BH38" i="6" s="1"/>
  <c r="BF68" i="6"/>
  <c r="BH68" i="6" s="1"/>
  <c r="BF77" i="6"/>
  <c r="BH77" i="6" s="1"/>
  <c r="BF26" i="6"/>
  <c r="BH26" i="6" s="1"/>
  <c r="BF23" i="6"/>
  <c r="BH23" i="6" s="1"/>
  <c r="AV36" i="6"/>
  <c r="AN36" i="6"/>
  <c r="AJ36" i="6"/>
  <c r="AF36" i="6"/>
  <c r="AB36" i="6"/>
  <c r="AU36" i="6"/>
  <c r="AQ36" i="6"/>
  <c r="AM36" i="6"/>
  <c r="AT36" i="6"/>
  <c r="AO36" i="6"/>
  <c r="AH36" i="6"/>
  <c r="AC36" i="6"/>
  <c r="AW36" i="6"/>
  <c r="AG36" i="6"/>
  <c r="AA36" i="6"/>
  <c r="AX36" i="6"/>
  <c r="AI36" i="6"/>
  <c r="BB36" i="6"/>
  <c r="BA36" i="6"/>
  <c r="AP36" i="6"/>
  <c r="BF47" i="6"/>
  <c r="BH47" i="6" s="1"/>
  <c r="BF98" i="6"/>
  <c r="BH98" i="6" s="1"/>
  <c r="BF53" i="6"/>
  <c r="BH53" i="6" s="1"/>
  <c r="BF65" i="6"/>
  <c r="BH65" i="6" s="1"/>
  <c r="BF56" i="6"/>
  <c r="BF83" i="6"/>
  <c r="BH83" i="6" s="1"/>
  <c r="BF95" i="6"/>
  <c r="BH95" i="6" s="1"/>
  <c r="BB42" i="6"/>
  <c r="AX42" i="6"/>
  <c r="AT42" i="6"/>
  <c r="AP42" i="6"/>
  <c r="AH42" i="6"/>
  <c r="AY39" i="6"/>
  <c r="AU39" i="6"/>
  <c r="AQ39" i="6"/>
  <c r="AM39" i="6"/>
  <c r="AE39" i="6"/>
  <c r="BA33" i="6"/>
  <c r="AW33" i="6"/>
  <c r="BA42" i="6"/>
  <c r="AW42" i="6"/>
  <c r="AO42" i="6"/>
  <c r="AG42" i="6"/>
  <c r="AC42" i="6"/>
  <c r="BB39" i="6"/>
  <c r="AX39" i="6"/>
  <c r="AT39" i="6"/>
  <c r="AL39" i="6"/>
  <c r="AD39" i="6"/>
  <c r="AU42" i="6"/>
  <c r="AN42" i="6"/>
  <c r="AJ42" i="6"/>
  <c r="BA39" i="6"/>
  <c r="AS39" i="6"/>
  <c r="AN39" i="6"/>
  <c r="AX33" i="6"/>
  <c r="AO33" i="6"/>
  <c r="AG33" i="6"/>
  <c r="AC33" i="6"/>
  <c r="AU27" i="6"/>
  <c r="AQ27" i="6"/>
  <c r="AM27" i="6"/>
  <c r="AI27" i="6"/>
  <c r="AA27" i="6"/>
  <c r="AV24" i="6"/>
  <c r="AN24" i="6"/>
  <c r="AJ24" i="6"/>
  <c r="AF24" i="6"/>
  <c r="AB24" i="6"/>
  <c r="BA21" i="6"/>
  <c r="AW21" i="6"/>
  <c r="AO21" i="6"/>
  <c r="AG21" i="6"/>
  <c r="AC21" i="6"/>
  <c r="AF39" i="6"/>
  <c r="AU33" i="6"/>
  <c r="AI33" i="6"/>
  <c r="AW27" i="6"/>
  <c r="AX24" i="6"/>
  <c r="AH24" i="6"/>
  <c r="AM21" i="6"/>
  <c r="AA21" i="6"/>
  <c r="AC39" i="6"/>
  <c r="AV27" i="6"/>
  <c r="AF27" i="6"/>
  <c r="AW24" i="6"/>
  <c r="AC24" i="6"/>
  <c r="AM42" i="6"/>
  <c r="AI42" i="6"/>
  <c r="AB42" i="6"/>
  <c r="AZ39" i="6"/>
  <c r="AR39" i="6"/>
  <c r="AK39" i="6"/>
  <c r="AG39" i="6"/>
  <c r="BB33" i="6"/>
  <c r="AV33" i="6"/>
  <c r="AN33" i="6"/>
  <c r="AJ33" i="6"/>
  <c r="AF33" i="6"/>
  <c r="AB33" i="6"/>
  <c r="BB27" i="6"/>
  <c r="AX27" i="6"/>
  <c r="AT27" i="6"/>
  <c r="AP27" i="6"/>
  <c r="AH27" i="6"/>
  <c r="AU24" i="6"/>
  <c r="AQ24" i="6"/>
  <c r="AM24" i="6"/>
  <c r="AI24" i="6"/>
  <c r="AA24" i="6"/>
  <c r="AV21" i="6"/>
  <c r="AN21" i="6"/>
  <c r="AJ21" i="6"/>
  <c r="AF21" i="6"/>
  <c r="AB21" i="6"/>
  <c r="AA42" i="6"/>
  <c r="AM33" i="6"/>
  <c r="AA33" i="6"/>
  <c r="BA27" i="6"/>
  <c r="AO27" i="6"/>
  <c r="AG27" i="6"/>
  <c r="BB24" i="6"/>
  <c r="AP24" i="6"/>
  <c r="AQ21" i="6"/>
  <c r="AT33" i="6"/>
  <c r="AJ27" i="6"/>
  <c r="BB21" i="6"/>
  <c r="AF42" i="6"/>
  <c r="AJ39" i="6"/>
  <c r="AQ33" i="6"/>
  <c r="AC27" i="6"/>
  <c r="AT24" i="6"/>
  <c r="AU21" i="6"/>
  <c r="AI21" i="6"/>
  <c r="AV42" i="6"/>
  <c r="AH33" i="6"/>
  <c r="AB27" i="6"/>
  <c r="AO24" i="6"/>
  <c r="AQ42" i="6"/>
  <c r="AP33" i="6"/>
  <c r="AN27" i="6"/>
  <c r="BA24" i="6"/>
  <c r="AG24" i="6"/>
  <c r="AX21" i="6"/>
  <c r="AP21" i="6"/>
  <c r="AT21" i="6"/>
  <c r="AH21" i="6"/>
  <c r="BF35" i="6"/>
  <c r="BF32" i="6"/>
  <c r="BF41" i="6"/>
  <c r="BH41" i="6" s="1"/>
  <c r="BF80" i="6"/>
  <c r="BH80" i="6" s="1"/>
  <c r="BF59" i="6"/>
  <c r="BH59" i="6" s="1"/>
  <c r="BF71" i="6"/>
  <c r="BH71" i="6" s="1"/>
  <c r="AL102" i="6"/>
  <c r="AD102" i="6"/>
  <c r="AU99" i="6"/>
  <c r="AM99" i="6"/>
  <c r="AZ96" i="6"/>
  <c r="AW102" i="6"/>
  <c r="AS102" i="6"/>
  <c r="AO102" i="6"/>
  <c r="AG102" i="6"/>
  <c r="BB99" i="6"/>
  <c r="AT99" i="6"/>
  <c r="AL99" i="6"/>
  <c r="AI96" i="6"/>
  <c r="AE96" i="6"/>
  <c r="AR93" i="6"/>
  <c r="AJ93" i="6"/>
  <c r="BA90" i="6"/>
  <c r="AK90" i="6"/>
  <c r="AX87" i="6"/>
  <c r="AF102" i="6"/>
  <c r="AC99" i="6"/>
  <c r="AT96" i="6"/>
  <c r="AY93" i="6"/>
  <c r="AQ93" i="6"/>
  <c r="AR90" i="6"/>
  <c r="AJ90" i="6"/>
  <c r="AB90" i="6"/>
  <c r="AY102" i="6"/>
  <c r="AQ102" i="6"/>
  <c r="AI102" i="6"/>
  <c r="AA102" i="6"/>
  <c r="AV99" i="6"/>
  <c r="AB99" i="6"/>
  <c r="BA96" i="6"/>
  <c r="AS96" i="6"/>
  <c r="AA90" i="6"/>
  <c r="AJ87" i="6"/>
  <c r="AF87" i="6"/>
  <c r="AO84" i="6"/>
  <c r="AX81" i="6"/>
  <c r="AP81" i="6"/>
  <c r="AV75" i="6"/>
  <c r="AN75" i="6"/>
  <c r="AF75" i="6"/>
  <c r="AW72" i="6"/>
  <c r="AS72" i="6"/>
  <c r="AO72" i="6"/>
  <c r="AG72" i="6"/>
  <c r="BB69" i="6"/>
  <c r="AT69" i="6"/>
  <c r="AL69" i="6"/>
  <c r="AI66" i="6"/>
  <c r="AE66" i="6"/>
  <c r="AR63" i="6"/>
  <c r="AJ63" i="6"/>
  <c r="BA60" i="6"/>
  <c r="AK60" i="6"/>
  <c r="AX57" i="6"/>
  <c r="AY54" i="6"/>
  <c r="AQ54" i="6"/>
  <c r="AI54" i="6"/>
  <c r="AW48" i="6"/>
  <c r="AO48" i="6"/>
  <c r="AG48" i="6"/>
  <c r="AN96" i="6"/>
  <c r="AH93" i="6"/>
  <c r="AD93" i="6"/>
  <c r="AZ87" i="6"/>
  <c r="AU87" i="6"/>
  <c r="AE87" i="6"/>
  <c r="AV84" i="6"/>
  <c r="AR84" i="6"/>
  <c r="AB84" i="6"/>
  <c r="BB78" i="6"/>
  <c r="AT78" i="6"/>
  <c r="AL78" i="6"/>
  <c r="AH78" i="6"/>
  <c r="AD78" i="6"/>
  <c r="AF72" i="6"/>
  <c r="AC69" i="6"/>
  <c r="AT66" i="6"/>
  <c r="AY63" i="6"/>
  <c r="AQ63" i="6"/>
  <c r="AR60" i="6"/>
  <c r="AJ60" i="6"/>
  <c r="AB60" i="6"/>
  <c r="AW57" i="6"/>
  <c r="AS57" i="6"/>
  <c r="AK57" i="6"/>
  <c r="AC57" i="6"/>
  <c r="AH54" i="6"/>
  <c r="AM51" i="6"/>
  <c r="AI51" i="6"/>
  <c r="AE51" i="6"/>
  <c r="AA51" i="6"/>
  <c r="AO45" i="6"/>
  <c r="AP93" i="6"/>
  <c r="AC93" i="6"/>
  <c r="BB90" i="6"/>
  <c r="AY84" i="6"/>
  <c r="AQ84" i="6"/>
  <c r="AI84" i="6"/>
  <c r="AW78" i="6"/>
  <c r="AO78" i="6"/>
  <c r="AG78" i="6"/>
  <c r="AY72" i="6"/>
  <c r="AQ72" i="6"/>
  <c r="AI72" i="6"/>
  <c r="AA72" i="6"/>
  <c r="AV69" i="6"/>
  <c r="AB69" i="6"/>
  <c r="BA66" i="6"/>
  <c r="AS66" i="6"/>
  <c r="AP63" i="6"/>
  <c r="AH63" i="6"/>
  <c r="AD63" i="6"/>
  <c r="AA60" i="6"/>
  <c r="AZ57" i="6"/>
  <c r="AJ57" i="6"/>
  <c r="AF57" i="6"/>
  <c r="AO54" i="6"/>
  <c r="AX51" i="6"/>
  <c r="AP51" i="6"/>
  <c r="AV45" i="6"/>
  <c r="AN45" i="6"/>
  <c r="AF45" i="6"/>
  <c r="AJ96" i="6"/>
  <c r="AK93" i="6"/>
  <c r="AW87" i="6"/>
  <c r="AS87" i="6"/>
  <c r="AK87" i="6"/>
  <c r="AC87" i="6"/>
  <c r="AH84" i="6"/>
  <c r="AM81" i="6"/>
  <c r="AI81" i="6"/>
  <c r="AE81" i="6"/>
  <c r="AA81" i="6"/>
  <c r="AO75" i="6"/>
  <c r="AL72" i="6"/>
  <c r="AD72" i="6"/>
  <c r="AU69" i="6"/>
  <c r="AM69" i="6"/>
  <c r="AZ66" i="6"/>
  <c r="AN66" i="6"/>
  <c r="AU57" i="6"/>
  <c r="AV54" i="6"/>
  <c r="AR54" i="6"/>
  <c r="AT48" i="6"/>
  <c r="AD48" i="6"/>
  <c r="AJ66" i="6"/>
  <c r="AL48" i="6"/>
  <c r="BB48" i="6"/>
  <c r="AK63" i="6"/>
  <c r="AE57" i="6"/>
  <c r="AH48" i="6"/>
  <c r="AC63" i="6"/>
  <c r="BB60" i="6"/>
  <c r="AB54" i="6"/>
  <c r="BF44" i="6"/>
  <c r="BF62" i="6"/>
  <c r="BH62" i="6" s="1"/>
  <c r="BF92" i="6"/>
  <c r="BH92" i="6" s="1"/>
  <c r="AE99" i="6"/>
  <c r="BA102" i="6"/>
  <c r="AD99" i="6"/>
  <c r="AY96" i="6"/>
  <c r="AQ96" i="6"/>
  <c r="AA96" i="6"/>
  <c r="AB93" i="6"/>
  <c r="AW90" i="6"/>
  <c r="AO90" i="6"/>
  <c r="AG90" i="6"/>
  <c r="AV102" i="6"/>
  <c r="AN102" i="6"/>
  <c r="AL96" i="6"/>
  <c r="AZ90" i="6"/>
  <c r="AU102" i="6"/>
  <c r="AM102" i="6"/>
  <c r="AZ99" i="6"/>
  <c r="AR99" i="6"/>
  <c r="AJ99" i="6"/>
  <c r="AF99" i="6"/>
  <c r="AK96" i="6"/>
  <c r="AC96" i="6"/>
  <c r="AX93" i="6"/>
  <c r="AT93" i="6"/>
  <c r="AX90" i="6"/>
  <c r="BA87" i="6"/>
  <c r="AR87" i="6"/>
  <c r="AN87" i="6"/>
  <c r="AB87" i="6"/>
  <c r="AW84" i="6"/>
  <c r="AG84" i="6"/>
  <c r="AH81" i="6"/>
  <c r="AM78" i="6"/>
  <c r="AE78" i="6"/>
  <c r="BA72" i="6"/>
  <c r="AD69" i="6"/>
  <c r="AY66" i="6"/>
  <c r="AQ66" i="6"/>
  <c r="AA66" i="6"/>
  <c r="AB63" i="6"/>
  <c r="AW60" i="6"/>
  <c r="AO60" i="6"/>
  <c r="AG60" i="6"/>
  <c r="AA54" i="6"/>
  <c r="AV51" i="6"/>
  <c r="AF51" i="6"/>
  <c r="BB93" i="6"/>
  <c r="AS93" i="6"/>
  <c r="AQ87" i="6"/>
  <c r="AI87" i="6"/>
  <c r="AJ84" i="6"/>
  <c r="AO81" i="6"/>
  <c r="AX78" i="6"/>
  <c r="AP78" i="6"/>
  <c r="AV72" i="6"/>
  <c r="AN72" i="6"/>
  <c r="AL66" i="6"/>
  <c r="AZ60" i="6"/>
  <c r="BA57" i="6"/>
  <c r="AY51" i="6"/>
  <c r="AU51" i="6"/>
  <c r="BA45" i="6"/>
  <c r="AS45" i="6"/>
  <c r="AK45" i="6"/>
  <c r="AC45" i="6"/>
  <c r="AP90" i="6"/>
  <c r="AA84" i="6"/>
  <c r="AV81" i="6"/>
  <c r="AF81" i="6"/>
  <c r="BB75" i="6"/>
  <c r="AT75" i="6"/>
  <c r="AL75" i="6"/>
  <c r="AD75" i="6"/>
  <c r="AU72" i="6"/>
  <c r="AM72" i="6"/>
  <c r="AZ69" i="6"/>
  <c r="AR69" i="6"/>
  <c r="AJ69" i="6"/>
  <c r="AF69" i="6"/>
  <c r="AK66" i="6"/>
  <c r="AC66" i="6"/>
  <c r="BB63" i="6"/>
  <c r="AX63" i="6"/>
  <c r="AT63" i="6"/>
  <c r="AR57" i="6"/>
  <c r="AN57" i="6"/>
  <c r="AB57" i="6"/>
  <c r="AW54" i="6"/>
  <c r="AG54" i="6"/>
  <c r="AH51" i="6"/>
  <c r="AM48" i="6"/>
  <c r="AE48" i="6"/>
  <c r="AH90" i="6"/>
  <c r="AY81" i="6"/>
  <c r="AU81" i="6"/>
  <c r="BA75" i="6"/>
  <c r="AS75" i="6"/>
  <c r="AK75" i="6"/>
  <c r="AC75" i="6"/>
  <c r="AE69" i="6"/>
  <c r="AH60" i="6"/>
  <c r="AP48" i="6"/>
  <c r="AL45" i="6"/>
  <c r="AQ57" i="6"/>
  <c r="AS63" i="6"/>
  <c r="AX60" i="6"/>
  <c r="AO51" i="6"/>
  <c r="AX48" i="6"/>
  <c r="BB45" i="6"/>
  <c r="AJ54" i="6"/>
  <c r="AD45" i="6"/>
  <c r="AT45" i="6"/>
  <c r="AP60" i="6"/>
  <c r="AI57" i="6"/>
  <c r="BB30" i="6"/>
  <c r="AX30" i="6"/>
  <c r="AT30" i="6"/>
  <c r="AP30" i="6"/>
  <c r="AH30" i="6"/>
  <c r="AV30" i="6"/>
  <c r="AF30" i="6"/>
  <c r="AI30" i="6"/>
  <c r="BA30" i="6"/>
  <c r="AW30" i="6"/>
  <c r="AO30" i="6"/>
  <c r="AG30" i="6"/>
  <c r="AC30" i="6"/>
  <c r="AJ30" i="6"/>
  <c r="AU30" i="6"/>
  <c r="AN30" i="6"/>
  <c r="AB30" i="6"/>
  <c r="AQ30" i="6"/>
  <c r="AA30" i="6"/>
  <c r="AM30" i="6"/>
  <c r="BF63" i="6" l="1"/>
  <c r="BH63" i="6" s="1"/>
  <c r="BF81" i="6"/>
  <c r="BH81" i="6" s="1"/>
  <c r="BF60" i="6"/>
  <c r="BH60" i="6" s="1"/>
  <c r="BF99" i="6"/>
  <c r="BH99" i="6" s="1"/>
  <c r="BF33" i="6"/>
  <c r="BH33" i="6" s="1"/>
  <c r="BF24" i="6"/>
  <c r="BH24" i="6" s="1"/>
  <c r="BF21" i="6"/>
  <c r="BH21" i="6" s="1"/>
  <c r="BF75" i="6"/>
  <c r="BH75" i="6" s="1"/>
  <c r="BF57" i="6"/>
  <c r="BH57" i="6" s="1"/>
  <c r="BF84" i="6"/>
  <c r="BH84" i="6" s="1"/>
  <c r="BF66" i="6"/>
  <c r="BH66" i="6" s="1"/>
  <c r="BF93" i="6"/>
  <c r="BH93" i="6" s="1"/>
  <c r="BF90" i="6"/>
  <c r="BH90" i="6" s="1"/>
  <c r="BH32" i="6"/>
  <c r="AG134" i="6"/>
  <c r="BH56" i="6"/>
  <c r="BF69" i="6"/>
  <c r="BH69" i="6" s="1"/>
  <c r="BH35" i="6"/>
  <c r="BF54" i="6"/>
  <c r="BH54" i="6" s="1"/>
  <c r="BF48" i="6"/>
  <c r="BH48" i="6" s="1"/>
  <c r="BF72" i="6"/>
  <c r="BH72" i="6" s="1"/>
  <c r="BF96" i="6"/>
  <c r="BH96" i="6" s="1"/>
  <c r="BH44" i="6"/>
  <c r="BF51" i="6"/>
  <c r="BH51" i="6" s="1"/>
  <c r="BF102" i="6"/>
  <c r="BH102" i="6" s="1"/>
  <c r="BF42" i="6"/>
  <c r="BH42" i="6" s="1"/>
  <c r="BF27" i="6"/>
  <c r="BH27" i="6" s="1"/>
  <c r="BF30" i="6"/>
  <c r="BH30" i="6" s="1"/>
  <c r="BF45" i="6"/>
  <c r="BH45" i="6" s="1"/>
  <c r="BF87" i="6"/>
  <c r="BH87" i="6" s="1"/>
  <c r="BF78" i="6"/>
  <c r="BH78" i="6" s="1"/>
  <c r="BF39" i="6"/>
  <c r="BH39" i="6" s="1"/>
  <c r="BF36" i="6"/>
  <c r="BH36" i="6" s="1"/>
  <c r="AG132" i="6" l="1"/>
  <c r="Q133" i="6"/>
  <c r="S132" i="6"/>
  <c r="AI133" i="6"/>
  <c r="S133" i="6"/>
  <c r="AI132" i="6"/>
  <c r="Q132" i="6"/>
  <c r="Q136" i="6" s="1"/>
  <c r="AG136" i="6"/>
  <c r="AI134" i="6"/>
  <c r="S136" i="6" l="1"/>
  <c r="AI136" i="6"/>
</calcChain>
</file>

<file path=xl/sharedStrings.xml><?xml version="1.0" encoding="utf-8"?>
<sst xmlns="http://schemas.openxmlformats.org/spreadsheetml/2006/main" count="3159" uniqueCount="841">
  <si>
    <t>所　在　地</t>
    <rPh sb="0" eb="1">
      <t>トコロ</t>
    </rPh>
    <rPh sb="2" eb="3">
      <t>ザイ</t>
    </rPh>
    <rPh sb="4" eb="5">
      <t>チ</t>
    </rPh>
    <phoneticPr fontId="3"/>
  </si>
  <si>
    <t>（２）　生活相談員</t>
    <rPh sb="4" eb="6">
      <t>セイカツ</t>
    </rPh>
    <rPh sb="6" eb="9">
      <t>ソウダンイン</t>
    </rPh>
    <phoneticPr fontId="3"/>
  </si>
  <si>
    <t>（１）　内容及び手続の説明及び同意</t>
    <rPh sb="4" eb="6">
      <t>ナイヨウ</t>
    </rPh>
    <rPh sb="6" eb="7">
      <t>オヨ</t>
    </rPh>
    <rPh sb="8" eb="10">
      <t>テツヅ</t>
    </rPh>
    <rPh sb="11" eb="13">
      <t>セツメイ</t>
    </rPh>
    <rPh sb="13" eb="14">
      <t>オヨ</t>
    </rPh>
    <rPh sb="15" eb="17">
      <t>ドウイ</t>
    </rPh>
    <phoneticPr fontId="3"/>
  </si>
  <si>
    <t>×</t>
    <phoneticPr fontId="3"/>
  </si>
  <si>
    <t>　</t>
  </si>
  <si>
    <t xml:space="preserve"> </t>
  </si>
  <si>
    <t xml:space="preserve"> 点検日</t>
  </si>
  <si>
    <t xml:space="preserve"> 事業所</t>
    <rPh sb="1" eb="4">
      <t>ジギョウショ</t>
    </rPh>
    <phoneticPr fontId="3"/>
  </si>
  <si>
    <t>事業所番号</t>
  </si>
  <si>
    <t>〒</t>
    <phoneticPr fontId="3"/>
  </si>
  <si>
    <t xml:space="preserve"> フリガナ</t>
  </si>
  <si>
    <t>人</t>
    <rPh sb="0" eb="1">
      <t>ニン</t>
    </rPh>
    <phoneticPr fontId="3"/>
  </si>
  <si>
    <t>【特定施設入居者生活介護・介護予防特定施設入居者生活介護】</t>
    <rPh sb="1" eb="3">
      <t>トクテイ</t>
    </rPh>
    <rPh sb="3" eb="5">
      <t>シセツ</t>
    </rPh>
    <rPh sb="5" eb="8">
      <t>ニュウキョシャ</t>
    </rPh>
    <rPh sb="8" eb="10">
      <t>セイカツ</t>
    </rPh>
    <rPh sb="10" eb="12">
      <t>カイゴ</t>
    </rPh>
    <rPh sb="13" eb="15">
      <t>カイゴ</t>
    </rPh>
    <rPh sb="15" eb="17">
      <t>ヨボウ</t>
    </rPh>
    <rPh sb="17" eb="19">
      <t>トクテイ</t>
    </rPh>
    <rPh sb="19" eb="21">
      <t>シセツ</t>
    </rPh>
    <rPh sb="21" eb="24">
      <t>ニュウキョシャ</t>
    </rPh>
    <phoneticPr fontId="3"/>
  </si>
  <si>
    <t>利　用　定　員</t>
    <rPh sb="0" eb="1">
      <t>リ</t>
    </rPh>
    <rPh sb="2" eb="3">
      <t>ヨウ</t>
    </rPh>
    <rPh sb="4" eb="5">
      <t>サダム</t>
    </rPh>
    <phoneticPr fontId="3"/>
  </si>
  <si>
    <t>（１）　管理者</t>
    <rPh sb="4" eb="7">
      <t>カンリシャ</t>
    </rPh>
    <phoneticPr fontId="3"/>
  </si>
  <si>
    <t>＜外部サービス利用型＞</t>
    <rPh sb="1" eb="3">
      <t>ガイブ</t>
    </rPh>
    <rPh sb="7" eb="10">
      <t>リヨウガタ</t>
    </rPh>
    <phoneticPr fontId="3"/>
  </si>
  <si>
    <t>（３）　介護職員</t>
    <rPh sb="4" eb="6">
      <t>カイゴ</t>
    </rPh>
    <rPh sb="6" eb="8">
      <t>ショクイン</t>
    </rPh>
    <phoneticPr fontId="3"/>
  </si>
  <si>
    <t>（４）　計画作成担当者</t>
    <rPh sb="4" eb="6">
      <t>ケイカク</t>
    </rPh>
    <rPh sb="6" eb="8">
      <t>サクセイ</t>
    </rPh>
    <rPh sb="8" eb="11">
      <t>タントウシャ</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</si>
  <si>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</si>
  <si>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</si>
  <si>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</si>
  <si>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</si>
  <si>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</si>
  <si>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（１）　構造</t>
    <rPh sb="4" eb="6">
      <t>コウゾウ</t>
    </rPh>
    <phoneticPr fontId="3"/>
  </si>
  <si>
    <t>（２）　設備</t>
    <rPh sb="4" eb="6">
      <t>セツビ</t>
    </rPh>
    <phoneticPr fontId="3"/>
  </si>
  <si>
    <t>（３）　居室</t>
    <rPh sb="4" eb="6">
      <t>キョシツ</t>
    </rPh>
    <phoneticPr fontId="3"/>
  </si>
  <si>
    <t>（４）　浴室</t>
    <rPh sb="4" eb="6">
      <t>ヨクシツ</t>
    </rPh>
    <phoneticPr fontId="3"/>
  </si>
  <si>
    <t>（５）　便所</t>
    <rPh sb="4" eb="6">
      <t>ベンジョ</t>
    </rPh>
    <phoneticPr fontId="3"/>
  </si>
  <si>
    <t>（６）　食堂</t>
    <rPh sb="4" eb="6">
      <t>ショクドウ</t>
    </rPh>
    <phoneticPr fontId="3"/>
  </si>
  <si>
    <t>（１）　基本報酬</t>
    <rPh sb="4" eb="6">
      <t>キホン</t>
    </rPh>
    <rPh sb="6" eb="8">
      <t>ホウシュウ</t>
    </rPh>
    <phoneticPr fontId="3"/>
  </si>
  <si>
    <t>（２）　障害者等支援加算</t>
    <rPh sb="4" eb="8">
      <t>ショウガイシャナド</t>
    </rPh>
    <rPh sb="8" eb="10">
      <t>シエン</t>
    </rPh>
    <rPh sb="10" eb="12">
      <t>カサン</t>
    </rPh>
    <phoneticPr fontId="3"/>
  </si>
  <si>
    <t>（７）　空間と構造</t>
    <rPh sb="4" eb="6">
      <t>クウカン</t>
    </rPh>
    <rPh sb="7" eb="9">
      <t>コウゾウ</t>
    </rPh>
    <phoneticPr fontId="3"/>
  </si>
  <si>
    <t>（８）　消防設備</t>
    <rPh sb="4" eb="6">
      <t>ショウボウ</t>
    </rPh>
    <rPh sb="6" eb="8">
      <t>セツビ</t>
    </rPh>
    <phoneticPr fontId="3"/>
  </si>
  <si>
    <t>※　総利用者数（Ａ）、利用者の数（B）については、別添「利用者数一覧表」を作成
　　し、計算結果を記載してください。</t>
    <rPh sb="2" eb="3">
      <t>ソウ</t>
    </rPh>
    <rPh sb="3" eb="5">
      <t>リヨウ</t>
    </rPh>
    <rPh sb="5" eb="6">
      <t>シャ</t>
    </rPh>
    <rPh sb="6" eb="7">
      <t>スウ</t>
    </rPh>
    <rPh sb="11" eb="14">
      <t>リヨウシャ</t>
    </rPh>
    <rPh sb="15" eb="16">
      <t>カズ</t>
    </rPh>
    <phoneticPr fontId="3"/>
  </si>
  <si>
    <t>総利用者数（Ａ）</t>
    <rPh sb="0" eb="1">
      <t>ソウ</t>
    </rPh>
    <rPh sb="1" eb="3">
      <t>リヨウ</t>
    </rPh>
    <rPh sb="3" eb="4">
      <t>シャ</t>
    </rPh>
    <rPh sb="4" eb="5">
      <t>スウ</t>
    </rPh>
    <phoneticPr fontId="3"/>
  </si>
  <si>
    <t>事業所名称</t>
  </si>
  <si>
    <t>４月</t>
  </si>
  <si>
    <t>５月</t>
  </si>
  <si>
    <t>６月</t>
  </si>
  <si>
    <t>７月</t>
  </si>
  <si>
    <t>８月</t>
  </si>
  <si>
    <t>９月</t>
  </si>
  <si>
    <t>１０月</t>
  </si>
  <si>
    <t>１１月</t>
  </si>
  <si>
    <t>１２月</t>
  </si>
  <si>
    <t>１月</t>
  </si>
  <si>
    <t>２月</t>
  </si>
  <si>
    <t>３月</t>
  </si>
  <si>
    <t>以下の「利用者数」は、各月の延べ利用者数を記入してください。</t>
    <rPh sb="14" eb="15">
      <t>ノ</t>
    </rPh>
    <rPh sb="16" eb="19">
      <t>リヨウシャ</t>
    </rPh>
    <rPh sb="19" eb="20">
      <t>スウ</t>
    </rPh>
    <rPh sb="21" eb="23">
      <t>キニュウ</t>
    </rPh>
    <phoneticPr fontId="12"/>
  </si>
  <si>
    <t>小計</t>
    <rPh sb="0" eb="1">
      <t>ショウ</t>
    </rPh>
    <rPh sb="1" eb="2">
      <t>ケイ</t>
    </rPh>
    <phoneticPr fontId="12"/>
  </si>
  <si>
    <t>定員×９０％を記載→</t>
    <rPh sb="0" eb="2">
      <t>テイイン</t>
    </rPh>
    <rPh sb="7" eb="9">
      <t>キサイ</t>
    </rPh>
    <phoneticPr fontId="12"/>
  </si>
  <si>
    <t>計算</t>
    <rPh sb="0" eb="2">
      <t>ケイサン</t>
    </rPh>
    <phoneticPr fontId="12"/>
  </si>
  <si>
    <t>総利用者数（A)</t>
    <rPh sb="0" eb="1">
      <t>ソウ</t>
    </rPh>
    <rPh sb="1" eb="3">
      <t>リヨウ</t>
    </rPh>
    <rPh sb="3" eb="4">
      <t>シャ</t>
    </rPh>
    <rPh sb="4" eb="5">
      <t>スウ</t>
    </rPh>
    <phoneticPr fontId="12"/>
  </si>
  <si>
    <t>　（　　①　　＋　　②　　）　÷　計算期間の日数　　＝　　総利用者数(A)</t>
    <rPh sb="17" eb="19">
      <t>ケイサン</t>
    </rPh>
    <rPh sb="19" eb="21">
      <t>キカン</t>
    </rPh>
    <rPh sb="22" eb="24">
      <t>ニッスウ</t>
    </rPh>
    <rPh sb="29" eb="30">
      <t>ソウ</t>
    </rPh>
    <rPh sb="30" eb="32">
      <t>リヨウ</t>
    </rPh>
    <rPh sb="32" eb="33">
      <t>シャ</t>
    </rPh>
    <rPh sb="33" eb="34">
      <t>スウ</t>
    </rPh>
    <phoneticPr fontId="12"/>
  </si>
  <si>
    <t>利用者の数（B)</t>
    <rPh sb="0" eb="3">
      <t>リヨウシャ</t>
    </rPh>
    <rPh sb="4" eb="5">
      <t>カズ</t>
    </rPh>
    <phoneticPr fontId="12"/>
  </si>
  <si>
    <t>　① ÷ 計算期間の日数 ×０．３ ＋ ② ÷ 計算期間の日数 ＝ 利用者の数(B）</t>
    <rPh sb="5" eb="7">
      <t>ケイサン</t>
    </rPh>
    <rPh sb="7" eb="9">
      <t>キカン</t>
    </rPh>
    <rPh sb="10" eb="12">
      <t>ニッスウ</t>
    </rPh>
    <rPh sb="24" eb="26">
      <t>ケイサン</t>
    </rPh>
    <rPh sb="26" eb="28">
      <t>キカン</t>
    </rPh>
    <rPh sb="29" eb="31">
      <t>ニッスウ</t>
    </rPh>
    <rPh sb="34" eb="37">
      <t>リヨウシャ</t>
    </rPh>
    <rPh sb="38" eb="39">
      <t>カズ</t>
    </rPh>
    <phoneticPr fontId="12"/>
  </si>
  <si>
    <t>ただし、退所日、入院又は外泊によりサービス費を算定しなかった日は除いてください。</t>
    <rPh sb="4" eb="6">
      <t>タイショ</t>
    </rPh>
    <rPh sb="6" eb="7">
      <t>ビ</t>
    </rPh>
    <phoneticPr fontId="12"/>
  </si>
  <si>
    <t>計算期間中の１日あたりの平均利用者数を算出してください。計算については、小数点第２位以下切り上げです。</t>
    <rPh sb="0" eb="2">
      <t>ケイサン</t>
    </rPh>
    <rPh sb="2" eb="4">
      <t>キカン</t>
    </rPh>
    <rPh sb="4" eb="5">
      <t>チュウ</t>
    </rPh>
    <phoneticPr fontId="12"/>
  </si>
  <si>
    <t>電話</t>
    <rPh sb="0" eb="2">
      <t>デンワ</t>
    </rPh>
    <phoneticPr fontId="3"/>
  </si>
  <si>
    <t>点検者（職・氏名）※原則として管理者が行ってください。　</t>
    <phoneticPr fontId="3"/>
  </si>
  <si>
    <t>介護保険</t>
    <phoneticPr fontId="3"/>
  </si>
  <si>
    <t>名　　称</t>
    <phoneticPr fontId="3"/>
  </si>
  <si>
    <t>○</t>
    <phoneticPr fontId="3"/>
  </si>
  <si>
    <t>問1</t>
    <phoneticPr fontId="3"/>
  </si>
  <si>
    <t>問1</t>
    <phoneticPr fontId="3"/>
  </si>
  <si>
    <t>整備し、記録の種類に応じて定められた期間保存している。</t>
    <rPh sb="7" eb="9">
      <t>シュルイ</t>
    </rPh>
    <rPh sb="10" eb="11">
      <t>オウ</t>
    </rPh>
    <rPh sb="13" eb="14">
      <t>サダ</t>
    </rPh>
    <rPh sb="18" eb="20">
      <t>キカン</t>
    </rPh>
    <rPh sb="20" eb="22">
      <t>ホゾン</t>
    </rPh>
    <phoneticPr fontId="3"/>
  </si>
  <si>
    <t>　指定特定施設入居者生活介護の提供の完結の日から２年間又は介護給付費の</t>
    <rPh sb="1" eb="3">
      <t>シテイ</t>
    </rPh>
    <rPh sb="3" eb="5">
      <t>トクテイ</t>
    </rPh>
    <rPh sb="5" eb="7">
      <t>シセツ</t>
    </rPh>
    <rPh sb="7" eb="10">
      <t>ニュウキョシャ</t>
    </rPh>
    <rPh sb="10" eb="12">
      <t>セイカツ</t>
    </rPh>
    <rPh sb="12" eb="14">
      <t>カイゴ</t>
    </rPh>
    <rPh sb="15" eb="17">
      <t>テイキョウ</t>
    </rPh>
    <rPh sb="18" eb="20">
      <t>カンケツ</t>
    </rPh>
    <rPh sb="21" eb="22">
      <t>ヒ</t>
    </rPh>
    <rPh sb="25" eb="27">
      <t>ネンカン</t>
    </rPh>
    <rPh sb="27" eb="28">
      <t>マタ</t>
    </rPh>
    <rPh sb="29" eb="31">
      <t>カイゴ</t>
    </rPh>
    <rPh sb="31" eb="33">
      <t>キュウフ</t>
    </rPh>
    <rPh sb="33" eb="34">
      <t>ヒ</t>
    </rPh>
    <phoneticPr fontId="3"/>
  </si>
  <si>
    <t>受領の日から５年間のいずれか長い期間保存している。</t>
    <rPh sb="14" eb="15">
      <t>ナガ</t>
    </rPh>
    <rPh sb="16" eb="18">
      <t>キカン</t>
    </rPh>
    <rPh sb="18" eb="20">
      <t>ホゾン</t>
    </rPh>
    <phoneticPr fontId="3"/>
  </si>
  <si>
    <t>　１　特定施設サービス計画（介護予防特定施設サービス計画）</t>
    <rPh sb="3" eb="5">
      <t>トクテイ</t>
    </rPh>
    <rPh sb="5" eb="7">
      <t>シセツ</t>
    </rPh>
    <rPh sb="11" eb="13">
      <t>ケイカク</t>
    </rPh>
    <rPh sb="14" eb="16">
      <t>カイゴ</t>
    </rPh>
    <rPh sb="16" eb="18">
      <t>ヨボウ</t>
    </rPh>
    <rPh sb="18" eb="20">
      <t>トクテイ</t>
    </rPh>
    <rPh sb="20" eb="22">
      <t>シセツ</t>
    </rPh>
    <rPh sb="26" eb="28">
      <t>ケイカク</t>
    </rPh>
    <phoneticPr fontId="3"/>
  </si>
  <si>
    <t>　指定特定施設入居者生活介護の提供の完結の日から２年間保存している。</t>
    <rPh sb="1" eb="3">
      <t>シテイ</t>
    </rPh>
    <rPh sb="15" eb="17">
      <t>テイキョウ</t>
    </rPh>
    <rPh sb="18" eb="20">
      <t>カンケツ</t>
    </rPh>
    <rPh sb="21" eb="22">
      <t>ヒ</t>
    </rPh>
    <rPh sb="25" eb="27">
      <t>ネンカン</t>
    </rPh>
    <rPh sb="27" eb="29">
      <t>ホゾン</t>
    </rPh>
    <phoneticPr fontId="3"/>
  </si>
  <si>
    <t>　介護給付費の受領の日から５年間保存している。</t>
    <rPh sb="1" eb="3">
      <t>カイゴ</t>
    </rPh>
    <rPh sb="3" eb="5">
      <t>キュウフ</t>
    </rPh>
    <rPh sb="5" eb="6">
      <t>ヒ</t>
    </rPh>
    <rPh sb="7" eb="9">
      <t>ジュリョウ</t>
    </rPh>
    <rPh sb="10" eb="11">
      <t>ヒ</t>
    </rPh>
    <rPh sb="14" eb="15">
      <t>ネン</t>
    </rPh>
    <rPh sb="15" eb="16">
      <t>カン</t>
    </rPh>
    <rPh sb="16" eb="18">
      <t>ホゾン</t>
    </rPh>
    <phoneticPr fontId="3"/>
  </si>
  <si>
    <t>　２　提供した具体的なサービスの内容等の記録</t>
    <phoneticPr fontId="3"/>
  </si>
  <si>
    <t>　　緊急やむを得ない理由の記録</t>
    <phoneticPr fontId="3"/>
  </si>
  <si>
    <t>　４　委託業務の実施結果等に係る記録</t>
    <rPh sb="3" eb="5">
      <t>イタク</t>
    </rPh>
    <rPh sb="5" eb="7">
      <t>ギョウム</t>
    </rPh>
    <rPh sb="8" eb="10">
      <t>ジッシ</t>
    </rPh>
    <rPh sb="10" eb="12">
      <t>ケッカ</t>
    </rPh>
    <rPh sb="12" eb="13">
      <t>トウ</t>
    </rPh>
    <phoneticPr fontId="3"/>
  </si>
  <si>
    <t>　５　市町村への通知に係る記録</t>
    <phoneticPr fontId="3"/>
  </si>
  <si>
    <t>　６　苦情の内容等の記録</t>
    <phoneticPr fontId="3"/>
  </si>
  <si>
    <t>　３　受託居宅サービス事業者から受けた報告に係る記録</t>
    <rPh sb="3" eb="5">
      <t>ジュタク</t>
    </rPh>
    <rPh sb="5" eb="7">
      <t>キョタク</t>
    </rPh>
    <rPh sb="11" eb="14">
      <t>ジギョウシャ</t>
    </rPh>
    <rPh sb="16" eb="17">
      <t>ウ</t>
    </rPh>
    <rPh sb="19" eb="21">
      <t>ホウコク</t>
    </rPh>
    <rPh sb="22" eb="23">
      <t>カカ</t>
    </rPh>
    <rPh sb="24" eb="26">
      <t>キロク</t>
    </rPh>
    <phoneticPr fontId="3"/>
  </si>
  <si>
    <t>　７　事故の状況及び事故に際して採った処置についての記録</t>
    <phoneticPr fontId="3"/>
  </si>
  <si>
    <t>　８　身体的拘束等の態様及び時間、その際の利用者の心身の状況並びに</t>
    <rPh sb="3" eb="6">
      <t>シンタイテキ</t>
    </rPh>
    <rPh sb="6" eb="8">
      <t>コウソク</t>
    </rPh>
    <rPh sb="8" eb="9">
      <t>トウ</t>
    </rPh>
    <phoneticPr fontId="3"/>
  </si>
  <si>
    <t>　９　介護給付費の請求、受領等に係る書類</t>
    <rPh sb="3" eb="5">
      <t>カイゴ</t>
    </rPh>
    <rPh sb="5" eb="7">
      <t>キュウフ</t>
    </rPh>
    <rPh sb="7" eb="8">
      <t>ヒ</t>
    </rPh>
    <rPh sb="9" eb="11">
      <t>セイキュウ</t>
    </rPh>
    <rPh sb="12" eb="14">
      <t>ジュリョウ</t>
    </rPh>
    <rPh sb="14" eb="15">
      <t>トウ</t>
    </rPh>
    <rPh sb="16" eb="17">
      <t>カカ</t>
    </rPh>
    <rPh sb="18" eb="20">
      <t>ショルイ</t>
    </rPh>
    <phoneticPr fontId="3"/>
  </si>
  <si>
    <t>　11　従業者の勤務の実績に関する記録</t>
    <rPh sb="4" eb="7">
      <t>ジュウギョウシャ</t>
    </rPh>
    <rPh sb="8" eb="10">
      <t>キンム</t>
    </rPh>
    <rPh sb="11" eb="13">
      <t>ジッセキ</t>
    </rPh>
    <rPh sb="14" eb="15">
      <t>カン</t>
    </rPh>
    <rPh sb="17" eb="19">
      <t>キロク</t>
    </rPh>
    <phoneticPr fontId="3"/>
  </si>
  <si>
    <t>　12　その他市長が特に必要と認める記録</t>
    <rPh sb="6" eb="7">
      <t>タ</t>
    </rPh>
    <rPh sb="7" eb="9">
      <t>シチョウ</t>
    </rPh>
    <rPh sb="10" eb="11">
      <t>トク</t>
    </rPh>
    <rPh sb="12" eb="14">
      <t>ヒツヨウ</t>
    </rPh>
    <rPh sb="15" eb="16">
      <t>ミト</t>
    </rPh>
    <rPh sb="18" eb="20">
      <t>キロク</t>
    </rPh>
    <phoneticPr fontId="3"/>
  </si>
  <si>
    <t>(特定施設入居者生活介護、介護予防特定施設入居者生活介護）</t>
    <rPh sb="1" eb="3">
      <t>トクテイ</t>
    </rPh>
    <rPh sb="3" eb="5">
      <t>シセツ</t>
    </rPh>
    <rPh sb="5" eb="8">
      <t>ニュウキョシャ</t>
    </rPh>
    <rPh sb="17" eb="19">
      <t>トクテイ</t>
    </rPh>
    <rPh sb="19" eb="21">
      <t>シセツ</t>
    </rPh>
    <rPh sb="21" eb="24">
      <t>ニュウキョシャ</t>
    </rPh>
    <phoneticPr fontId="12"/>
  </si>
  <si>
    <r>
      <t>利用者数　　　　　　　　　　　　　　　　　　</t>
    </r>
    <r>
      <rPr>
        <sz val="14"/>
        <rFont val="ＭＳ Ｐゴシック"/>
        <family val="3"/>
        <charset val="128"/>
      </rPr>
      <t>　</t>
    </r>
    <r>
      <rPr>
        <sz val="10"/>
        <rFont val="ＭＳ ゴシック"/>
        <family val="3"/>
        <charset val="128"/>
      </rPr>
      <t>※要介護・要支援利用者(特定施設入居者生活介護、介護予防特定施設入居者生活介護）　　　　　　　　　　</t>
    </r>
    <r>
      <rPr>
        <sz val="10"/>
        <rFont val="ＭＳ Ｐゴシック"/>
        <family val="3"/>
        <charset val="128"/>
      </rPr>
      <t>　　　　　　　　　　　　　　　　　　　　</t>
    </r>
    <rPh sb="24" eb="27">
      <t>ヨウカイゴ</t>
    </rPh>
    <rPh sb="28" eb="31">
      <t>ヨウシエン</t>
    </rPh>
    <rPh sb="31" eb="34">
      <t>リヨウシャ</t>
    </rPh>
    <rPh sb="35" eb="37">
      <t>トクテイ</t>
    </rPh>
    <rPh sb="37" eb="39">
      <t>シセツ</t>
    </rPh>
    <rPh sb="39" eb="42">
      <t>ニュウキョシャ</t>
    </rPh>
    <rPh sb="42" eb="44">
      <t>セイカツ</t>
    </rPh>
    <rPh sb="44" eb="46">
      <t>カイゴ</t>
    </rPh>
    <rPh sb="47" eb="49">
      <t>カイゴ</t>
    </rPh>
    <rPh sb="49" eb="51">
      <t>ヨボウ</t>
    </rPh>
    <rPh sb="51" eb="53">
      <t>トクテイ</t>
    </rPh>
    <rPh sb="53" eb="55">
      <t>シセツ</t>
    </rPh>
    <rPh sb="55" eb="58">
      <t>ニュウキョシャ</t>
    </rPh>
    <rPh sb="58" eb="60">
      <t>セイカツ</t>
    </rPh>
    <rPh sb="60" eb="62">
      <t>カイゴ</t>
    </rPh>
    <phoneticPr fontId="12"/>
  </si>
  <si>
    <t>月</t>
    <rPh sb="0" eb="1">
      <t>ツキ</t>
    </rPh>
    <phoneticPr fontId="12"/>
  </si>
  <si>
    <t>開設から１年以上の実績がある事業所の場合
（前年５月１日以降に指定を受けた事業所）
※直近1年間の実績を記載し、計算を行ってください。</t>
    <rPh sb="14" eb="16">
      <t>ジギョウ</t>
    </rPh>
    <rPh sb="16" eb="17">
      <t>ショ</t>
    </rPh>
    <rPh sb="18" eb="20">
      <t>バアイ</t>
    </rPh>
    <rPh sb="22" eb="24">
      <t>ゼンネン</t>
    </rPh>
    <rPh sb="25" eb="26">
      <t>ガツ</t>
    </rPh>
    <rPh sb="27" eb="28">
      <t>ニチ</t>
    </rPh>
    <rPh sb="28" eb="30">
      <t>イコウ</t>
    </rPh>
    <rPh sb="31" eb="33">
      <t>シテイ</t>
    </rPh>
    <rPh sb="34" eb="35">
      <t>ウ</t>
    </rPh>
    <rPh sb="37" eb="40">
      <t>ジギョウショ</t>
    </rPh>
    <rPh sb="43" eb="45">
      <t>チョッキン</t>
    </rPh>
    <rPh sb="46" eb="48">
      <t>ネンカン</t>
    </rPh>
    <rPh sb="49" eb="51">
      <t>ジッセキ</t>
    </rPh>
    <rPh sb="52" eb="54">
      <t>キサイ</t>
    </rPh>
    <rPh sb="56" eb="58">
      <t>ケイサン</t>
    </rPh>
    <rPh sb="59" eb="60">
      <t>オコナ</t>
    </rPh>
    <phoneticPr fontId="12"/>
  </si>
  <si>
    <t>①</t>
    <phoneticPr fontId="12"/>
  </si>
  <si>
    <t>②</t>
    <phoneticPr fontId="12"/>
  </si>
  <si>
    <t>開設からの実績が６ヶ月以上１２ヶ月未満の事業所の場合
（前年５月１日以降に指定を受けた事業所）
直近６ヶ月の実績を記載し、計算を行ってください。</t>
    <rPh sb="0" eb="2">
      <t>カイセツ</t>
    </rPh>
    <rPh sb="5" eb="7">
      <t>ジッセキ</t>
    </rPh>
    <rPh sb="10" eb="11">
      <t>ゲツ</t>
    </rPh>
    <rPh sb="11" eb="13">
      <t>イジョウ</t>
    </rPh>
    <rPh sb="16" eb="17">
      <t>ゲツ</t>
    </rPh>
    <rPh sb="17" eb="19">
      <t>ミマン</t>
    </rPh>
    <rPh sb="20" eb="22">
      <t>ジギョウ</t>
    </rPh>
    <rPh sb="22" eb="23">
      <t>ショ</t>
    </rPh>
    <rPh sb="24" eb="26">
      <t>バアイ</t>
    </rPh>
    <rPh sb="48" eb="50">
      <t>チョッキン</t>
    </rPh>
    <rPh sb="52" eb="53">
      <t>ゲツ</t>
    </rPh>
    <rPh sb="54" eb="56">
      <t>ジッセキ</t>
    </rPh>
    <rPh sb="57" eb="59">
      <t>キサイ</t>
    </rPh>
    <rPh sb="61" eb="63">
      <t>ケイサン</t>
    </rPh>
    <rPh sb="64" eb="65">
      <t>オコナ</t>
    </rPh>
    <phoneticPr fontId="12"/>
  </si>
  <si>
    <t>×</t>
    <phoneticPr fontId="12"/>
  </si>
  <si>
    <t>開設からの実績が６ヶ月未満の事業所の場合
（前年５月１日以降に指定を受けた事業所）
定員の９０％で計算を行ってください。</t>
    <rPh sb="0" eb="2">
      <t>カイセツ</t>
    </rPh>
    <rPh sb="5" eb="7">
      <t>ジッセキ</t>
    </rPh>
    <rPh sb="10" eb="11">
      <t>ゲツ</t>
    </rPh>
    <rPh sb="11" eb="13">
      <t>ミマン</t>
    </rPh>
    <rPh sb="14" eb="16">
      <t>ジギョウ</t>
    </rPh>
    <rPh sb="16" eb="17">
      <t>ショ</t>
    </rPh>
    <rPh sb="18" eb="20">
      <t>バアイ</t>
    </rPh>
    <rPh sb="42" eb="44">
      <t>テイイン</t>
    </rPh>
    <rPh sb="49" eb="51">
      <t>ケイサン</t>
    </rPh>
    <rPh sb="52" eb="53">
      <t>オコナ</t>
    </rPh>
    <phoneticPr fontId="12"/>
  </si>
  <si>
    <t>（　　　　　＋　　　　　）÷　　　　　＝</t>
    <phoneticPr fontId="12"/>
  </si>
  <si>
    <t>　　　　　÷　　　×０．３ ＋　　　　　÷　　　＝</t>
    <phoneticPr fontId="12"/>
  </si>
  <si>
    <t>利用者数一覧表</t>
    <phoneticPr fontId="12"/>
  </si>
  <si>
    <t>①</t>
    <phoneticPr fontId="12"/>
  </si>
  <si>
    <t>②</t>
    <phoneticPr fontId="12"/>
  </si>
  <si>
    <t>月</t>
    <phoneticPr fontId="12"/>
  </si>
  <si>
    <t>※　「勤務形態一覧表」、「利用者数一覧表」は運営状況点検書に添付してください。</t>
    <rPh sb="3" eb="5">
      <t>キンム</t>
    </rPh>
    <rPh sb="5" eb="7">
      <t>ケイタイ</t>
    </rPh>
    <rPh sb="7" eb="9">
      <t>イチラン</t>
    </rPh>
    <rPh sb="9" eb="10">
      <t>ヒョウ</t>
    </rPh>
    <phoneticPr fontId="3"/>
  </si>
  <si>
    <t>前年度を通して実績がある事業所の場合
（平成２６年４月１日より以前に指定を受けた事業所）
※前年度の実績(４月～３月）を記載し、計算を行ってください。</t>
    <rPh sb="12" eb="14">
      <t>ジギョウ</t>
    </rPh>
    <rPh sb="14" eb="15">
      <t>ショ</t>
    </rPh>
    <rPh sb="16" eb="18">
      <t>バアイ</t>
    </rPh>
    <rPh sb="20" eb="22">
      <t>ヘイセイ</t>
    </rPh>
    <rPh sb="24" eb="25">
      <t>ネン</t>
    </rPh>
    <rPh sb="26" eb="27">
      <t>ガツ</t>
    </rPh>
    <rPh sb="28" eb="29">
      <t>ニチ</t>
    </rPh>
    <rPh sb="31" eb="32">
      <t>イ</t>
    </rPh>
    <rPh sb="32" eb="33">
      <t>マエ</t>
    </rPh>
    <rPh sb="34" eb="36">
      <t>シテイ</t>
    </rPh>
    <rPh sb="37" eb="38">
      <t>ウ</t>
    </rPh>
    <rPh sb="40" eb="42">
      <t>ジギョウ</t>
    </rPh>
    <rPh sb="42" eb="43">
      <t>ショ</t>
    </rPh>
    <rPh sb="46" eb="49">
      <t>ゼンネンド</t>
    </rPh>
    <rPh sb="50" eb="52">
      <t>ジッセキ</t>
    </rPh>
    <rPh sb="54" eb="55">
      <t>ガツ</t>
    </rPh>
    <rPh sb="57" eb="58">
      <t>ガツ</t>
    </rPh>
    <rPh sb="60" eb="62">
      <t>キサイ</t>
    </rPh>
    <rPh sb="64" eb="66">
      <t>ケイサン</t>
    </rPh>
    <rPh sb="67" eb="68">
      <t>オコナ</t>
    </rPh>
    <phoneticPr fontId="12"/>
  </si>
  <si>
    <t>要支援</t>
    <rPh sb="0" eb="3">
      <t>ヨウシエン</t>
    </rPh>
    <phoneticPr fontId="12"/>
  </si>
  <si>
    <t>要介護</t>
    <rPh sb="0" eb="3">
      <t>ヨウカイゴ</t>
    </rPh>
    <phoneticPr fontId="12"/>
  </si>
  <si>
    <t>　10　利用者から支払を受ける利用料の請求、受領等に関する記録</t>
    <rPh sb="4" eb="7">
      <t>リヨウシャ</t>
    </rPh>
    <rPh sb="9" eb="11">
      <t>シハライ</t>
    </rPh>
    <rPh sb="12" eb="13">
      <t>ウ</t>
    </rPh>
    <rPh sb="15" eb="18">
      <t>リヨウリョウ</t>
    </rPh>
    <rPh sb="19" eb="21">
      <t>セイキュウ</t>
    </rPh>
    <rPh sb="22" eb="24">
      <t>ジュリョウ</t>
    </rPh>
    <rPh sb="24" eb="25">
      <t>トウ</t>
    </rPh>
    <rPh sb="26" eb="27">
      <t>カン</t>
    </rPh>
    <rPh sb="29" eb="31">
      <t>キロク</t>
    </rPh>
    <phoneticPr fontId="3"/>
  </si>
  <si>
    <t>（２）　受給資格等の確認</t>
    <rPh sb="4" eb="6">
      <t>ジュキュウ</t>
    </rPh>
    <rPh sb="6" eb="8">
      <t>シカク</t>
    </rPh>
    <rPh sb="8" eb="9">
      <t>トウ</t>
    </rPh>
    <rPh sb="10" eb="12">
      <t>カクニン</t>
    </rPh>
    <phoneticPr fontId="3"/>
  </si>
  <si>
    <t>問2</t>
    <rPh sb="0" eb="1">
      <t>トイ</t>
    </rPh>
    <phoneticPr fontId="3"/>
  </si>
  <si>
    <t>（３）　要介護認定の申請に係る援助</t>
    <rPh sb="4" eb="5">
      <t>ヨウ</t>
    </rPh>
    <rPh sb="5" eb="7">
      <t>カイゴ</t>
    </rPh>
    <rPh sb="7" eb="9">
      <t>ニンテイ</t>
    </rPh>
    <rPh sb="10" eb="12">
      <t>シンセイ</t>
    </rPh>
    <rPh sb="13" eb="14">
      <t>カカ</t>
    </rPh>
    <rPh sb="15" eb="17">
      <t>エンジョ</t>
    </rPh>
    <phoneticPr fontId="3"/>
  </si>
  <si>
    <t>（４）　サービス提供の開始等</t>
    <rPh sb="8" eb="10">
      <t>テイキョウ</t>
    </rPh>
    <rPh sb="11" eb="13">
      <t>カイシ</t>
    </rPh>
    <rPh sb="13" eb="14">
      <t>トウ</t>
    </rPh>
    <phoneticPr fontId="3"/>
  </si>
  <si>
    <t>問1</t>
    <rPh sb="0" eb="1">
      <t>トイ</t>
    </rPh>
    <phoneticPr fontId="3"/>
  </si>
  <si>
    <t>問3</t>
    <rPh sb="0" eb="1">
      <t>トイ</t>
    </rPh>
    <phoneticPr fontId="3"/>
  </si>
  <si>
    <t>問4</t>
    <rPh sb="0" eb="1">
      <t>トイ</t>
    </rPh>
    <phoneticPr fontId="3"/>
  </si>
  <si>
    <t>（５）　受託居宅サービスの提供</t>
    <rPh sb="4" eb="6">
      <t>ジュタク</t>
    </rPh>
    <rPh sb="6" eb="8">
      <t>キョタク</t>
    </rPh>
    <rPh sb="13" eb="15">
      <t>テイキョウ</t>
    </rPh>
    <phoneticPr fontId="3"/>
  </si>
  <si>
    <t>（６）　受託居宅サービス事業者への委託</t>
    <rPh sb="4" eb="6">
      <t>ジュタク</t>
    </rPh>
    <rPh sb="6" eb="8">
      <t>キョタク</t>
    </rPh>
    <rPh sb="12" eb="14">
      <t>ジギョウ</t>
    </rPh>
    <rPh sb="14" eb="15">
      <t>シャ</t>
    </rPh>
    <rPh sb="17" eb="19">
      <t>イタク</t>
    </rPh>
    <phoneticPr fontId="3"/>
  </si>
  <si>
    <t>問6</t>
    <rPh sb="0" eb="1">
      <t>ト</t>
    </rPh>
    <phoneticPr fontId="3"/>
  </si>
  <si>
    <t>問7</t>
    <rPh sb="0" eb="1">
      <t>ト</t>
    </rPh>
    <phoneticPr fontId="3"/>
  </si>
  <si>
    <t>（８）　利用料等の受領</t>
    <rPh sb="4" eb="7">
      <t>リヨウリョウ</t>
    </rPh>
    <rPh sb="7" eb="8">
      <t>トウ</t>
    </rPh>
    <rPh sb="9" eb="11">
      <t>ジュリョウ</t>
    </rPh>
    <phoneticPr fontId="3"/>
  </si>
  <si>
    <t>（９）　保険給付の請求のための証明書の交付</t>
    <rPh sb="4" eb="6">
      <t>ホケン</t>
    </rPh>
    <rPh sb="6" eb="8">
      <t>キュウフ</t>
    </rPh>
    <rPh sb="9" eb="11">
      <t>セイキュウ</t>
    </rPh>
    <rPh sb="15" eb="18">
      <t>ショウメイショ</t>
    </rPh>
    <rPh sb="19" eb="21">
      <t>コウフ</t>
    </rPh>
    <phoneticPr fontId="3"/>
  </si>
  <si>
    <t>（１０）　外部サービス利用型指定特定施設入居者生活介護の取扱方針</t>
    <rPh sb="5" eb="7">
      <t>ガイブ</t>
    </rPh>
    <rPh sb="11" eb="14">
      <t>リヨウガタ</t>
    </rPh>
    <rPh sb="14" eb="16">
      <t>シテイ</t>
    </rPh>
    <rPh sb="16" eb="18">
      <t>トクテイ</t>
    </rPh>
    <rPh sb="18" eb="20">
      <t>シセツ</t>
    </rPh>
    <rPh sb="20" eb="23">
      <t>ニュウキョシャ</t>
    </rPh>
    <rPh sb="23" eb="25">
      <t>セイカツ</t>
    </rPh>
    <rPh sb="25" eb="27">
      <t>カイゴ</t>
    </rPh>
    <rPh sb="28" eb="30">
      <t>トリアツカイ</t>
    </rPh>
    <rPh sb="30" eb="32">
      <t>ホウシン</t>
    </rPh>
    <phoneticPr fontId="3"/>
  </si>
  <si>
    <t>（１１）　特定施設サービス計画等の作成</t>
    <rPh sb="5" eb="7">
      <t>トクテイ</t>
    </rPh>
    <rPh sb="7" eb="9">
      <t>シセツ</t>
    </rPh>
    <rPh sb="13" eb="15">
      <t>ケイカク</t>
    </rPh>
    <rPh sb="15" eb="16">
      <t>トウ</t>
    </rPh>
    <rPh sb="17" eb="19">
      <t>サクセイ</t>
    </rPh>
    <phoneticPr fontId="3"/>
  </si>
  <si>
    <t>（１２）　相談及び援助</t>
    <rPh sb="5" eb="7">
      <t>ソウダン</t>
    </rPh>
    <rPh sb="7" eb="8">
      <t>オヨ</t>
    </rPh>
    <rPh sb="9" eb="11">
      <t>エンジョ</t>
    </rPh>
    <phoneticPr fontId="3"/>
  </si>
  <si>
    <t>（１３）　利用者の家族との連携等</t>
    <rPh sb="5" eb="8">
      <t>リヨウシャ</t>
    </rPh>
    <rPh sb="9" eb="11">
      <t>カゾク</t>
    </rPh>
    <rPh sb="13" eb="15">
      <t>レンケイ</t>
    </rPh>
    <rPh sb="15" eb="16">
      <t>トウ</t>
    </rPh>
    <phoneticPr fontId="3"/>
  </si>
  <si>
    <t>（１４）　利用者に関する市町村への通知</t>
    <rPh sb="5" eb="8">
      <t>リヨウシャ</t>
    </rPh>
    <rPh sb="9" eb="10">
      <t>カン</t>
    </rPh>
    <rPh sb="12" eb="15">
      <t>シチョウソン</t>
    </rPh>
    <rPh sb="17" eb="19">
      <t>ツウチ</t>
    </rPh>
    <phoneticPr fontId="3"/>
  </si>
  <si>
    <t>（１５）　緊急時等の対応</t>
    <rPh sb="5" eb="8">
      <t>キンキュウジ</t>
    </rPh>
    <rPh sb="8" eb="9">
      <t>トウ</t>
    </rPh>
    <rPh sb="10" eb="12">
      <t>タイオウ</t>
    </rPh>
    <phoneticPr fontId="3"/>
  </si>
  <si>
    <t>（１６）　管理者の責務</t>
    <rPh sb="5" eb="8">
      <t>カンリシャ</t>
    </rPh>
    <rPh sb="9" eb="11">
      <t>セキム</t>
    </rPh>
    <phoneticPr fontId="3"/>
  </si>
  <si>
    <t>（１７）　運営規程</t>
    <rPh sb="5" eb="7">
      <t>ウンエイ</t>
    </rPh>
    <rPh sb="7" eb="9">
      <t>キテイ</t>
    </rPh>
    <phoneticPr fontId="3"/>
  </si>
  <si>
    <t>（１８）　勤務体制の確保</t>
    <rPh sb="5" eb="7">
      <t>キンム</t>
    </rPh>
    <rPh sb="7" eb="9">
      <t>タイセイ</t>
    </rPh>
    <rPh sb="10" eb="12">
      <t>カクホ</t>
    </rPh>
    <phoneticPr fontId="3"/>
  </si>
  <si>
    <t>（１９）　地域等との連携等</t>
    <rPh sb="5" eb="7">
      <t>チイキ</t>
    </rPh>
    <rPh sb="7" eb="8">
      <t>トウ</t>
    </rPh>
    <rPh sb="10" eb="12">
      <t>レンケイ</t>
    </rPh>
    <rPh sb="12" eb="13">
      <t>トウ</t>
    </rPh>
    <phoneticPr fontId="3"/>
  </si>
  <si>
    <t>（７）　サービス提供の記録</t>
    <rPh sb="8" eb="10">
      <t>テイキョウ</t>
    </rPh>
    <rPh sb="11" eb="13">
      <t>キロク</t>
    </rPh>
    <phoneticPr fontId="3"/>
  </si>
  <si>
    <t>問8</t>
    <rPh sb="0" eb="1">
      <t>ト</t>
    </rPh>
    <phoneticPr fontId="3"/>
  </si>
  <si>
    <t>問6</t>
    <rPh sb="0" eb="1">
      <t>トイ</t>
    </rPh>
    <phoneticPr fontId="3"/>
  </si>
  <si>
    <t>問7</t>
    <rPh sb="0" eb="1">
      <t>トイ</t>
    </rPh>
    <phoneticPr fontId="3"/>
  </si>
  <si>
    <t>問8</t>
    <rPh sb="0" eb="1">
      <t>トイ</t>
    </rPh>
    <phoneticPr fontId="3"/>
  </si>
  <si>
    <t>問9</t>
    <rPh sb="0" eb="1">
      <t>トイ</t>
    </rPh>
    <phoneticPr fontId="3"/>
  </si>
  <si>
    <t>問10</t>
    <rPh sb="0" eb="1">
      <t>トイ</t>
    </rPh>
    <phoneticPr fontId="3"/>
  </si>
  <si>
    <t>問11</t>
    <rPh sb="0" eb="1">
      <t>トイ</t>
    </rPh>
    <phoneticPr fontId="3"/>
  </si>
  <si>
    <t>問12</t>
    <rPh sb="0" eb="1">
      <t>トイ</t>
    </rPh>
    <phoneticPr fontId="3"/>
  </si>
  <si>
    <t>問13</t>
    <rPh sb="0" eb="1">
      <t>トイ</t>
    </rPh>
    <phoneticPr fontId="3"/>
  </si>
  <si>
    <t>問14</t>
    <rPh sb="0" eb="1">
      <t>トイ</t>
    </rPh>
    <phoneticPr fontId="3"/>
  </si>
  <si>
    <t>問15</t>
    <rPh sb="0" eb="1">
      <t>トイ</t>
    </rPh>
    <phoneticPr fontId="3"/>
  </si>
  <si>
    <t>問16</t>
    <rPh sb="0" eb="1">
      <t>トイ</t>
    </rPh>
    <phoneticPr fontId="3"/>
  </si>
  <si>
    <t>　「循環式浴槽のレジオネラ症防止対策マニュアル」の管理概要に従い、適切に循環式浴槽を管理している。※循環式浴槽を設置している施設のみ回答。</t>
    <rPh sb="25" eb="27">
      <t>カンリ</t>
    </rPh>
    <rPh sb="27" eb="29">
      <t>ガイヨウ</t>
    </rPh>
    <rPh sb="30" eb="31">
      <t>シタガ</t>
    </rPh>
    <rPh sb="33" eb="35">
      <t>テキセツ</t>
    </rPh>
    <rPh sb="36" eb="38">
      <t>ジュンカン</t>
    </rPh>
    <rPh sb="38" eb="39">
      <t>シキ</t>
    </rPh>
    <rPh sb="39" eb="41">
      <t>ヨクソウ</t>
    </rPh>
    <rPh sb="42" eb="44">
      <t>カンリ</t>
    </rPh>
    <rPh sb="50" eb="52">
      <t>ジュンカン</t>
    </rPh>
    <rPh sb="52" eb="53">
      <t>シキ</t>
    </rPh>
    <rPh sb="53" eb="55">
      <t>ヨクソウ</t>
    </rPh>
    <rPh sb="56" eb="58">
      <t>セッチ</t>
    </rPh>
    <rPh sb="62" eb="64">
      <t>シセツ</t>
    </rPh>
    <rPh sb="66" eb="68">
      <t>カイトウ</t>
    </rPh>
    <phoneticPr fontId="3"/>
  </si>
  <si>
    <t>－</t>
    <phoneticPr fontId="3"/>
  </si>
  <si>
    <t>問17</t>
    <rPh sb="0" eb="1">
      <t>トイ</t>
    </rPh>
    <phoneticPr fontId="3"/>
  </si>
  <si>
    <t>問18</t>
    <rPh sb="0" eb="1">
      <t>トイ</t>
    </rPh>
    <phoneticPr fontId="3"/>
  </si>
  <si>
    <t>問19</t>
    <rPh sb="0" eb="1">
      <t>トイ</t>
    </rPh>
    <phoneticPr fontId="3"/>
  </si>
  <si>
    <t>問20</t>
    <rPh sb="0" eb="1">
      <t>トイ</t>
    </rPh>
    <phoneticPr fontId="3"/>
  </si>
  <si>
    <t>問21</t>
    <rPh sb="0" eb="1">
      <t>トイ</t>
    </rPh>
    <phoneticPr fontId="3"/>
  </si>
  <si>
    <t xml:space="preserve"> 令和　　年 　月　  日</t>
    <rPh sb="1" eb="3">
      <t>レイワ</t>
    </rPh>
    <phoneticPr fontId="3"/>
  </si>
  <si>
    <t>(届け出ているが実際の算定がない場合は、内容を理解したうえで実施することが出来れば○を付けること)</t>
    <rPh sb="8" eb="10">
      <t>ジッサイ</t>
    </rPh>
    <rPh sb="11" eb="13">
      <t>サンテイ</t>
    </rPh>
    <phoneticPr fontId="3"/>
  </si>
  <si>
    <t>問10</t>
    <rPh sb="0" eb="1">
      <t>ト</t>
    </rPh>
    <phoneticPr fontId="3"/>
  </si>
  <si>
    <t>問12</t>
    <rPh sb="0" eb="1">
      <t>ト</t>
    </rPh>
    <phoneticPr fontId="3"/>
  </si>
  <si>
    <t>（Ⅰ・Ⅱ共通）
　利用者のうち、日常生活に支障を来すおそれのある症状若しくは行動が認められることから介護を必要とする認知症の者（以下「対象者」という。日常生活自立度のランクⅢ以上の利用者）の占める割合が２分の１以上である。</t>
    <rPh sb="9" eb="12">
      <t>リヨウシャ</t>
    </rPh>
    <rPh sb="16" eb="18">
      <t>ニチジョウ</t>
    </rPh>
    <rPh sb="18" eb="20">
      <t>セイカツ</t>
    </rPh>
    <rPh sb="21" eb="23">
      <t>シショウ</t>
    </rPh>
    <rPh sb="24" eb="25">
      <t>キタ</t>
    </rPh>
    <rPh sb="32" eb="34">
      <t>ショウジョウ</t>
    </rPh>
    <rPh sb="34" eb="35">
      <t>モ</t>
    </rPh>
    <rPh sb="38" eb="40">
      <t>コウドウ</t>
    </rPh>
    <rPh sb="41" eb="42">
      <t>ミト</t>
    </rPh>
    <rPh sb="50" eb="52">
      <t>カイゴ</t>
    </rPh>
    <rPh sb="53" eb="55">
      <t>ヒツヨウ</t>
    </rPh>
    <rPh sb="58" eb="60">
      <t>ニンチ</t>
    </rPh>
    <rPh sb="60" eb="61">
      <t>ショウ</t>
    </rPh>
    <rPh sb="62" eb="63">
      <t>モノ</t>
    </rPh>
    <rPh sb="64" eb="66">
      <t>イカ</t>
    </rPh>
    <rPh sb="67" eb="70">
      <t>タイショウシャ</t>
    </rPh>
    <rPh sb="75" eb="77">
      <t>ニチジョウ</t>
    </rPh>
    <rPh sb="77" eb="79">
      <t>セイカツ</t>
    </rPh>
    <rPh sb="79" eb="82">
      <t>ジリツド</t>
    </rPh>
    <rPh sb="87" eb="89">
      <t>イジョウ</t>
    </rPh>
    <rPh sb="90" eb="93">
      <t>リヨウシャ</t>
    </rPh>
    <rPh sb="95" eb="96">
      <t>シ</t>
    </rPh>
    <rPh sb="98" eb="100">
      <t>ワリアイ</t>
    </rPh>
    <rPh sb="102" eb="103">
      <t>ブン</t>
    </rPh>
    <rPh sb="105" eb="107">
      <t>イジョウ</t>
    </rPh>
    <phoneticPr fontId="3"/>
  </si>
  <si>
    <t>（Ⅰ・Ⅱ共通）
　認知症介護に係る専門的な研修を修了している者を、対象者の数が20人未満である場合は、1以上、当該対象者が20人以上である場合は、1に、当該対象者の数が19を超えて10又はその端数を増すごとに1を加えて得た数以上配置し、チームとして専門的な認知症ケアを実施している。</t>
    <rPh sb="9" eb="11">
      <t>ニンチ</t>
    </rPh>
    <rPh sb="11" eb="12">
      <t>ショウ</t>
    </rPh>
    <rPh sb="12" eb="14">
      <t>カイゴ</t>
    </rPh>
    <rPh sb="15" eb="16">
      <t>カカ</t>
    </rPh>
    <rPh sb="17" eb="20">
      <t>センモンテキ</t>
    </rPh>
    <rPh sb="21" eb="23">
      <t>ケンシュウ</t>
    </rPh>
    <rPh sb="24" eb="26">
      <t>シュウリョウ</t>
    </rPh>
    <rPh sb="30" eb="31">
      <t>モノ</t>
    </rPh>
    <rPh sb="33" eb="36">
      <t>タイショウシャ</t>
    </rPh>
    <rPh sb="37" eb="38">
      <t>カズ</t>
    </rPh>
    <rPh sb="41" eb="42">
      <t>ニン</t>
    </rPh>
    <rPh sb="42" eb="44">
      <t>ミマン</t>
    </rPh>
    <rPh sb="47" eb="49">
      <t>バアイ</t>
    </rPh>
    <rPh sb="52" eb="54">
      <t>イジョウ</t>
    </rPh>
    <rPh sb="55" eb="57">
      <t>トウガイ</t>
    </rPh>
    <rPh sb="57" eb="59">
      <t>タイショウ</t>
    </rPh>
    <rPh sb="59" eb="60">
      <t>シャ</t>
    </rPh>
    <rPh sb="63" eb="66">
      <t>ニンイジョウ</t>
    </rPh>
    <rPh sb="69" eb="71">
      <t>バアイ</t>
    </rPh>
    <rPh sb="76" eb="78">
      <t>トウガイ</t>
    </rPh>
    <rPh sb="78" eb="80">
      <t>タイショウ</t>
    </rPh>
    <rPh sb="80" eb="81">
      <t>シャ</t>
    </rPh>
    <rPh sb="82" eb="83">
      <t>カズ</t>
    </rPh>
    <rPh sb="87" eb="88">
      <t>コ</t>
    </rPh>
    <rPh sb="92" eb="93">
      <t>マタ</t>
    </rPh>
    <rPh sb="96" eb="98">
      <t>ハスウ</t>
    </rPh>
    <rPh sb="99" eb="100">
      <t>マ</t>
    </rPh>
    <rPh sb="106" eb="107">
      <t>クワ</t>
    </rPh>
    <rPh sb="109" eb="110">
      <t>エ</t>
    </rPh>
    <rPh sb="111" eb="112">
      <t>カズ</t>
    </rPh>
    <rPh sb="112" eb="114">
      <t>イジョウ</t>
    </rPh>
    <rPh sb="114" eb="116">
      <t>ハイチ</t>
    </rPh>
    <rPh sb="124" eb="127">
      <t>センモンテキ</t>
    </rPh>
    <rPh sb="128" eb="130">
      <t>ニンチ</t>
    </rPh>
    <rPh sb="130" eb="131">
      <t>ショウ</t>
    </rPh>
    <rPh sb="134" eb="136">
      <t>ジッシ</t>
    </rPh>
    <phoneticPr fontId="3"/>
  </si>
  <si>
    <t>（Ⅱ）
　認知症介護の指導に係る専門的な研修を修了している者を１名以上配置し、施設全体の認知症ケアの指導等を実施している。</t>
    <rPh sb="5" eb="7">
      <t>ニンチ</t>
    </rPh>
    <rPh sb="7" eb="8">
      <t>ショウ</t>
    </rPh>
    <rPh sb="8" eb="10">
      <t>カイゴ</t>
    </rPh>
    <rPh sb="11" eb="13">
      <t>シドウ</t>
    </rPh>
    <rPh sb="14" eb="15">
      <t>カカ</t>
    </rPh>
    <rPh sb="16" eb="19">
      <t>センモンテキ</t>
    </rPh>
    <rPh sb="20" eb="22">
      <t>ケンシュウ</t>
    </rPh>
    <rPh sb="23" eb="25">
      <t>シュウリョウ</t>
    </rPh>
    <rPh sb="29" eb="30">
      <t>モノ</t>
    </rPh>
    <rPh sb="32" eb="35">
      <t>メイイジョウ</t>
    </rPh>
    <rPh sb="35" eb="37">
      <t>ハイチ</t>
    </rPh>
    <rPh sb="39" eb="41">
      <t>シセツ</t>
    </rPh>
    <rPh sb="41" eb="43">
      <t>ゼンタイ</t>
    </rPh>
    <rPh sb="44" eb="46">
      <t>ニンチ</t>
    </rPh>
    <rPh sb="46" eb="47">
      <t>ショウ</t>
    </rPh>
    <rPh sb="50" eb="53">
      <t>シドウトウ</t>
    </rPh>
    <rPh sb="54" eb="56">
      <t>ジッシ</t>
    </rPh>
    <phoneticPr fontId="3"/>
  </si>
  <si>
    <t>（Ⅱ）
　施設における介護職員、看護職員ごとの認知症ケアに関する研修計画を作成し、当該計画に従い、研修を実施又は実施を予定している。</t>
    <rPh sb="5" eb="7">
      <t>シセツ</t>
    </rPh>
    <rPh sb="11" eb="13">
      <t>カイゴ</t>
    </rPh>
    <rPh sb="13" eb="15">
      <t>ショクイン</t>
    </rPh>
    <rPh sb="16" eb="18">
      <t>カンゴ</t>
    </rPh>
    <rPh sb="18" eb="20">
      <t>ショクイン</t>
    </rPh>
    <rPh sb="23" eb="25">
      <t>ニンチ</t>
    </rPh>
    <rPh sb="25" eb="26">
      <t>ショウ</t>
    </rPh>
    <rPh sb="29" eb="30">
      <t>カン</t>
    </rPh>
    <rPh sb="32" eb="34">
      <t>ケンシュウ</t>
    </rPh>
    <rPh sb="34" eb="36">
      <t>ケイカク</t>
    </rPh>
    <rPh sb="37" eb="39">
      <t>サクセイ</t>
    </rPh>
    <rPh sb="41" eb="43">
      <t>トウガイ</t>
    </rPh>
    <rPh sb="43" eb="45">
      <t>ケイカク</t>
    </rPh>
    <rPh sb="46" eb="47">
      <t>シタガ</t>
    </rPh>
    <rPh sb="49" eb="51">
      <t>ケンシュウ</t>
    </rPh>
    <rPh sb="52" eb="54">
      <t>ジッシ</t>
    </rPh>
    <rPh sb="54" eb="55">
      <t>マタ</t>
    </rPh>
    <rPh sb="56" eb="58">
      <t>ジッシ</t>
    </rPh>
    <rPh sb="59" eb="61">
      <t>ヨテイ</t>
    </rPh>
    <phoneticPr fontId="3"/>
  </si>
  <si>
    <t>（３）　入居継続支援加算</t>
    <rPh sb="4" eb="6">
      <t>ニュウキョ</t>
    </rPh>
    <rPh sb="6" eb="8">
      <t>ケイゾク</t>
    </rPh>
    <rPh sb="8" eb="10">
      <t>シエン</t>
    </rPh>
    <rPh sb="10" eb="11">
      <t>カ</t>
    </rPh>
    <rPh sb="11" eb="12">
      <t>サン</t>
    </rPh>
    <phoneticPr fontId="3"/>
  </si>
  <si>
    <t>（４）　生活機能向上連携加算</t>
    <rPh sb="4" eb="6">
      <t>セイカツ</t>
    </rPh>
    <rPh sb="6" eb="8">
      <t>キノウ</t>
    </rPh>
    <rPh sb="8" eb="10">
      <t>コウジョウ</t>
    </rPh>
    <rPh sb="10" eb="12">
      <t>レンケイ</t>
    </rPh>
    <rPh sb="12" eb="13">
      <t>カ</t>
    </rPh>
    <rPh sb="13" eb="14">
      <t>サン</t>
    </rPh>
    <phoneticPr fontId="3"/>
  </si>
  <si>
    <t>（５）　個別機能訓練加算</t>
    <rPh sb="4" eb="6">
      <t>コベツ</t>
    </rPh>
    <rPh sb="6" eb="8">
      <t>キノウ</t>
    </rPh>
    <rPh sb="8" eb="10">
      <t>クンレン</t>
    </rPh>
    <rPh sb="10" eb="12">
      <t>カサン</t>
    </rPh>
    <phoneticPr fontId="3"/>
  </si>
  <si>
    <t>問１</t>
    <rPh sb="0" eb="1">
      <t>ト</t>
    </rPh>
    <phoneticPr fontId="3"/>
  </si>
  <si>
    <t>問２</t>
    <rPh sb="0" eb="1">
      <t>ト</t>
    </rPh>
    <phoneticPr fontId="3"/>
  </si>
  <si>
    <t>問３</t>
    <rPh sb="0" eb="1">
      <t>ト</t>
    </rPh>
    <phoneticPr fontId="3"/>
  </si>
  <si>
    <t>問４</t>
    <rPh sb="0" eb="1">
      <t>ト</t>
    </rPh>
    <phoneticPr fontId="3"/>
  </si>
  <si>
    <t>問５</t>
    <rPh sb="0" eb="1">
      <t>ト</t>
    </rPh>
    <phoneticPr fontId="3"/>
  </si>
  <si>
    <t>問６</t>
    <rPh sb="0" eb="1">
      <t>ト</t>
    </rPh>
    <phoneticPr fontId="3"/>
  </si>
  <si>
    <t>問７</t>
    <rPh sb="0" eb="1">
      <t>ト</t>
    </rPh>
    <phoneticPr fontId="3"/>
  </si>
  <si>
    <t>問８</t>
    <rPh sb="0" eb="1">
      <t>ト</t>
    </rPh>
    <phoneticPr fontId="3"/>
  </si>
  <si>
    <t>問5</t>
    <rPh sb="0" eb="1">
      <t>トイ</t>
    </rPh>
    <phoneticPr fontId="3"/>
  </si>
  <si>
    <t>（２１）　非常災害対策</t>
    <rPh sb="5" eb="7">
      <t>ヒジョウ</t>
    </rPh>
    <rPh sb="7" eb="9">
      <t>サイガイ</t>
    </rPh>
    <rPh sb="9" eb="11">
      <t>タイサク</t>
    </rPh>
    <phoneticPr fontId="3"/>
  </si>
  <si>
    <t>（２２）　衛生管理</t>
    <rPh sb="5" eb="7">
      <t>エイセイ</t>
    </rPh>
    <rPh sb="7" eb="9">
      <t>カンリ</t>
    </rPh>
    <phoneticPr fontId="3"/>
  </si>
  <si>
    <t>問３</t>
    <rPh sb="0" eb="1">
      <t>トイ</t>
    </rPh>
    <phoneticPr fontId="3"/>
  </si>
  <si>
    <t>問４</t>
    <rPh sb="0" eb="1">
      <t>トイ</t>
    </rPh>
    <phoneticPr fontId="3"/>
  </si>
  <si>
    <t>（２３）　掲示</t>
    <rPh sb="5" eb="7">
      <t>ケイジ</t>
    </rPh>
    <phoneticPr fontId="3"/>
  </si>
  <si>
    <t>（２４）　秘密保持</t>
    <rPh sb="5" eb="7">
      <t>ヒミツ</t>
    </rPh>
    <rPh sb="7" eb="9">
      <t>ホジ</t>
    </rPh>
    <phoneticPr fontId="3"/>
  </si>
  <si>
    <t>（２５）　広告</t>
    <rPh sb="5" eb="7">
      <t>コウコク</t>
    </rPh>
    <phoneticPr fontId="3"/>
  </si>
  <si>
    <t>（２６）　協力医療機関</t>
    <rPh sb="5" eb="7">
      <t>キョウリョク</t>
    </rPh>
    <rPh sb="7" eb="9">
      <t>イリョウ</t>
    </rPh>
    <rPh sb="9" eb="11">
      <t>キカン</t>
    </rPh>
    <phoneticPr fontId="3"/>
  </si>
  <si>
    <t>（２７）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</si>
  <si>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（２８）　苦情処理</t>
    <rPh sb="5" eb="7">
      <t>クジョウ</t>
    </rPh>
    <rPh sb="7" eb="9">
      <t>ショリ</t>
    </rPh>
    <phoneticPr fontId="3"/>
  </si>
  <si>
    <t>（２９）　事故発生時の対応</t>
    <rPh sb="5" eb="7">
      <t>ジコ</t>
    </rPh>
    <rPh sb="7" eb="9">
      <t>ハッセイ</t>
    </rPh>
    <rPh sb="9" eb="10">
      <t>ジ</t>
    </rPh>
    <rPh sb="11" eb="13">
      <t>タイオウ</t>
    </rPh>
    <phoneticPr fontId="3"/>
  </si>
  <si>
    <t>（３０）　虐待の防止</t>
    <rPh sb="5" eb="7">
      <t>ギャクタイ</t>
    </rPh>
    <rPh sb="8" eb="10">
      <t>ボウシ</t>
    </rPh>
    <phoneticPr fontId="3"/>
  </si>
  <si>
    <t>（２０）　業務継続計画の策定等</t>
    <rPh sb="5" eb="11">
      <t>ギョウムケイゾクケイカク</t>
    </rPh>
    <rPh sb="12" eb="15">
      <t>サクテイトウ</t>
    </rPh>
    <phoneticPr fontId="3"/>
  </si>
  <si>
    <t>（３１）　会計の区分</t>
    <rPh sb="5" eb="7">
      <t>カイケイ</t>
    </rPh>
    <rPh sb="8" eb="10">
      <t>クブン</t>
    </rPh>
    <phoneticPr fontId="3"/>
  </si>
  <si>
    <t>（３２）　記録の整備</t>
    <rPh sb="5" eb="7">
      <t>キロク</t>
    </rPh>
    <rPh sb="8" eb="10">
      <t>セイビ</t>
    </rPh>
    <phoneticPr fontId="3"/>
  </si>
  <si>
    <t>問２</t>
    <rPh sb="0" eb="1">
      <t>トイ</t>
    </rPh>
    <phoneticPr fontId="3"/>
  </si>
  <si>
    <t>（Ⅰ）
　指定訪問リハビリテーション事業所、指定通所リハビリテーション事業所又はリハビリテーションを実施している医療提供施設の理学療法士、作業療法士、言語聴覚士又は医師（以下「理学療法士等」）の助言に基づき、当該指定外部サービス利用型特定施設の機能訓練指導員、看護職員、介護職員、生活相談員その他の職種の者（以下「機能訓練指導員等」）が共同して利用者の身体状況等の評価及び個別機能訓練計画の作成を行っていること。</t>
    <rPh sb="38" eb="39">
      <t>マタ</t>
    </rPh>
    <rPh sb="97" eb="99">
      <t>ジョゲン</t>
    </rPh>
    <rPh sb="100" eb="101">
      <t>モト</t>
    </rPh>
    <rPh sb="104" eb="106">
      <t>トウガイ</t>
    </rPh>
    <rPh sb="106" eb="108">
      <t>シテイ</t>
    </rPh>
    <rPh sb="108" eb="110">
      <t>ガイブ</t>
    </rPh>
    <rPh sb="114" eb="121">
      <t>リヨウガタトクテイシセツ</t>
    </rPh>
    <rPh sb="122" eb="129">
      <t>キノウクンレンシドウイン</t>
    </rPh>
    <rPh sb="154" eb="156">
      <t>イカ</t>
    </rPh>
    <rPh sb="157" eb="161">
      <t>キノウクンレン</t>
    </rPh>
    <rPh sb="161" eb="164">
      <t>シドウイン</t>
    </rPh>
    <rPh sb="164" eb="165">
      <t>トウ</t>
    </rPh>
    <rPh sb="168" eb="170">
      <t>キョウドウ</t>
    </rPh>
    <rPh sb="172" eb="175">
      <t>リヨウシャ</t>
    </rPh>
    <rPh sb="176" eb="178">
      <t>シンタイ</t>
    </rPh>
    <rPh sb="178" eb="180">
      <t>ジョウキョウ</t>
    </rPh>
    <rPh sb="180" eb="181">
      <t>トウ</t>
    </rPh>
    <rPh sb="182" eb="184">
      <t>ヒョウカ</t>
    </rPh>
    <rPh sb="184" eb="185">
      <t>オヨ</t>
    </rPh>
    <rPh sb="186" eb="192">
      <t>コベツキノウクンレン</t>
    </rPh>
    <rPh sb="192" eb="194">
      <t>ケイカク</t>
    </rPh>
    <rPh sb="195" eb="197">
      <t>サクセイ</t>
    </rPh>
    <rPh sb="198" eb="199">
      <t>オコナ</t>
    </rPh>
    <phoneticPr fontId="3"/>
  </si>
  <si>
    <t>（Ⅰ・Ⅱ共通）
　個別機能訓練計画に基づき、利用者の身体機能又は生活機能の向上を目的とする機能訓練の項目を準備し、機能訓練指導員等が、利用者の心身の状況に応じた機能訓練を適切に提供している。</t>
    <rPh sb="4" eb="6">
      <t>キョウツウ</t>
    </rPh>
    <phoneticPr fontId="3"/>
  </si>
  <si>
    <t>（Ⅰ・Ⅱ共通）
　個別機能訓練計画について、利用者ごとにその目標、実施期間、実施方法等の内容を記載している。</t>
    <rPh sb="4" eb="6">
      <t>キョウツウ</t>
    </rPh>
    <phoneticPr fontId="3"/>
  </si>
  <si>
    <t>（Ⅰ）
　機能訓練指導員、看護職員、介護職員、生活相談員等が共同して、利用者ごとにその目標、実施方法等を内容とする個別機能訓練計画を作成し、当該計画に基づき、計画的に機能訓練を行っている。</t>
    <rPh sb="23" eb="25">
      <t>セイカツ</t>
    </rPh>
    <rPh sb="25" eb="28">
      <t>ソウダンイン</t>
    </rPh>
    <rPh sb="28" eb="29">
      <t>トウ</t>
    </rPh>
    <rPh sb="79" eb="82">
      <t>ケイカクテキ</t>
    </rPh>
    <phoneticPr fontId="3"/>
  </si>
  <si>
    <t>（Ⅰ）
　個別機能訓練計画に基づいて行った個別機能訓練の効果、実施方法等について評価等を行っている。</t>
    <rPh sb="5" eb="7">
      <t>コベツ</t>
    </rPh>
    <rPh sb="7" eb="9">
      <t>キノウ</t>
    </rPh>
    <rPh sb="9" eb="11">
      <t>クンレン</t>
    </rPh>
    <rPh sb="11" eb="13">
      <t>ケイカク</t>
    </rPh>
    <rPh sb="14" eb="15">
      <t>モト</t>
    </rPh>
    <rPh sb="18" eb="19">
      <t>オコナ</t>
    </rPh>
    <rPh sb="21" eb="23">
      <t>コベツ</t>
    </rPh>
    <rPh sb="23" eb="25">
      <t>キノウ</t>
    </rPh>
    <rPh sb="25" eb="27">
      <t>クンレン</t>
    </rPh>
    <rPh sb="28" eb="30">
      <t>コウカ</t>
    </rPh>
    <rPh sb="31" eb="33">
      <t>ジッシ</t>
    </rPh>
    <rPh sb="33" eb="35">
      <t>ホウホウ</t>
    </rPh>
    <rPh sb="35" eb="36">
      <t>トウ</t>
    </rPh>
    <phoneticPr fontId="3"/>
  </si>
  <si>
    <t>（Ⅰ）
　個別機能訓練に係る記録（実施時間、訓練内容、担当者等）は利用者ごとに保管され、個別機能訓練の従事者により閲覧可能である。</t>
    <rPh sb="5" eb="7">
      <t>コベツ</t>
    </rPh>
    <rPh sb="7" eb="9">
      <t>キノウ</t>
    </rPh>
    <rPh sb="9" eb="11">
      <t>クンレン</t>
    </rPh>
    <rPh sb="12" eb="13">
      <t>カカ</t>
    </rPh>
    <rPh sb="14" eb="16">
      <t>キロク</t>
    </rPh>
    <rPh sb="17" eb="19">
      <t>ジッシ</t>
    </rPh>
    <rPh sb="19" eb="21">
      <t>ジカン</t>
    </rPh>
    <rPh sb="22" eb="24">
      <t>クンレン</t>
    </rPh>
    <rPh sb="24" eb="26">
      <t>ナイヨウ</t>
    </rPh>
    <rPh sb="27" eb="30">
      <t>タントウシャ</t>
    </rPh>
    <rPh sb="30" eb="31">
      <t>トウ</t>
    </rPh>
    <rPh sb="33" eb="36">
      <t>リヨウシャ</t>
    </rPh>
    <rPh sb="39" eb="41">
      <t>ホカン</t>
    </rPh>
    <phoneticPr fontId="3"/>
  </si>
  <si>
    <t>（Ⅱ）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ている。</t>
    <phoneticPr fontId="3"/>
  </si>
  <si>
    <t>（６）　ＡＤＬ維持等加算</t>
    <rPh sb="7" eb="12">
      <t>イジトウカサン</t>
    </rPh>
    <phoneticPr fontId="3"/>
  </si>
  <si>
    <t>（Ⅰ）
　評価対象者の評価対象利用開始月の翌月から起算して6月目の月に測定したＡＤＬ値から評価対象利用開始月に測定したＡＤＬ値を控除して得た値を用いて一定の基準に基づき算出した値（以下「ＡＤＬ利得」）の平均値が１以上である。</t>
    <rPh sb="5" eb="9">
      <t>ヒョウカタイショウ</t>
    </rPh>
    <rPh sb="9" eb="10">
      <t>シャ</t>
    </rPh>
    <rPh sb="11" eb="20">
      <t>ヒョウカタイショウリヨウカイシツキ</t>
    </rPh>
    <rPh sb="21" eb="23">
      <t>ヨクゲツ</t>
    </rPh>
    <rPh sb="25" eb="27">
      <t>キサン</t>
    </rPh>
    <rPh sb="30" eb="32">
      <t>ツキメ</t>
    </rPh>
    <rPh sb="33" eb="34">
      <t>ツキ</t>
    </rPh>
    <rPh sb="35" eb="37">
      <t>ソクテイ</t>
    </rPh>
    <rPh sb="42" eb="43">
      <t>チ</t>
    </rPh>
    <rPh sb="45" eb="54">
      <t>ヒョウカタイショウリヨウカイシツキ</t>
    </rPh>
    <rPh sb="55" eb="57">
      <t>ソクテイ</t>
    </rPh>
    <rPh sb="59" eb="63">
      <t>アｄｌチ</t>
    </rPh>
    <rPh sb="64" eb="66">
      <t>コウジョ</t>
    </rPh>
    <rPh sb="68" eb="69">
      <t>エ</t>
    </rPh>
    <rPh sb="70" eb="71">
      <t>アタイ</t>
    </rPh>
    <rPh sb="72" eb="73">
      <t>モチ</t>
    </rPh>
    <rPh sb="75" eb="77">
      <t>イッテイ</t>
    </rPh>
    <rPh sb="78" eb="80">
      <t>キジュン</t>
    </rPh>
    <rPh sb="81" eb="82">
      <t>モト</t>
    </rPh>
    <rPh sb="84" eb="86">
      <t>サンシュツ</t>
    </rPh>
    <rPh sb="88" eb="89">
      <t>アタイ</t>
    </rPh>
    <rPh sb="90" eb="92">
      <t>イカ</t>
    </rPh>
    <rPh sb="96" eb="98">
      <t>リトク</t>
    </rPh>
    <rPh sb="101" eb="104">
      <t>ヘイキンチ</t>
    </rPh>
    <rPh sb="106" eb="108">
      <t>イジョウ</t>
    </rPh>
    <phoneticPr fontId="3"/>
  </si>
  <si>
    <t>（Ⅰ・Ⅱ共通）
　評価対象者（当該事業所又は当該施設の利用期間（以下「評価対象利用期間」）が６月を超える者をいう。）の総数が10人以上である。</t>
    <rPh sb="4" eb="6">
      <t>キョウツウ</t>
    </rPh>
    <rPh sb="9" eb="14">
      <t>ヒョウカタイショウシャ</t>
    </rPh>
    <rPh sb="15" eb="20">
      <t>トウガイジギョウショ</t>
    </rPh>
    <rPh sb="20" eb="21">
      <t>マタ</t>
    </rPh>
    <rPh sb="22" eb="24">
      <t>トウガイ</t>
    </rPh>
    <rPh sb="24" eb="26">
      <t>シセツ</t>
    </rPh>
    <rPh sb="27" eb="29">
      <t>リヨウ</t>
    </rPh>
    <rPh sb="29" eb="31">
      <t>キカン</t>
    </rPh>
    <rPh sb="32" eb="34">
      <t>イカ</t>
    </rPh>
    <rPh sb="35" eb="43">
      <t>ヒョウカタイショウリヨウキカン</t>
    </rPh>
    <rPh sb="47" eb="48">
      <t>ツキ</t>
    </rPh>
    <rPh sb="49" eb="50">
      <t>コ</t>
    </rPh>
    <rPh sb="52" eb="53">
      <t>モノ</t>
    </rPh>
    <rPh sb="59" eb="61">
      <t>ソウスウ</t>
    </rPh>
    <rPh sb="64" eb="67">
      <t>ニンイジョウ</t>
    </rPh>
    <phoneticPr fontId="3"/>
  </si>
  <si>
    <t>（Ⅰ・Ⅱ共通）
　評価対象者全員について、評価対象利用期間の初月（以下「評価対象利用開始月」）と当該月の翌月から起算して6月目（6月目にサービスの利用がない場合については当該サービスの利用があった最終の月）においてＡＤＬを評価し、その評価に基づく値（以下「ＡＤＬ値」）を測定し、測定した日が属する月ごとに厚生労働省に当該測定を提出している。</t>
    <rPh sb="4" eb="6">
      <t>キョウツウ</t>
    </rPh>
    <rPh sb="9" eb="14">
      <t>ヒョウカタイショウシャ</t>
    </rPh>
    <rPh sb="14" eb="16">
      <t>ゼンイン</t>
    </rPh>
    <rPh sb="21" eb="29">
      <t>ヒョウカタイショウリヨウキカン</t>
    </rPh>
    <rPh sb="30" eb="32">
      <t>ショゲツ</t>
    </rPh>
    <rPh sb="33" eb="35">
      <t>イカ</t>
    </rPh>
    <rPh sb="36" eb="42">
      <t>ヒョウカタイショウリヨウ</t>
    </rPh>
    <rPh sb="42" eb="44">
      <t>カイシ</t>
    </rPh>
    <rPh sb="44" eb="45">
      <t>ツキ</t>
    </rPh>
    <rPh sb="48" eb="50">
      <t>トウガイ</t>
    </rPh>
    <rPh sb="50" eb="51">
      <t>ツキ</t>
    </rPh>
    <rPh sb="52" eb="54">
      <t>ヨクゲツ</t>
    </rPh>
    <rPh sb="56" eb="58">
      <t>キサン</t>
    </rPh>
    <rPh sb="61" eb="63">
      <t>ツキメ</t>
    </rPh>
    <rPh sb="65" eb="67">
      <t>ツキメ</t>
    </rPh>
    <rPh sb="73" eb="75">
      <t>リヨウ</t>
    </rPh>
    <rPh sb="78" eb="80">
      <t>バアイ</t>
    </rPh>
    <rPh sb="85" eb="87">
      <t>トウガイ</t>
    </rPh>
    <rPh sb="92" eb="94">
      <t>リヨウ</t>
    </rPh>
    <rPh sb="98" eb="100">
      <t>サイシュウ</t>
    </rPh>
    <rPh sb="101" eb="102">
      <t>ツキ</t>
    </rPh>
    <rPh sb="111" eb="113">
      <t>ヒョウカ</t>
    </rPh>
    <rPh sb="117" eb="119">
      <t>ヒョウカ</t>
    </rPh>
    <rPh sb="120" eb="121">
      <t>モト</t>
    </rPh>
    <rPh sb="123" eb="124">
      <t>アタイ</t>
    </rPh>
    <rPh sb="125" eb="127">
      <t>イカ</t>
    </rPh>
    <rPh sb="131" eb="132">
      <t>チ</t>
    </rPh>
    <rPh sb="135" eb="137">
      <t>ソクテイ</t>
    </rPh>
    <rPh sb="139" eb="141">
      <t>ソクテイ</t>
    </rPh>
    <rPh sb="143" eb="144">
      <t>ヒ</t>
    </rPh>
    <rPh sb="145" eb="146">
      <t>ゾク</t>
    </rPh>
    <rPh sb="148" eb="149">
      <t>ツキ</t>
    </rPh>
    <rPh sb="152" eb="157">
      <t>コウセイロウドウショウ</t>
    </rPh>
    <rPh sb="158" eb="160">
      <t>トウガイ</t>
    </rPh>
    <rPh sb="160" eb="162">
      <t>ソクテイ</t>
    </rPh>
    <rPh sb="163" eb="165">
      <t>テイシュツ</t>
    </rPh>
    <phoneticPr fontId="3"/>
  </si>
  <si>
    <t>問１</t>
    <rPh sb="0" eb="1">
      <t>トイ</t>
    </rPh>
    <phoneticPr fontId="3"/>
  </si>
  <si>
    <t>（７）　夜間看護体制加算</t>
    <rPh sb="4" eb="6">
      <t>ヤカン</t>
    </rPh>
    <rPh sb="6" eb="8">
      <t>カンゴ</t>
    </rPh>
    <rPh sb="8" eb="10">
      <t>タイセイ</t>
    </rPh>
    <rPh sb="10" eb="12">
      <t>カサン</t>
    </rPh>
    <phoneticPr fontId="3"/>
  </si>
  <si>
    <r>
      <t>（８）</t>
    </r>
    <r>
      <rPr>
        <sz val="12"/>
        <rFont val="ＭＳ Ｐゴシック"/>
        <family val="3"/>
        <charset val="128"/>
      </rPr>
      <t>　若年性認知症入居者受入加算</t>
    </r>
    <rPh sb="4" eb="7">
      <t>ジャクネンセイ</t>
    </rPh>
    <rPh sb="7" eb="9">
      <t>ニンチ</t>
    </rPh>
    <rPh sb="9" eb="10">
      <t>ショウ</t>
    </rPh>
    <rPh sb="10" eb="13">
      <t>ニュウキョシャ</t>
    </rPh>
    <rPh sb="13" eb="15">
      <t>ウケイレ</t>
    </rPh>
    <rPh sb="15" eb="16">
      <t>カ</t>
    </rPh>
    <rPh sb="16" eb="17">
      <t>サン</t>
    </rPh>
    <phoneticPr fontId="3"/>
  </si>
  <si>
    <t>　利用者ごとのＡＤＬ値、栄養状態、口腔機能、認知症の状況その他の利用者の心身の状況等に係る基本的な情報を、厚生労働省に提出している。</t>
    <rPh sb="1" eb="4">
      <t>リヨウシャ</t>
    </rPh>
    <rPh sb="10" eb="11">
      <t>チ</t>
    </rPh>
    <rPh sb="12" eb="16">
      <t>エイヨウジョウタイ</t>
    </rPh>
    <rPh sb="17" eb="21">
      <t>コウクウキノウ</t>
    </rPh>
    <rPh sb="22" eb="25">
      <t>ニンチショウ</t>
    </rPh>
    <rPh sb="26" eb="28">
      <t>ジョウキョウ</t>
    </rPh>
    <rPh sb="30" eb="31">
      <t>タ</t>
    </rPh>
    <rPh sb="32" eb="34">
      <t>リヨウ</t>
    </rPh>
    <rPh sb="36" eb="38">
      <t>シンシン</t>
    </rPh>
    <rPh sb="39" eb="41">
      <t>ジョウキョウ</t>
    </rPh>
    <rPh sb="41" eb="42">
      <t>トウ</t>
    </rPh>
    <rPh sb="43" eb="44">
      <t>カカ</t>
    </rPh>
    <rPh sb="45" eb="48">
      <t>キホンテキ</t>
    </rPh>
    <rPh sb="49" eb="51">
      <t>ジョウホウ</t>
    </rPh>
    <rPh sb="53" eb="58">
      <t>コウセイロウドウショウ</t>
    </rPh>
    <rPh sb="59" eb="61">
      <t>テイシュツ</t>
    </rPh>
    <phoneticPr fontId="3"/>
  </si>
  <si>
    <t>　必要に応じて特定施設サービス計画を見直すなど、指定特定施設入居者生活介護の提供に当たって、問１に規定する情報その他指定特定施設入居者生活介護を適切かつ有効に提供するために必要な情報を活用している。</t>
    <rPh sb="1" eb="3">
      <t>ヒツヨウ</t>
    </rPh>
    <rPh sb="4" eb="5">
      <t>オウ</t>
    </rPh>
    <rPh sb="7" eb="9">
      <t>トクテイ</t>
    </rPh>
    <rPh sb="9" eb="11">
      <t>シセツ</t>
    </rPh>
    <rPh sb="15" eb="17">
      <t>ケイカク</t>
    </rPh>
    <rPh sb="18" eb="20">
      <t>ミナオ</t>
    </rPh>
    <rPh sb="24" eb="26">
      <t>シテイ</t>
    </rPh>
    <rPh sb="26" eb="28">
      <t>トクテイ</t>
    </rPh>
    <rPh sb="28" eb="30">
      <t>シセツ</t>
    </rPh>
    <rPh sb="30" eb="33">
      <t>ニュウキョシャ</t>
    </rPh>
    <rPh sb="33" eb="37">
      <t>セイカツカイゴ</t>
    </rPh>
    <rPh sb="38" eb="40">
      <t>テイキョウ</t>
    </rPh>
    <rPh sb="41" eb="42">
      <t>ア</t>
    </rPh>
    <rPh sb="46" eb="47">
      <t>トイ</t>
    </rPh>
    <rPh sb="49" eb="51">
      <t>キテイ</t>
    </rPh>
    <rPh sb="53" eb="55">
      <t>ジョウホウ</t>
    </rPh>
    <rPh sb="57" eb="58">
      <t>タ</t>
    </rPh>
    <rPh sb="58" eb="62">
      <t>シテイトクテイ</t>
    </rPh>
    <rPh sb="62" eb="67">
      <t>シセツニュウキョシャ</t>
    </rPh>
    <rPh sb="67" eb="71">
      <t>セイカツカイゴ</t>
    </rPh>
    <rPh sb="72" eb="74">
      <t>テキセツ</t>
    </rPh>
    <rPh sb="76" eb="78">
      <t>ユウコウ</t>
    </rPh>
    <rPh sb="79" eb="81">
      <t>テイキョウ</t>
    </rPh>
    <rPh sb="86" eb="88">
      <t>ヒツヨウ</t>
    </rPh>
    <rPh sb="89" eb="91">
      <t>ジョウホウ</t>
    </rPh>
    <rPh sb="92" eb="94">
      <t>カツヨウ</t>
    </rPh>
    <phoneticPr fontId="3"/>
  </si>
  <si>
    <t>（Ⅰ・Ⅱ共通）
　当該加算の対象者は、医師が一般に認められている医学的知見に基づき回復の見込みがないと診断した者である。</t>
    <rPh sb="4" eb="6">
      <t>キョウツウ</t>
    </rPh>
    <phoneticPr fontId="3"/>
  </si>
  <si>
    <t>（Ⅰ・Ⅱ共通）
　対象者は、医師、生活相談員、看護職員、介護支援専門員その他の職種の者（以下「医師等」）が共同で作成した利用者の介護に係る計画について、医師等のうちその内容に応じた適当な者から説明を受け、当該計画について同意している者（その家族等が説明を受けた上で、同意している者を含む。）である。</t>
    <rPh sb="4" eb="6">
      <t>キョウツウ</t>
    </rPh>
    <rPh sb="9" eb="12">
      <t>タイショウシャ</t>
    </rPh>
    <rPh sb="17" eb="22">
      <t>セイカツソウダンイン</t>
    </rPh>
    <rPh sb="44" eb="46">
      <t>イカ</t>
    </rPh>
    <rPh sb="47" eb="49">
      <t>イシ</t>
    </rPh>
    <rPh sb="49" eb="50">
      <t>トウ</t>
    </rPh>
    <rPh sb="76" eb="78">
      <t>イシ</t>
    </rPh>
    <rPh sb="78" eb="79">
      <t>トウ</t>
    </rPh>
    <rPh sb="84" eb="86">
      <t>ナイヨウ</t>
    </rPh>
    <rPh sb="87" eb="88">
      <t>オウ</t>
    </rPh>
    <rPh sb="90" eb="92">
      <t>テキトウ</t>
    </rPh>
    <rPh sb="93" eb="94">
      <t>モノ</t>
    </rPh>
    <rPh sb="96" eb="98">
      <t>セツメイ</t>
    </rPh>
    <rPh sb="99" eb="100">
      <t>ウ</t>
    </rPh>
    <rPh sb="102" eb="104">
      <t>トウガイ</t>
    </rPh>
    <rPh sb="104" eb="106">
      <t>ケイカク</t>
    </rPh>
    <rPh sb="110" eb="112">
      <t>ドウイ</t>
    </rPh>
    <rPh sb="116" eb="117">
      <t>モノ</t>
    </rPh>
    <rPh sb="120" eb="122">
      <t>カゾク</t>
    </rPh>
    <rPh sb="122" eb="123">
      <t>トウ</t>
    </rPh>
    <rPh sb="124" eb="126">
      <t>セツメイ</t>
    </rPh>
    <rPh sb="127" eb="128">
      <t>ウ</t>
    </rPh>
    <rPh sb="130" eb="131">
      <t>ウエ</t>
    </rPh>
    <rPh sb="133" eb="135">
      <t>ドウイ</t>
    </rPh>
    <rPh sb="139" eb="140">
      <t>モノ</t>
    </rPh>
    <rPh sb="141" eb="142">
      <t>フク</t>
    </rPh>
    <phoneticPr fontId="3"/>
  </si>
  <si>
    <t>（Ⅰ・Ⅱ共通）
　管理者を中心として、生活相談員、介護職員、看護職員、介護支援専門員等による協議の上、「看取りに関する指針」を定め、入居の際に、利用者又はその家族等に当該指針の内容を説明し、同意を得ている。</t>
    <rPh sb="4" eb="6">
      <t>キョウツウ</t>
    </rPh>
    <rPh sb="19" eb="21">
      <t>セイカツ</t>
    </rPh>
    <rPh sb="21" eb="24">
      <t>ソウダンイン</t>
    </rPh>
    <rPh sb="25" eb="27">
      <t>カイゴ</t>
    </rPh>
    <rPh sb="27" eb="29">
      <t>ショクイン</t>
    </rPh>
    <rPh sb="30" eb="32">
      <t>カンゴ</t>
    </rPh>
    <rPh sb="32" eb="34">
      <t>ショクイン</t>
    </rPh>
    <rPh sb="66" eb="68">
      <t>ニュウキョ</t>
    </rPh>
    <rPh sb="88" eb="90">
      <t>ナイヨウ</t>
    </rPh>
    <phoneticPr fontId="3"/>
  </si>
  <si>
    <t>（Ⅰ・Ⅱ共通）
　医師、生活相談員、看護職員、介護職員、介護支援専門員その他の職種の者の協議の上、当該特定施設における看取りの実績等を踏まえ、適宜、看取りに関する指針の見直しを行っている。</t>
    <rPh sb="4" eb="6">
      <t>キョウツウ</t>
    </rPh>
    <rPh sb="9" eb="11">
      <t>イシ</t>
    </rPh>
    <rPh sb="12" eb="17">
      <t>セイカツソウダンイン</t>
    </rPh>
    <rPh sb="18" eb="22">
      <t>カンゴショクイン</t>
    </rPh>
    <rPh sb="23" eb="27">
      <t>カイゴショクイン</t>
    </rPh>
    <rPh sb="28" eb="35">
      <t>カイゴシエンセンモンイン</t>
    </rPh>
    <rPh sb="37" eb="38">
      <t>タ</t>
    </rPh>
    <rPh sb="44" eb="46">
      <t>キョウギ</t>
    </rPh>
    <rPh sb="47" eb="48">
      <t>ウエ</t>
    </rPh>
    <rPh sb="49" eb="51">
      <t>トウガイ</t>
    </rPh>
    <rPh sb="51" eb="53">
      <t>トクテイ</t>
    </rPh>
    <rPh sb="53" eb="55">
      <t>シセツ</t>
    </rPh>
    <rPh sb="59" eb="61">
      <t>ミト</t>
    </rPh>
    <rPh sb="63" eb="65">
      <t>ジッセキ</t>
    </rPh>
    <rPh sb="65" eb="66">
      <t>トウ</t>
    </rPh>
    <rPh sb="67" eb="68">
      <t>フ</t>
    </rPh>
    <rPh sb="71" eb="73">
      <t>テキギ</t>
    </rPh>
    <rPh sb="74" eb="76">
      <t>ミト</t>
    </rPh>
    <rPh sb="78" eb="79">
      <t>カン</t>
    </rPh>
    <rPh sb="81" eb="83">
      <t>シシン</t>
    </rPh>
    <rPh sb="84" eb="86">
      <t>ミナオ</t>
    </rPh>
    <rPh sb="88" eb="89">
      <t>オコナ</t>
    </rPh>
    <phoneticPr fontId="3"/>
  </si>
  <si>
    <t>（Ⅰ・Ⅱ共通）
　対象者は、看取りに関する指針に基づき、利用者の状態又は家族の求め等に応じ随時、医師等の相互の連携の下、介護記録等利用者に関する記録を活用して行われる介護について説明を受け、同意をした上で介護を受けている者（その家族等が説明を受け、同意した上で介護を受けている者を含む。）である。</t>
    <rPh sb="4" eb="6">
      <t>キョウツウ</t>
    </rPh>
    <rPh sb="9" eb="12">
      <t>タイショウシャ</t>
    </rPh>
    <rPh sb="89" eb="91">
      <t>セツメイ</t>
    </rPh>
    <rPh sb="92" eb="93">
      <t>ウ</t>
    </rPh>
    <rPh sb="114" eb="116">
      <t>カゾク</t>
    </rPh>
    <rPh sb="116" eb="117">
      <t>トウ</t>
    </rPh>
    <rPh sb="118" eb="120">
      <t>セツメイ</t>
    </rPh>
    <rPh sb="121" eb="122">
      <t>ウ</t>
    </rPh>
    <rPh sb="124" eb="126">
      <t>ドウイ</t>
    </rPh>
    <rPh sb="128" eb="129">
      <t>ウエ</t>
    </rPh>
    <rPh sb="130" eb="132">
      <t>カイゴ</t>
    </rPh>
    <rPh sb="133" eb="134">
      <t>ウ</t>
    </rPh>
    <rPh sb="138" eb="139">
      <t>モノ</t>
    </rPh>
    <rPh sb="140" eb="141">
      <t>フク</t>
    </rPh>
    <phoneticPr fontId="3"/>
  </si>
  <si>
    <t>（Ⅰ・Ⅱ共通）
　死亡日以前４５日を限度として算定している。</t>
    <rPh sb="4" eb="6">
      <t>キョウツウ</t>
    </rPh>
    <phoneticPr fontId="3"/>
  </si>
  <si>
    <t>（Ⅰ・Ⅱ共通）
　看取りに関する職員研修を行っている。</t>
    <rPh sb="4" eb="6">
      <t>キョウツウ</t>
    </rPh>
    <phoneticPr fontId="3"/>
  </si>
  <si>
    <r>
      <t>（１４）　看取り介護加算</t>
    </r>
    <r>
      <rPr>
        <sz val="10"/>
        <rFont val="ＭＳ Ｐゴシック"/>
        <family val="3"/>
        <charset val="128"/>
      </rPr>
      <t xml:space="preserve"> </t>
    </r>
    <rPh sb="5" eb="7">
      <t>ミト</t>
    </rPh>
    <rPh sb="8" eb="10">
      <t>カイゴ</t>
    </rPh>
    <rPh sb="10" eb="12">
      <t>カサン</t>
    </rPh>
    <phoneticPr fontId="3"/>
  </si>
  <si>
    <r>
      <t>（１５）　認知症専門ケア加算</t>
    </r>
    <r>
      <rPr>
        <sz val="10"/>
        <rFont val="ＭＳ Ｐゴシック"/>
        <family val="3"/>
        <charset val="128"/>
      </rPr>
      <t xml:space="preserve"> </t>
    </r>
    <rPh sb="5" eb="7">
      <t>ニンチ</t>
    </rPh>
    <rPh sb="7" eb="8">
      <t>ショウ</t>
    </rPh>
    <rPh sb="8" eb="10">
      <t>センモン</t>
    </rPh>
    <rPh sb="12" eb="14">
      <t>カサン</t>
    </rPh>
    <phoneticPr fontId="3"/>
  </si>
  <si>
    <t>（Ⅱ）
　加算を算定する期間において、夜勤又は宿直を行う看護職員の数が１以上である。</t>
    <rPh sb="5" eb="7">
      <t>カサン</t>
    </rPh>
    <rPh sb="8" eb="10">
      <t>サンテイ</t>
    </rPh>
    <rPh sb="12" eb="14">
      <t>キカン</t>
    </rPh>
    <rPh sb="19" eb="21">
      <t>ヤキン</t>
    </rPh>
    <rPh sb="21" eb="22">
      <t>マタ</t>
    </rPh>
    <rPh sb="23" eb="25">
      <t>シュクチョク</t>
    </rPh>
    <rPh sb="26" eb="27">
      <t>オコナ</t>
    </rPh>
    <rPh sb="28" eb="30">
      <t>カンゴ</t>
    </rPh>
    <rPh sb="30" eb="32">
      <t>ショクイン</t>
    </rPh>
    <rPh sb="33" eb="34">
      <t>カズ</t>
    </rPh>
    <rPh sb="36" eb="38">
      <t>イジョウ</t>
    </rPh>
    <phoneticPr fontId="3"/>
  </si>
  <si>
    <t>（Ⅰ）
　次のいずれかに適合すること。ただし、介護予防特定施設入居者生活介護の指定を併せて受け、同一の施設において一体的に運営されている場合は、特定施設入居者生活介護の介護職員と介護予防特定施設入居者生活介護の介護職員の合計数によるものとする
　イ　施設の介護職員の総数のうち、介護福祉士の占める割合が100分の70以上である。
　　　（前年度４月～２月の実績）
　ロ　施設の介護職員の総数のうち、勤続年数（各月の前月の末日時点における勤続年
　　数をいう。）10年以上の介護福祉士の占める割合が100分の25以上である。</t>
    <rPh sb="5" eb="6">
      <t>ツギ</t>
    </rPh>
    <rPh sb="12" eb="14">
      <t>テキゴウ</t>
    </rPh>
    <rPh sb="23" eb="25">
      <t>カイゴ</t>
    </rPh>
    <rPh sb="25" eb="27">
      <t>ヨボウ</t>
    </rPh>
    <rPh sb="27" eb="29">
      <t>トクテイ</t>
    </rPh>
    <rPh sb="29" eb="31">
      <t>シセツ</t>
    </rPh>
    <rPh sb="31" eb="34">
      <t>ニュウキョシャ</t>
    </rPh>
    <rPh sb="34" eb="36">
      <t>セイカツ</t>
    </rPh>
    <rPh sb="36" eb="38">
      <t>カイゴ</t>
    </rPh>
    <rPh sb="39" eb="41">
      <t>シテイ</t>
    </rPh>
    <rPh sb="42" eb="43">
      <t>アワ</t>
    </rPh>
    <rPh sb="45" eb="46">
      <t>ウ</t>
    </rPh>
    <rPh sb="48" eb="50">
      <t>ドウイツ</t>
    </rPh>
    <rPh sb="51" eb="53">
      <t>シセツ</t>
    </rPh>
    <rPh sb="57" eb="60">
      <t>イッタイテキ</t>
    </rPh>
    <rPh sb="61" eb="63">
      <t>ウンエイ</t>
    </rPh>
    <rPh sb="68" eb="70">
      <t>バアイ</t>
    </rPh>
    <rPh sb="72" eb="74">
      <t>トクテイ</t>
    </rPh>
    <rPh sb="74" eb="76">
      <t>シセツ</t>
    </rPh>
    <rPh sb="76" eb="79">
      <t>ニュウキョシャ</t>
    </rPh>
    <rPh sb="79" eb="83">
      <t>セイカツカイゴ</t>
    </rPh>
    <rPh sb="84" eb="86">
      <t>カイゴ</t>
    </rPh>
    <rPh sb="86" eb="88">
      <t>ショクイン</t>
    </rPh>
    <rPh sb="89" eb="91">
      <t>カイゴ</t>
    </rPh>
    <rPh sb="91" eb="93">
      <t>ヨボウ</t>
    </rPh>
    <rPh sb="93" eb="104">
      <t>トクテイシセツニュウキョシャセイカツカイゴ</t>
    </rPh>
    <rPh sb="105" eb="109">
      <t>カイゴショクイン</t>
    </rPh>
    <rPh sb="110" eb="113">
      <t>ゴウケイスウ</t>
    </rPh>
    <rPh sb="125" eb="127">
      <t>シセツ</t>
    </rPh>
    <rPh sb="128" eb="130">
      <t>カイゴ</t>
    </rPh>
    <rPh sb="130" eb="132">
      <t>ショクイン</t>
    </rPh>
    <rPh sb="133" eb="135">
      <t>ソウスウ</t>
    </rPh>
    <rPh sb="139" eb="141">
      <t>カイゴ</t>
    </rPh>
    <rPh sb="141" eb="144">
      <t>フクシシ</t>
    </rPh>
    <rPh sb="145" eb="146">
      <t>シ</t>
    </rPh>
    <rPh sb="148" eb="150">
      <t>ワリアイ</t>
    </rPh>
    <rPh sb="154" eb="155">
      <t>ブン</t>
    </rPh>
    <rPh sb="158" eb="160">
      <t>イジョウ</t>
    </rPh>
    <rPh sb="169" eb="172">
      <t>ゼンネンド</t>
    </rPh>
    <rPh sb="173" eb="174">
      <t>ガツ</t>
    </rPh>
    <rPh sb="176" eb="177">
      <t>ガツ</t>
    </rPh>
    <rPh sb="178" eb="180">
      <t>ジッセキ</t>
    </rPh>
    <rPh sb="185" eb="187">
      <t>シセツ</t>
    </rPh>
    <rPh sb="188" eb="192">
      <t>カイゴショクイン</t>
    </rPh>
    <rPh sb="193" eb="195">
      <t>ソウスウ</t>
    </rPh>
    <rPh sb="199" eb="201">
      <t>キンゾク</t>
    </rPh>
    <rPh sb="201" eb="203">
      <t>ネンスウ</t>
    </rPh>
    <rPh sb="204" eb="206">
      <t>カクツキ</t>
    </rPh>
    <rPh sb="207" eb="209">
      <t>ゼンゲツ</t>
    </rPh>
    <rPh sb="210" eb="214">
      <t>マツジツジテン</t>
    </rPh>
    <rPh sb="218" eb="220">
      <t>キンゾク</t>
    </rPh>
    <rPh sb="251" eb="252">
      <t>ブン</t>
    </rPh>
    <rPh sb="255" eb="257">
      <t>イジョウ</t>
    </rPh>
    <phoneticPr fontId="3"/>
  </si>
  <si>
    <t>（Ⅱ）
　施設の介護職員の総数のうち、介護福祉士の占める割合が100分の60以上である。ただし、介護職員の総数の算定にあっては、問1のただし書の規定を準用する。（前年度４月～２月の実績）</t>
    <rPh sb="5" eb="7">
      <t>シセツ</t>
    </rPh>
    <rPh sb="8" eb="10">
      <t>カイゴ</t>
    </rPh>
    <rPh sb="10" eb="12">
      <t>ショクイン</t>
    </rPh>
    <rPh sb="13" eb="15">
      <t>ソウスウ</t>
    </rPh>
    <rPh sb="19" eb="21">
      <t>カイゴ</t>
    </rPh>
    <rPh sb="21" eb="24">
      <t>フクシシ</t>
    </rPh>
    <rPh sb="25" eb="26">
      <t>シ</t>
    </rPh>
    <rPh sb="28" eb="30">
      <t>ワリアイ</t>
    </rPh>
    <rPh sb="34" eb="35">
      <t>ブン</t>
    </rPh>
    <rPh sb="38" eb="40">
      <t>イジョウ</t>
    </rPh>
    <rPh sb="48" eb="50">
      <t>カイゴ</t>
    </rPh>
    <rPh sb="50" eb="52">
      <t>ショクイン</t>
    </rPh>
    <rPh sb="53" eb="55">
      <t>ソウスウ</t>
    </rPh>
    <rPh sb="56" eb="58">
      <t>サンテイ</t>
    </rPh>
    <rPh sb="64" eb="65">
      <t>トイ</t>
    </rPh>
    <rPh sb="70" eb="71">
      <t>ガ</t>
    </rPh>
    <rPh sb="72" eb="74">
      <t>キテイ</t>
    </rPh>
    <rPh sb="75" eb="77">
      <t>ジュンヨウ</t>
    </rPh>
    <phoneticPr fontId="3"/>
  </si>
  <si>
    <t>（Ⅰ・Ⅱ・Ⅲ共通）
　基準省令に規定する人員基準欠如に該当していない。</t>
    <rPh sb="11" eb="13">
      <t>キジュン</t>
    </rPh>
    <rPh sb="13" eb="15">
      <t>ショウレイ</t>
    </rPh>
    <rPh sb="16" eb="18">
      <t>キテイ</t>
    </rPh>
    <rPh sb="20" eb="26">
      <t>ジンインキジュンケツジョ</t>
    </rPh>
    <rPh sb="27" eb="29">
      <t>ガイトウ</t>
    </rPh>
    <phoneticPr fontId="3"/>
  </si>
  <si>
    <t>R　　年</t>
    <rPh sb="3" eb="4">
      <t>ネン</t>
    </rPh>
    <phoneticPr fontId="12"/>
  </si>
  <si>
    <r>
      <t>　</t>
    </r>
    <r>
      <rPr>
        <sz val="10"/>
        <rFont val="ＭＳ Ｐゴシック"/>
        <family val="3"/>
        <charset val="128"/>
      </rPr>
      <t>受け入れた若年性認知症利用者ごとに個別の担当者を定めている。</t>
    </r>
    <phoneticPr fontId="3"/>
  </si>
  <si>
    <t>（Ⅰ・Ⅱ共通）
　評価対象期間（ＡＤＬ維持等加算の算定を開始する月の前年の同月から起算して12月までの期間）の満了日の属する月の翌月から12月以内の期間に限り、いずれかの加算を算定している。</t>
    <rPh sb="4" eb="6">
      <t>キョウツウ</t>
    </rPh>
    <rPh sb="9" eb="11">
      <t>ヒョウカ</t>
    </rPh>
    <rPh sb="11" eb="13">
      <t>タイショウ</t>
    </rPh>
    <rPh sb="13" eb="15">
      <t>キカン</t>
    </rPh>
    <rPh sb="19" eb="21">
      <t>イジ</t>
    </rPh>
    <rPh sb="21" eb="22">
      <t>トウ</t>
    </rPh>
    <rPh sb="22" eb="24">
      <t>カサン</t>
    </rPh>
    <rPh sb="25" eb="27">
      <t>サンテイ</t>
    </rPh>
    <rPh sb="28" eb="30">
      <t>カイシ</t>
    </rPh>
    <rPh sb="32" eb="33">
      <t>ツキ</t>
    </rPh>
    <rPh sb="34" eb="36">
      <t>ゼンネン</t>
    </rPh>
    <rPh sb="37" eb="39">
      <t>ドウゲツ</t>
    </rPh>
    <rPh sb="41" eb="43">
      <t>キサン</t>
    </rPh>
    <rPh sb="47" eb="48">
      <t>ツキ</t>
    </rPh>
    <rPh sb="51" eb="53">
      <t>キカン</t>
    </rPh>
    <rPh sb="55" eb="57">
      <t>マンリョウ</t>
    </rPh>
    <rPh sb="57" eb="58">
      <t>ビ</t>
    </rPh>
    <rPh sb="59" eb="60">
      <t>ゾク</t>
    </rPh>
    <rPh sb="62" eb="63">
      <t>ツキ</t>
    </rPh>
    <rPh sb="64" eb="66">
      <t>ヨクゲツ</t>
    </rPh>
    <rPh sb="70" eb="71">
      <t>ツキ</t>
    </rPh>
    <rPh sb="71" eb="73">
      <t>イナイ</t>
    </rPh>
    <rPh sb="74" eb="76">
      <t>キカン</t>
    </rPh>
    <rPh sb="77" eb="78">
      <t>カギ</t>
    </rPh>
    <rPh sb="85" eb="87">
      <t>カサン</t>
    </rPh>
    <rPh sb="88" eb="90">
      <t>サンテイ</t>
    </rPh>
    <phoneticPr fontId="3"/>
  </si>
  <si>
    <t>（Ⅰ）
　夜間看護体制加算を算定している。</t>
    <rPh sb="5" eb="7">
      <t>ヤカン</t>
    </rPh>
    <rPh sb="7" eb="9">
      <t>カンゴ</t>
    </rPh>
    <rPh sb="9" eb="11">
      <t>タイセイ</t>
    </rPh>
    <rPh sb="11" eb="13">
      <t>カサン</t>
    </rPh>
    <rPh sb="14" eb="16">
      <t>サンテイ</t>
    </rPh>
    <phoneticPr fontId="3"/>
  </si>
  <si>
    <t>問9</t>
    <rPh sb="0" eb="1">
      <t>ト</t>
    </rPh>
    <phoneticPr fontId="3"/>
  </si>
  <si>
    <t>（Ⅰ・Ⅱ共通）
　問7の内容の旨を本人又はその家族等に対して説明し、その後の療養及び介護に関する方針について合意を得ている。</t>
    <rPh sb="4" eb="6">
      <t>キョウツウ</t>
    </rPh>
    <rPh sb="9" eb="10">
      <t>トイ</t>
    </rPh>
    <rPh sb="12" eb="14">
      <t>ナイヨウ</t>
    </rPh>
    <phoneticPr fontId="3"/>
  </si>
  <si>
    <t>（Ⅱ）
　看取り介護加算（Ⅰ）を算定している場合又は夜間看護体制加算を算定していない場合は、算定していない。</t>
    <phoneticPr fontId="3"/>
  </si>
  <si>
    <t>（Ⅰ・Ⅱ共通）
　退所した日の翌日から死亡日までの間は算定していない。</t>
    <phoneticPr fontId="3"/>
  </si>
  <si>
    <t>（Ⅰ・Ⅱ・Ⅲ共通）
　前年度実績が６か月未満の事業所においては、届出を行った月以降も直近３月間の職員の割合につき、所定の割合を維持し、毎月記録をしている。</t>
    <phoneticPr fontId="3"/>
  </si>
  <si>
    <t>（参考様式）</t>
    <rPh sb="1" eb="3">
      <t>サンコウ</t>
    </rPh>
    <rPh sb="3" eb="5">
      <t>ヨウシキ</t>
    </rPh>
    <phoneticPr fontId="13"/>
  </si>
  <si>
    <t>従業者の勤務の体制及び勤務形態一覧表　</t>
  </si>
  <si>
    <t>サービス種別（</t>
    <rPh sb="4" eb="6">
      <t>シュベツ</t>
    </rPh>
    <phoneticPr fontId="44"/>
  </si>
  <si>
    <t>特定施設入居者生活介護</t>
    <rPh sb="0" eb="2">
      <t>トクテイ</t>
    </rPh>
    <rPh sb="2" eb="4">
      <t>シセツ</t>
    </rPh>
    <rPh sb="4" eb="7">
      <t>ニュウキョシャ</t>
    </rPh>
    <rPh sb="7" eb="9">
      <t>セイカツ</t>
    </rPh>
    <rPh sb="9" eb="11">
      <t>カイゴ</t>
    </rPh>
    <phoneticPr fontId="44"/>
  </si>
  <si>
    <t>）</t>
    <phoneticPr fontId="44"/>
  </si>
  <si>
    <t>令和</t>
    <rPh sb="0" eb="2">
      <t>レイワ</t>
    </rPh>
    <phoneticPr fontId="44"/>
  </si>
  <si>
    <t>(</t>
    <phoneticPr fontId="44"/>
  </si>
  <si>
    <t>)</t>
    <phoneticPr fontId="44"/>
  </si>
  <si>
    <t>年</t>
    <rPh sb="0" eb="1">
      <t>ネン</t>
    </rPh>
    <phoneticPr fontId="44"/>
  </si>
  <si>
    <t>月</t>
    <rPh sb="0" eb="1">
      <t>ゲツ</t>
    </rPh>
    <phoneticPr fontId="44"/>
  </si>
  <si>
    <t>事業所名（</t>
    <rPh sb="0" eb="3">
      <t>ジギョウショ</t>
    </rPh>
    <rPh sb="3" eb="4">
      <t>メイ</t>
    </rPh>
    <phoneticPr fontId="44"/>
  </si>
  <si>
    <t>○○○○</t>
    <phoneticPr fontId="44"/>
  </si>
  <si>
    <t>）</t>
    <phoneticPr fontId="44"/>
  </si>
  <si>
    <t>(1)</t>
    <phoneticPr fontId="44"/>
  </si>
  <si>
    <t>計画</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</si>
  <si>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4"/>
  </si>
  <si>
    <t>時間/日</t>
    <rPh sb="0" eb="2">
      <t>ジカン</t>
    </rPh>
    <rPh sb="3" eb="4">
      <t>ニチ</t>
    </rPh>
    <phoneticPr fontId="44"/>
  </si>
  <si>
    <t>時間/週</t>
    <rPh sb="0" eb="2">
      <t>ジカン</t>
    </rPh>
    <rPh sb="3" eb="4">
      <t>シュウ</t>
    </rPh>
    <phoneticPr fontId="44"/>
  </si>
  <si>
    <t>時間/月</t>
    <rPh sb="0" eb="2">
      <t>ジカン</t>
    </rPh>
    <rPh sb="3" eb="4">
      <t>ツキ</t>
    </rPh>
    <phoneticPr fontId="44"/>
  </si>
  <si>
    <t>当月の日数</t>
    <rPh sb="0" eb="2">
      <t>トウゲツ</t>
    </rPh>
    <rPh sb="3" eb="5">
      <t>ニッスウ</t>
    </rPh>
    <phoneticPr fontId="44"/>
  </si>
  <si>
    <t>日</t>
    <rPh sb="0" eb="1">
      <t>ニチ</t>
    </rPh>
    <phoneticPr fontId="44"/>
  </si>
  <si>
    <t>(特定施設入居者生活介護）</t>
    <rPh sb="1" eb="3">
      <t>トクテイ</t>
    </rPh>
    <rPh sb="3" eb="5">
      <t>シセツ</t>
    </rPh>
    <rPh sb="5" eb="8">
      <t>ニュウキョシャ</t>
    </rPh>
    <rPh sb="8" eb="10">
      <t>セイカツ</t>
    </rPh>
    <rPh sb="10" eb="12">
      <t>カイゴ</t>
    </rPh>
    <phoneticPr fontId="44"/>
  </si>
  <si>
    <t>(短期入所生活介護/共用型認知症対応型通所介護）</t>
    <rPh sb="1" eb="3">
      <t>タンキ</t>
    </rPh>
    <rPh sb="3" eb="5">
      <t>ニュウショ</t>
    </rPh>
    <rPh sb="5" eb="7">
      <t>セイカツ</t>
    </rPh>
    <rPh sb="7" eb="9">
      <t>カイゴ</t>
    </rPh>
    <rPh sb="10" eb="12">
      <t>キョウヨウ</t>
    </rPh>
    <rPh sb="12" eb="13">
      <t>ガタ</t>
    </rPh>
    <rPh sb="13" eb="16">
      <t>ニンチショウ</t>
    </rPh>
    <rPh sb="16" eb="18">
      <t>タイオウ</t>
    </rPh>
    <rPh sb="18" eb="19">
      <t>ガタ</t>
    </rPh>
    <rPh sb="19" eb="21">
      <t>ツウショ</t>
    </rPh>
    <rPh sb="21" eb="23">
      <t>カイゴ</t>
    </rPh>
    <phoneticPr fontId="44"/>
  </si>
  <si>
    <t>(4) 利用定員</t>
    <rPh sb="4" eb="6">
      <t>リヨウ</t>
    </rPh>
    <rPh sb="6" eb="8">
      <t>テイイン</t>
    </rPh>
    <phoneticPr fontId="44"/>
  </si>
  <si>
    <t>(5) 利用者数</t>
    <rPh sb="4" eb="6">
      <t>リヨウ</t>
    </rPh>
    <rPh sb="6" eb="7">
      <t>シャ</t>
    </rPh>
    <rPh sb="7" eb="8">
      <t>スウ</t>
    </rPh>
    <phoneticPr fontId="44"/>
  </si>
  <si>
    <t>(6) 利用定員</t>
    <rPh sb="4" eb="6">
      <t>リヨウ</t>
    </rPh>
    <rPh sb="6" eb="8">
      <t>テイイン</t>
    </rPh>
    <phoneticPr fontId="44"/>
  </si>
  <si>
    <t>(7) 利用者数</t>
    <rPh sb="4" eb="6">
      <t>リヨウ</t>
    </rPh>
    <rPh sb="6" eb="7">
      <t>シャ</t>
    </rPh>
    <rPh sb="7" eb="8">
      <t>スウ</t>
    </rPh>
    <phoneticPr fontId="44"/>
  </si>
  <si>
    <t>(3) 日中／夜勤の時間帯の区分</t>
    <rPh sb="4" eb="6">
      <t>ニッチュウ</t>
    </rPh>
    <rPh sb="7" eb="9">
      <t>ヤキン</t>
    </rPh>
    <rPh sb="10" eb="13">
      <t>ジカンタイ</t>
    </rPh>
    <rPh sb="14" eb="16">
      <t>クブン</t>
    </rPh>
    <phoneticPr fontId="44"/>
  </si>
  <si>
    <t>人</t>
    <rPh sb="0" eb="1">
      <t>ニン</t>
    </rPh>
    <phoneticPr fontId="44"/>
  </si>
  <si>
    <t>前年度の平均値</t>
    <rPh sb="0" eb="3">
      <t>ゼンネンド</t>
    </rPh>
    <rPh sb="4" eb="6">
      <t>ヘイキン</t>
    </rPh>
    <rPh sb="6" eb="7">
      <t>アタイ</t>
    </rPh>
    <phoneticPr fontId="44"/>
  </si>
  <si>
    <t>日中（夜勤時間帯以外）の時間帯</t>
    <rPh sb="0" eb="2">
      <t>ニッチュウ</t>
    </rPh>
    <rPh sb="3" eb="5">
      <t>ヤキン</t>
    </rPh>
    <rPh sb="5" eb="8">
      <t>ジカンタイ</t>
    </rPh>
    <rPh sb="8" eb="10">
      <t>イガイ</t>
    </rPh>
    <rPh sb="12" eb="15">
      <t>ジカンタイ</t>
    </rPh>
    <phoneticPr fontId="44"/>
  </si>
  <si>
    <t>～</t>
    <phoneticPr fontId="44"/>
  </si>
  <si>
    <t>（新規に指定を受ける場合）</t>
    <rPh sb="1" eb="3">
      <t>シンキ</t>
    </rPh>
    <rPh sb="4" eb="6">
      <t>シテイ</t>
    </rPh>
    <rPh sb="7" eb="8">
      <t>ウ</t>
    </rPh>
    <rPh sb="10" eb="12">
      <t>バアイ</t>
    </rPh>
    <phoneticPr fontId="44"/>
  </si>
  <si>
    <t>夜勤時間帯</t>
    <rPh sb="0" eb="2">
      <t>ヤキン</t>
    </rPh>
    <rPh sb="2" eb="5">
      <t>ジカンタイ</t>
    </rPh>
    <phoneticPr fontId="44"/>
  </si>
  <si>
    <t>～</t>
    <phoneticPr fontId="44"/>
  </si>
  <si>
    <t>推定数</t>
    <rPh sb="0" eb="2">
      <t>スイテイ</t>
    </rPh>
    <rPh sb="2" eb="3">
      <t>スウ</t>
    </rPh>
    <phoneticPr fontId="44"/>
  </si>
  <si>
    <t>No</t>
    <phoneticPr fontId="44"/>
  </si>
  <si>
    <t>(8)
ユニットリーダー</t>
    <phoneticPr fontId="44"/>
  </si>
  <si>
    <t>(9)
ユニット名</t>
    <rPh sb="8" eb="9">
      <t>メイ</t>
    </rPh>
    <phoneticPr fontId="44"/>
  </si>
  <si>
    <t>(8) 
職種</t>
    <phoneticPr fontId="13"/>
  </si>
  <si>
    <t>(9)
勤務
形態</t>
    <phoneticPr fontId="13"/>
  </si>
  <si>
    <t>(10) 資格</t>
    <rPh sb="5" eb="7">
      <t>シカク</t>
    </rPh>
    <phoneticPr fontId="44"/>
  </si>
  <si>
    <t>(11) 氏　名</t>
    <phoneticPr fontId="13"/>
  </si>
  <si>
    <t>日中／夜勤時間帯
の区分</t>
    <rPh sb="0" eb="2">
      <t>ニッチュウ</t>
    </rPh>
    <rPh sb="3" eb="5">
      <t>ヤキン</t>
    </rPh>
    <rPh sb="5" eb="8">
      <t>ジカンタイ</t>
    </rPh>
    <rPh sb="10" eb="12">
      <t>クブン</t>
    </rPh>
    <phoneticPr fontId="44"/>
  </si>
  <si>
    <t>(12) 勤 務 時 間 数</t>
    <rPh sb="5" eb="6">
      <t>ツトム</t>
    </rPh>
    <rPh sb="7" eb="8">
      <t>ツトム</t>
    </rPh>
    <rPh sb="9" eb="10">
      <t>トキ</t>
    </rPh>
    <rPh sb="11" eb="12">
      <t>アイダ</t>
    </rPh>
    <rPh sb="13" eb="14">
      <t>スウ</t>
    </rPh>
    <phoneticPr fontId="44"/>
  </si>
  <si>
    <r>
      <t xml:space="preserve">(14)
</t>
    </r>
    <r>
      <rPr>
        <sz val="11"/>
        <rFont val="HGSｺﾞｼｯｸM"/>
        <family val="3"/>
        <charset val="128"/>
      </rPr>
      <t>週平均
勤務時間数</t>
    </r>
    <rPh sb="6" eb="8">
      <t>ヘイキン</t>
    </rPh>
    <rPh sb="9" eb="11">
      <t>キンム</t>
    </rPh>
    <rPh sb="11" eb="13">
      <t>ジカン</t>
    </rPh>
    <rPh sb="13" eb="14">
      <t>スウ</t>
    </rPh>
    <phoneticPr fontId="13"/>
  </si>
  <si>
    <r>
      <t>(15) 兼務状況
（兼務先/兼務する職務の内容
/兼務時間数）</t>
    </r>
    <r>
      <rPr>
        <sz val="10"/>
        <rFont val="HGSｺﾞｼｯｸM"/>
        <family val="3"/>
        <charset val="128"/>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3"/>
  </si>
  <si>
    <t>1週目</t>
    <rPh sb="1" eb="2">
      <t>シュウ</t>
    </rPh>
    <rPh sb="2" eb="3">
      <t>メ</t>
    </rPh>
    <phoneticPr fontId="44"/>
  </si>
  <si>
    <t>2週目</t>
    <rPh sb="1" eb="2">
      <t>シュウ</t>
    </rPh>
    <rPh sb="2" eb="3">
      <t>メ</t>
    </rPh>
    <phoneticPr fontId="44"/>
  </si>
  <si>
    <t>3週目</t>
    <rPh sb="1" eb="2">
      <t>シュウ</t>
    </rPh>
    <rPh sb="2" eb="3">
      <t>メ</t>
    </rPh>
    <phoneticPr fontId="44"/>
  </si>
  <si>
    <t>4週目</t>
    <rPh sb="1" eb="2">
      <t>シュウ</t>
    </rPh>
    <rPh sb="2" eb="3">
      <t>メ</t>
    </rPh>
    <phoneticPr fontId="44"/>
  </si>
  <si>
    <t>5週目</t>
    <rPh sb="1" eb="2">
      <t>シュウ</t>
    </rPh>
    <rPh sb="2" eb="3">
      <t>メ</t>
    </rPh>
    <phoneticPr fontId="44"/>
  </si>
  <si>
    <t>厚労　太郎</t>
    <rPh sb="0" eb="2">
      <t>コウロウ</t>
    </rPh>
    <rPh sb="3" eb="5">
      <t>タロウ</t>
    </rPh>
    <phoneticPr fontId="44"/>
  </si>
  <si>
    <t>シフト記号</t>
    <rPh sb="3" eb="5">
      <t>キゴウ</t>
    </rPh>
    <phoneticPr fontId="50"/>
  </si>
  <si>
    <t>b</t>
  </si>
  <si>
    <t>休</t>
    <rPh sb="0" eb="1">
      <t>ヤス</t>
    </rPh>
    <phoneticPr fontId="44"/>
  </si>
  <si>
    <t>管理者</t>
    <rPh sb="0" eb="3">
      <t>カンリシャ</t>
    </rPh>
    <phoneticPr fontId="44"/>
  </si>
  <si>
    <t>A</t>
  </si>
  <si>
    <t>ー</t>
  </si>
  <si>
    <t>日中の勤務時間数</t>
    <rPh sb="0" eb="2">
      <t>ニッチュウ</t>
    </rPh>
    <rPh sb="3" eb="5">
      <t>キンム</t>
    </rPh>
    <rPh sb="5" eb="8">
      <t>ジカンスウ</t>
    </rPh>
    <phoneticPr fontId="44"/>
  </si>
  <si>
    <t>夜勤時間帯の勤務時間数</t>
    <rPh sb="0" eb="2">
      <t>ヤキン</t>
    </rPh>
    <rPh sb="2" eb="5">
      <t>ジカンタイ</t>
    </rPh>
    <rPh sb="6" eb="8">
      <t>キンム</t>
    </rPh>
    <rPh sb="8" eb="11">
      <t>ジカンスウ</t>
    </rPh>
    <phoneticPr fontId="50"/>
  </si>
  <si>
    <t>○○　A男</t>
    <rPh sb="4" eb="5">
      <t>オトコ</t>
    </rPh>
    <phoneticPr fontId="44"/>
  </si>
  <si>
    <t>b</t>
    <phoneticPr fontId="44"/>
  </si>
  <si>
    <t>b</t>
    <phoneticPr fontId="44"/>
  </si>
  <si>
    <t>生活相談員</t>
    <rPh sb="0" eb="2">
      <t>セイカツ</t>
    </rPh>
    <rPh sb="2" eb="5">
      <t>ソウダンイン</t>
    </rPh>
    <phoneticPr fontId="44"/>
  </si>
  <si>
    <t>社会福祉主事任用資格</t>
    <rPh sb="0" eb="2">
      <t>シャカイ</t>
    </rPh>
    <rPh sb="2" eb="4">
      <t>フクシ</t>
    </rPh>
    <rPh sb="4" eb="6">
      <t>シュジ</t>
    </rPh>
    <rPh sb="6" eb="8">
      <t>ニンヨウ</t>
    </rPh>
    <rPh sb="8" eb="10">
      <t>シカク</t>
    </rPh>
    <phoneticPr fontId="44"/>
  </si>
  <si>
    <t>○○　B子</t>
    <rPh sb="4" eb="5">
      <t>コ</t>
    </rPh>
    <phoneticPr fontId="44"/>
  </si>
  <si>
    <t>計画作成担当者</t>
    <rPh sb="0" eb="2">
      <t>ケイカク</t>
    </rPh>
    <rPh sb="2" eb="4">
      <t>サクセイ</t>
    </rPh>
    <rPh sb="4" eb="7">
      <t>タントウシャ</t>
    </rPh>
    <phoneticPr fontId="44"/>
  </si>
  <si>
    <t>介護支援専門員</t>
    <rPh sb="0" eb="2">
      <t>カイゴ</t>
    </rPh>
    <rPh sb="2" eb="4">
      <t>シエン</t>
    </rPh>
    <rPh sb="4" eb="7">
      <t>センモンイン</t>
    </rPh>
    <phoneticPr fontId="44"/>
  </si>
  <si>
    <t>○○　C太</t>
    <rPh sb="4" eb="5">
      <t>タ</t>
    </rPh>
    <phoneticPr fontId="44"/>
  </si>
  <si>
    <t>f</t>
    <phoneticPr fontId="44"/>
  </si>
  <si>
    <t>f</t>
    <phoneticPr fontId="44"/>
  </si>
  <si>
    <t>看護職員を兼務</t>
    <rPh sb="0" eb="2">
      <t>カンゴ</t>
    </rPh>
    <rPh sb="2" eb="4">
      <t>ショクイン</t>
    </rPh>
    <rPh sb="5" eb="7">
      <t>ケンム</t>
    </rPh>
    <phoneticPr fontId="44"/>
  </si>
  <si>
    <t>機能訓練指導員</t>
    <rPh sb="0" eb="2">
      <t>キノウ</t>
    </rPh>
    <rPh sb="2" eb="4">
      <t>クンレン</t>
    </rPh>
    <rPh sb="4" eb="7">
      <t>シドウイン</t>
    </rPh>
    <phoneticPr fontId="44"/>
  </si>
  <si>
    <t>B</t>
  </si>
  <si>
    <t>看護師</t>
    <rPh sb="0" eb="3">
      <t>カンゴシ</t>
    </rPh>
    <phoneticPr fontId="44"/>
  </si>
  <si>
    <t>○○　D美</t>
    <rPh sb="4" eb="5">
      <t>ウツク</t>
    </rPh>
    <phoneticPr fontId="44"/>
  </si>
  <si>
    <t>看護職員</t>
    <rPh sb="0" eb="2">
      <t>カンゴ</t>
    </rPh>
    <rPh sb="2" eb="4">
      <t>ショクイン</t>
    </rPh>
    <phoneticPr fontId="44"/>
  </si>
  <si>
    <t>看護師</t>
    <rPh sb="0" eb="3">
      <t>カンゴシ</t>
    </rPh>
    <phoneticPr fontId="46"/>
  </si>
  <si>
    <t>e</t>
    <phoneticPr fontId="44"/>
  </si>
  <si>
    <t>機能訓練指導員を兼務</t>
    <rPh sb="0" eb="2">
      <t>キノウ</t>
    </rPh>
    <rPh sb="2" eb="4">
      <t>クンレン</t>
    </rPh>
    <rPh sb="4" eb="7">
      <t>シドウイン</t>
    </rPh>
    <rPh sb="8" eb="10">
      <t>ケンム</t>
    </rPh>
    <phoneticPr fontId="44"/>
  </si>
  <si>
    <t>○○　E夫</t>
    <rPh sb="4" eb="5">
      <t>オット</t>
    </rPh>
    <phoneticPr fontId="44"/>
  </si>
  <si>
    <t>○○　F子</t>
    <rPh sb="4" eb="5">
      <t>コ</t>
    </rPh>
    <phoneticPr fontId="44"/>
  </si>
  <si>
    <t>◎</t>
  </si>
  <si>
    <t>ユニット１</t>
    <phoneticPr fontId="44"/>
  </si>
  <si>
    <t>○○　G太</t>
    <rPh sb="4" eb="5">
      <t>タ</t>
    </rPh>
    <phoneticPr fontId="44"/>
  </si>
  <si>
    <t>o</t>
    <phoneticPr fontId="44"/>
  </si>
  <si>
    <t>a</t>
    <phoneticPr fontId="44"/>
  </si>
  <si>
    <t>d</t>
    <phoneticPr fontId="44"/>
  </si>
  <si>
    <t>o</t>
  </si>
  <si>
    <t>介護職員</t>
    <rPh sb="0" eb="2">
      <t>カイゴ</t>
    </rPh>
    <rPh sb="2" eb="4">
      <t>ショクイン</t>
    </rPh>
    <phoneticPr fontId="44"/>
  </si>
  <si>
    <t>介護福祉士</t>
    <rPh sb="0" eb="2">
      <t>カイゴ</t>
    </rPh>
    <rPh sb="2" eb="5">
      <t>フクシシ</t>
    </rPh>
    <phoneticPr fontId="44"/>
  </si>
  <si>
    <t>ユニット１</t>
    <phoneticPr fontId="44"/>
  </si>
  <si>
    <t>○○　H美</t>
    <rPh sb="4" eb="5">
      <t>ミ</t>
    </rPh>
    <phoneticPr fontId="44"/>
  </si>
  <si>
    <t>o</t>
    <phoneticPr fontId="44"/>
  </si>
  <si>
    <t>a</t>
    <phoneticPr fontId="44"/>
  </si>
  <si>
    <t>d</t>
    <phoneticPr fontId="44"/>
  </si>
  <si>
    <t>○○　J太郎</t>
    <rPh sb="4" eb="6">
      <t>タロウ</t>
    </rPh>
    <phoneticPr fontId="44"/>
  </si>
  <si>
    <t>○○　K子</t>
    <rPh sb="4" eb="5">
      <t>コ</t>
    </rPh>
    <phoneticPr fontId="44"/>
  </si>
  <si>
    <t>○○　L太</t>
    <rPh sb="4" eb="5">
      <t>タ</t>
    </rPh>
    <phoneticPr fontId="44"/>
  </si>
  <si>
    <t>C</t>
  </si>
  <si>
    <t>○</t>
  </si>
  <si>
    <t>ユニット２</t>
    <phoneticPr fontId="44"/>
  </si>
  <si>
    <t>○○　M子</t>
    <rPh sb="4" eb="5">
      <t>コ</t>
    </rPh>
    <phoneticPr fontId="44"/>
  </si>
  <si>
    <t>○○　N男</t>
    <rPh sb="4" eb="5">
      <t>オトコ</t>
    </rPh>
    <phoneticPr fontId="44"/>
  </si>
  <si>
    <t>○○　P子</t>
    <rPh sb="4" eb="5">
      <t>コ</t>
    </rPh>
    <phoneticPr fontId="44"/>
  </si>
  <si>
    <t>ユニット２</t>
    <phoneticPr fontId="44"/>
  </si>
  <si>
    <t>○○　R次郎</t>
    <rPh sb="4" eb="6">
      <t>ジロウ</t>
    </rPh>
    <phoneticPr fontId="44"/>
  </si>
  <si>
    <t>d</t>
    <phoneticPr fontId="44"/>
  </si>
  <si>
    <t>a</t>
    <phoneticPr fontId="44"/>
  </si>
  <si>
    <t>o</t>
    <phoneticPr fontId="44"/>
  </si>
  <si>
    <t>○○　S子</t>
    <rPh sb="4" eb="5">
      <t>コ</t>
    </rPh>
    <phoneticPr fontId="44"/>
  </si>
  <si>
    <t>ユニット３</t>
    <phoneticPr fontId="44"/>
  </si>
  <si>
    <t>○○　T太</t>
    <rPh sb="4" eb="5">
      <t>タ</t>
    </rPh>
    <phoneticPr fontId="44"/>
  </si>
  <si>
    <t>○○　U子</t>
    <rPh sb="4" eb="5">
      <t>コ</t>
    </rPh>
    <phoneticPr fontId="44"/>
  </si>
  <si>
    <t>○○　V男</t>
    <rPh sb="4" eb="5">
      <t>オトコ</t>
    </rPh>
    <phoneticPr fontId="44"/>
  </si>
  <si>
    <t>○○　W子</t>
    <rPh sb="4" eb="5">
      <t>コ</t>
    </rPh>
    <phoneticPr fontId="44"/>
  </si>
  <si>
    <t>○○　X太郎</t>
    <rPh sb="4" eb="6">
      <t>タロウ</t>
    </rPh>
    <phoneticPr fontId="44"/>
  </si>
  <si>
    <t>ユニット４</t>
    <phoneticPr fontId="44"/>
  </si>
  <si>
    <t>○○　Y子</t>
    <rPh sb="4" eb="5">
      <t>コ</t>
    </rPh>
    <phoneticPr fontId="44"/>
  </si>
  <si>
    <t>ユニット４</t>
    <phoneticPr fontId="44"/>
  </si>
  <si>
    <t>○○　Z男</t>
    <rPh sb="4" eb="5">
      <t>オトコ</t>
    </rPh>
    <phoneticPr fontId="44"/>
  </si>
  <si>
    <t>○○　AA三郎</t>
    <rPh sb="5" eb="7">
      <t>サブロウ</t>
    </rPh>
    <phoneticPr fontId="44"/>
  </si>
  <si>
    <t>○○　BB子</t>
    <rPh sb="5" eb="6">
      <t>コ</t>
    </rPh>
    <phoneticPr fontId="44"/>
  </si>
  <si>
    <t>○○　CC次郎</t>
    <rPh sb="5" eb="7">
      <t>ジロウ</t>
    </rPh>
    <phoneticPr fontId="44"/>
  </si>
  <si>
    <t>(16)人員基準の確認（看護職員・介護職員）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44"/>
  </si>
  <si>
    <t>①看護職員</t>
    <rPh sb="1" eb="3">
      <t>カンゴ</t>
    </rPh>
    <rPh sb="3" eb="5">
      <t>ショクイン</t>
    </rPh>
    <phoneticPr fontId="44"/>
  </si>
  <si>
    <t>②介護職員</t>
    <rPh sb="1" eb="3">
      <t>カイゴ</t>
    </rPh>
    <rPh sb="3" eb="5">
      <t>ショクイン</t>
    </rPh>
    <phoneticPr fontId="44"/>
  </si>
  <si>
    <t>③看護職員と介護職員の合計</t>
    <rPh sb="1" eb="3">
      <t>カンゴ</t>
    </rPh>
    <rPh sb="3" eb="5">
      <t>ショクイン</t>
    </rPh>
    <rPh sb="6" eb="8">
      <t>カイゴ</t>
    </rPh>
    <rPh sb="8" eb="10">
      <t>ショクイン</t>
    </rPh>
    <rPh sb="11" eb="13">
      <t>ゴウケイ</t>
    </rPh>
    <phoneticPr fontId="44"/>
  </si>
  <si>
    <t>勤務形態</t>
    <rPh sb="0" eb="2">
      <t>キンム</t>
    </rPh>
    <rPh sb="2" eb="4">
      <t>ケイタイ</t>
    </rPh>
    <phoneticPr fontId="44"/>
  </si>
  <si>
    <t>勤務時間数合計</t>
    <rPh sb="0" eb="2">
      <t>キンム</t>
    </rPh>
    <rPh sb="2" eb="5">
      <t>ジカンスウ</t>
    </rPh>
    <rPh sb="5" eb="7">
      <t>ゴウケイ</t>
    </rPh>
    <phoneticPr fontId="44"/>
  </si>
  <si>
    <t>常勤換算の対象時間数</t>
    <rPh sb="0" eb="2">
      <t>ジョウキン</t>
    </rPh>
    <rPh sb="2" eb="4">
      <t>カンサン</t>
    </rPh>
    <rPh sb="5" eb="7">
      <t>タイショウ</t>
    </rPh>
    <rPh sb="7" eb="9">
      <t>ジカン</t>
    </rPh>
    <rPh sb="9" eb="10">
      <t>スウ</t>
    </rPh>
    <phoneticPr fontId="44"/>
  </si>
  <si>
    <t>常勤換算方法対象外の</t>
    <rPh sb="0" eb="2">
      <t>ジョウキン</t>
    </rPh>
    <rPh sb="2" eb="4">
      <t>カンサン</t>
    </rPh>
    <rPh sb="4" eb="6">
      <t>ホウホウ</t>
    </rPh>
    <rPh sb="6" eb="9">
      <t>タイショウガイ</t>
    </rPh>
    <phoneticPr fontId="44"/>
  </si>
  <si>
    <t>当月合計</t>
    <rPh sb="0" eb="2">
      <t>トウゲツ</t>
    </rPh>
    <rPh sb="2" eb="4">
      <t>ゴウケイ</t>
    </rPh>
    <phoneticPr fontId="44"/>
  </si>
  <si>
    <t>週平均</t>
    <rPh sb="0" eb="3">
      <t>シュウヘイキン</t>
    </rPh>
    <phoneticPr fontId="44"/>
  </si>
  <si>
    <t>常勤の従業者の人数</t>
    <rPh sb="0" eb="2">
      <t>ジョウキン</t>
    </rPh>
    <rPh sb="3" eb="6">
      <t>ジュウギョウシャ</t>
    </rPh>
    <rPh sb="7" eb="9">
      <t>ニンズウ</t>
    </rPh>
    <phoneticPr fontId="44"/>
  </si>
  <si>
    <t>合計</t>
    <rPh sb="0" eb="2">
      <t>ゴウケイ</t>
    </rPh>
    <phoneticPr fontId="44"/>
  </si>
  <si>
    <t>A</t>
    <phoneticPr fontId="44"/>
  </si>
  <si>
    <t>＋</t>
    <phoneticPr fontId="44"/>
  </si>
  <si>
    <t>＝</t>
    <phoneticPr fontId="44"/>
  </si>
  <si>
    <t>B</t>
    <phoneticPr fontId="44"/>
  </si>
  <si>
    <t>C</t>
    <phoneticPr fontId="44"/>
  </si>
  <si>
    <t>-</t>
    <phoneticPr fontId="44"/>
  </si>
  <si>
    <t>-</t>
    <phoneticPr fontId="44"/>
  </si>
  <si>
    <t>D</t>
    <phoneticPr fontId="44"/>
  </si>
  <si>
    <t>（勤務形態の記号）</t>
    <rPh sb="1" eb="3">
      <t>キンム</t>
    </rPh>
    <rPh sb="3" eb="5">
      <t>ケイタイ</t>
    </rPh>
    <rPh sb="6" eb="8">
      <t>キゴウ</t>
    </rPh>
    <phoneticPr fontId="44"/>
  </si>
  <si>
    <t>記号</t>
    <rPh sb="0" eb="2">
      <t>キゴウ</t>
    </rPh>
    <phoneticPr fontId="44"/>
  </si>
  <si>
    <t>区分</t>
    <rPh sb="0" eb="2">
      <t>クブン</t>
    </rPh>
    <phoneticPr fontId="44"/>
  </si>
  <si>
    <t>A</t>
    <phoneticPr fontId="44"/>
  </si>
  <si>
    <t>常勤で専従</t>
    <rPh sb="0" eb="2">
      <t>ジョウキン</t>
    </rPh>
    <rPh sb="3" eb="5">
      <t>センジュウ</t>
    </rPh>
    <phoneticPr fontId="44"/>
  </si>
  <si>
    <t>■ 常勤換算方法による人数</t>
    <rPh sb="2" eb="4">
      <t>ジョウキン</t>
    </rPh>
    <rPh sb="4" eb="6">
      <t>カンサン</t>
    </rPh>
    <rPh sb="6" eb="8">
      <t>ホウホウ</t>
    </rPh>
    <rPh sb="11" eb="13">
      <t>ニンズウ</t>
    </rPh>
    <phoneticPr fontId="44"/>
  </si>
  <si>
    <t>常勤で兼務</t>
    <rPh sb="0" eb="2">
      <t>ジョウキン</t>
    </rPh>
    <rPh sb="3" eb="5">
      <t>ケンム</t>
    </rPh>
    <phoneticPr fontId="44"/>
  </si>
  <si>
    <t>常勤換算の</t>
    <rPh sb="0" eb="2">
      <t>ジョウキン</t>
    </rPh>
    <rPh sb="2" eb="4">
      <t>カンサン</t>
    </rPh>
    <phoneticPr fontId="44"/>
  </si>
  <si>
    <t>常勤の従業者が</t>
    <rPh sb="0" eb="2">
      <t>ジョウキン</t>
    </rPh>
    <rPh sb="3" eb="6">
      <t>ジュウギョウシャ</t>
    </rPh>
    <phoneticPr fontId="44"/>
  </si>
  <si>
    <t>C</t>
    <phoneticPr fontId="44"/>
  </si>
  <si>
    <t>非常勤で専従</t>
    <rPh sb="0" eb="3">
      <t>ヒジョウキン</t>
    </rPh>
    <rPh sb="4" eb="6">
      <t>センジュウ</t>
    </rPh>
    <phoneticPr fontId="44"/>
  </si>
  <si>
    <t>常勤換算後の人数</t>
    <rPh sb="0" eb="2">
      <t>ジョウキン</t>
    </rPh>
    <rPh sb="2" eb="4">
      <t>カンサン</t>
    </rPh>
    <rPh sb="4" eb="5">
      <t>ゴ</t>
    </rPh>
    <rPh sb="6" eb="8">
      <t>ニンズウ</t>
    </rPh>
    <phoneticPr fontId="44"/>
  </si>
  <si>
    <t>D</t>
    <phoneticPr fontId="44"/>
  </si>
  <si>
    <t>非常勤で兼務</t>
    <rPh sb="0" eb="3">
      <t>ヒジョウキン</t>
    </rPh>
    <rPh sb="4" eb="6">
      <t>ケンム</t>
    </rPh>
    <phoneticPr fontId="44"/>
  </si>
  <si>
    <t>÷</t>
    <phoneticPr fontId="44"/>
  </si>
  <si>
    <t>＝</t>
    <phoneticPr fontId="44"/>
  </si>
  <si>
    <t>（小数点第2位以下切り捨て）</t>
    <rPh sb="1" eb="4">
      <t>ショウスウテン</t>
    </rPh>
    <rPh sb="4" eb="5">
      <t>ダイ</t>
    </rPh>
    <rPh sb="6" eb="7">
      <t>イ</t>
    </rPh>
    <rPh sb="7" eb="9">
      <t>イカ</t>
    </rPh>
    <rPh sb="9" eb="10">
      <t>キ</t>
    </rPh>
    <rPh sb="11" eb="12">
      <t>ス</t>
    </rPh>
    <phoneticPr fontId="44"/>
  </si>
  <si>
    <t>■ 看護職員の常勤換算方法による人数</t>
    <rPh sb="2" eb="4">
      <t>カンゴ</t>
    </rPh>
    <rPh sb="4" eb="6">
      <t>ショクイン</t>
    </rPh>
    <rPh sb="7" eb="9">
      <t>ジョウキン</t>
    </rPh>
    <rPh sb="9" eb="11">
      <t>カンサン</t>
    </rPh>
    <rPh sb="11" eb="13">
      <t>ホウホウ</t>
    </rPh>
    <rPh sb="16" eb="18">
      <t>ニンズウ</t>
    </rPh>
    <phoneticPr fontId="44"/>
  </si>
  <si>
    <t>■ 介護職員の常勤換算方法による人数</t>
    <rPh sb="2" eb="4">
      <t>カイゴ</t>
    </rPh>
    <rPh sb="4" eb="6">
      <t>ショクイン</t>
    </rPh>
    <rPh sb="7" eb="9">
      <t>ジョウキン</t>
    </rPh>
    <rPh sb="9" eb="11">
      <t>カンサン</t>
    </rPh>
    <rPh sb="11" eb="13">
      <t>ホウホウ</t>
    </rPh>
    <rPh sb="16" eb="18">
      <t>ニンズウ</t>
    </rPh>
    <phoneticPr fontId="44"/>
  </si>
  <si>
    <t>常勤の従業者の人数</t>
  </si>
  <si>
    <t>常勤換算方法による人数</t>
    <rPh sb="0" eb="2">
      <t>ジョウキン</t>
    </rPh>
    <rPh sb="2" eb="4">
      <t>カンサン</t>
    </rPh>
    <rPh sb="4" eb="6">
      <t>ホウホウ</t>
    </rPh>
    <rPh sb="9" eb="11">
      <t>ニンズウ</t>
    </rPh>
    <phoneticPr fontId="44"/>
  </si>
  <si>
    <t>＋</t>
    <phoneticPr fontId="44"/>
  </si>
  <si>
    <t>変　形　労　働　制</t>
  </si>
  <si>
    <t>1週間当たりの勤務時間数が32時間の常勤職員の氏名</t>
  </si>
  <si>
    <t>・</t>
  </si>
  <si>
    <t xml:space="preserve">  有　　・　　無</t>
  </si>
  <si>
    <t>≪要 提出≫</t>
    <rPh sb="1" eb="2">
      <t>ヨウ</t>
    </rPh>
    <rPh sb="3" eb="5">
      <t>テイシュツ</t>
    </rPh>
    <phoneticPr fontId="44"/>
  </si>
  <si>
    <t>■シフト記号表（勤務時間帯）</t>
    <rPh sb="4" eb="6">
      <t>キゴウ</t>
    </rPh>
    <rPh sb="6" eb="7">
      <t>ヒョウ</t>
    </rPh>
    <rPh sb="8" eb="10">
      <t>キンム</t>
    </rPh>
    <rPh sb="10" eb="13">
      <t>ジカンタイ</t>
    </rPh>
    <phoneticPr fontId="44"/>
  </si>
  <si>
    <t>※24時間表記</t>
    <rPh sb="3" eb="5">
      <t>ジカン</t>
    </rPh>
    <rPh sb="5" eb="7">
      <t>ヒョウキ</t>
    </rPh>
    <phoneticPr fontId="4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</si>
  <si>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4"/>
  </si>
  <si>
    <t>勤務時間</t>
    <rPh sb="0" eb="2">
      <t>キンム</t>
    </rPh>
    <rPh sb="2" eb="4">
      <t>ジカン</t>
    </rPh>
    <phoneticPr fontId="44"/>
  </si>
  <si>
    <t>日中（夜勤時間帯以外）の勤務時間</t>
    <rPh sb="0" eb="2">
      <t>ニッチュウ</t>
    </rPh>
    <rPh sb="3" eb="5">
      <t>ヤキン</t>
    </rPh>
    <rPh sb="5" eb="8">
      <t>ジカンタイ</t>
    </rPh>
    <rPh sb="8" eb="10">
      <t>イガイ</t>
    </rPh>
    <rPh sb="12" eb="14">
      <t>キンム</t>
    </rPh>
    <rPh sb="14" eb="16">
      <t>ジカン</t>
    </rPh>
    <phoneticPr fontId="44"/>
  </si>
  <si>
    <t>（記号の意味）</t>
    <rPh sb="1" eb="3">
      <t>キゴウ</t>
    </rPh>
    <rPh sb="4" eb="6">
      <t>イミ</t>
    </rPh>
    <phoneticPr fontId="44"/>
  </si>
  <si>
    <t>始業時間</t>
    <rPh sb="0" eb="2">
      <t>シギョウ</t>
    </rPh>
    <rPh sb="2" eb="4">
      <t>ジカン</t>
    </rPh>
    <phoneticPr fontId="44"/>
  </si>
  <si>
    <t>終業時間</t>
    <rPh sb="0" eb="2">
      <t>シュウギョウ</t>
    </rPh>
    <rPh sb="2" eb="4">
      <t>ジカン</t>
    </rPh>
    <phoneticPr fontId="44"/>
  </si>
  <si>
    <t>うち、休憩時間</t>
    <rPh sb="3" eb="5">
      <t>キュウケイ</t>
    </rPh>
    <rPh sb="5" eb="7">
      <t>ジカン</t>
    </rPh>
    <phoneticPr fontId="44"/>
  </si>
  <si>
    <t>開始</t>
    <rPh sb="0" eb="2">
      <t>カイシ</t>
    </rPh>
    <phoneticPr fontId="44"/>
  </si>
  <si>
    <t>終了</t>
    <rPh sb="0" eb="2">
      <t>シュウリョウ</t>
    </rPh>
    <phoneticPr fontId="44"/>
  </si>
  <si>
    <t>の勤務時間</t>
    <rPh sb="1" eb="3">
      <t>キンム</t>
    </rPh>
    <rPh sb="3" eb="5">
      <t>ジカン</t>
    </rPh>
    <phoneticPr fontId="44"/>
  </si>
  <si>
    <t>休：休暇</t>
    <rPh sb="0" eb="1">
      <t>ヤス</t>
    </rPh>
    <rPh sb="2" eb="4">
      <t>キュウカ</t>
    </rPh>
    <phoneticPr fontId="44"/>
  </si>
  <si>
    <t>：</t>
    <phoneticPr fontId="44"/>
  </si>
  <si>
    <t>～</t>
    <phoneticPr fontId="44"/>
  </si>
  <si>
    <t>-</t>
    <phoneticPr fontId="44"/>
  </si>
  <si>
    <t>（</t>
    <phoneticPr fontId="44"/>
  </si>
  <si>
    <t>-</t>
    <phoneticPr fontId="44"/>
  </si>
  <si>
    <t>～</t>
    <phoneticPr fontId="44"/>
  </si>
  <si>
    <t>-</t>
    <phoneticPr fontId="44"/>
  </si>
  <si>
    <t>（</t>
    <phoneticPr fontId="44"/>
  </si>
  <si>
    <t>出：出張</t>
    <rPh sb="0" eb="1">
      <t>シュツ</t>
    </rPh>
    <rPh sb="2" eb="4">
      <t>シュッチョウ</t>
    </rPh>
    <phoneticPr fontId="44"/>
  </si>
  <si>
    <t>出</t>
    <rPh sb="0" eb="1">
      <t>シュツ</t>
    </rPh>
    <phoneticPr fontId="44"/>
  </si>
  <si>
    <t>～</t>
    <phoneticPr fontId="44"/>
  </si>
  <si>
    <t>（</t>
    <phoneticPr fontId="44"/>
  </si>
  <si>
    <t>-</t>
    <phoneticPr fontId="44"/>
  </si>
  <si>
    <t>）</t>
    <phoneticPr fontId="44"/>
  </si>
  <si>
    <t>～</t>
    <phoneticPr fontId="44"/>
  </si>
  <si>
    <t>～</t>
    <phoneticPr fontId="44"/>
  </si>
  <si>
    <t>）</t>
    <phoneticPr fontId="44"/>
  </si>
  <si>
    <t>研：研修</t>
    <rPh sb="0" eb="1">
      <t>ケン</t>
    </rPh>
    <rPh sb="2" eb="4">
      <t>ケンシュウ</t>
    </rPh>
    <phoneticPr fontId="44"/>
  </si>
  <si>
    <t>研</t>
    <rPh sb="0" eb="1">
      <t>ケン</t>
    </rPh>
    <phoneticPr fontId="44"/>
  </si>
  <si>
    <t>：</t>
    <phoneticPr fontId="44"/>
  </si>
  <si>
    <t>-</t>
    <phoneticPr fontId="44"/>
  </si>
  <si>
    <t>-</t>
    <phoneticPr fontId="44"/>
  </si>
  <si>
    <t>（</t>
    <phoneticPr fontId="44"/>
  </si>
  <si>
    <t>～</t>
    <phoneticPr fontId="44"/>
  </si>
  <si>
    <t>）</t>
    <phoneticPr fontId="44"/>
  </si>
  <si>
    <t>a</t>
    <phoneticPr fontId="44"/>
  </si>
  <si>
    <t>：</t>
    <phoneticPr fontId="44"/>
  </si>
  <si>
    <t>b</t>
    <phoneticPr fontId="44"/>
  </si>
  <si>
    <t>：</t>
    <phoneticPr fontId="44"/>
  </si>
  <si>
    <t>～</t>
    <phoneticPr fontId="44"/>
  </si>
  <si>
    <t>（</t>
    <phoneticPr fontId="44"/>
  </si>
  <si>
    <t>（</t>
    <phoneticPr fontId="44"/>
  </si>
  <si>
    <t>）</t>
    <phoneticPr fontId="44"/>
  </si>
  <si>
    <t>c</t>
    <phoneticPr fontId="44"/>
  </si>
  <si>
    <t>：</t>
    <phoneticPr fontId="44"/>
  </si>
  <si>
    <t>）</t>
    <phoneticPr fontId="44"/>
  </si>
  <si>
    <t>e</t>
    <phoneticPr fontId="44"/>
  </si>
  <si>
    <t>）</t>
    <phoneticPr fontId="44"/>
  </si>
  <si>
    <t>（</t>
    <phoneticPr fontId="44"/>
  </si>
  <si>
    <t>f</t>
    <phoneticPr fontId="44"/>
  </si>
  <si>
    <t>g</t>
    <phoneticPr fontId="44"/>
  </si>
  <si>
    <t>h</t>
    <phoneticPr fontId="44"/>
  </si>
  <si>
    <t>（</t>
    <phoneticPr fontId="44"/>
  </si>
  <si>
    <t>i</t>
    <phoneticPr fontId="44"/>
  </si>
  <si>
    <t>：</t>
    <phoneticPr fontId="44"/>
  </si>
  <si>
    <t>～</t>
    <phoneticPr fontId="44"/>
  </si>
  <si>
    <t>）</t>
    <phoneticPr fontId="44"/>
  </si>
  <si>
    <t>j</t>
    <phoneticPr fontId="44"/>
  </si>
  <si>
    <t>k</t>
    <phoneticPr fontId="44"/>
  </si>
  <si>
    <t>l</t>
    <phoneticPr fontId="44"/>
  </si>
  <si>
    <t>（</t>
    <phoneticPr fontId="44"/>
  </si>
  <si>
    <t>m</t>
    <phoneticPr fontId="44"/>
  </si>
  <si>
    <t>n</t>
    <phoneticPr fontId="44"/>
  </si>
  <si>
    <t>p</t>
    <phoneticPr fontId="44"/>
  </si>
  <si>
    <t>q</t>
    <phoneticPr fontId="44"/>
  </si>
  <si>
    <t>r</t>
    <phoneticPr fontId="44"/>
  </si>
  <si>
    <t>s</t>
    <phoneticPr fontId="44"/>
  </si>
  <si>
    <t>：</t>
    <phoneticPr fontId="44"/>
  </si>
  <si>
    <t>t</t>
    <phoneticPr fontId="44"/>
  </si>
  <si>
    <t>u</t>
    <phoneticPr fontId="44"/>
  </si>
  <si>
    <t>v</t>
    <phoneticPr fontId="44"/>
  </si>
  <si>
    <t>w</t>
    <phoneticPr fontId="44"/>
  </si>
  <si>
    <t>x</t>
    <phoneticPr fontId="44"/>
  </si>
  <si>
    <t>y</t>
    <phoneticPr fontId="44"/>
  </si>
  <si>
    <t>z</t>
    <phoneticPr fontId="44"/>
  </si>
  <si>
    <t>aa</t>
    <phoneticPr fontId="44"/>
  </si>
  <si>
    <t>ab</t>
    <phoneticPr fontId="44"/>
  </si>
  <si>
    <t>ac</t>
    <phoneticPr fontId="44"/>
  </si>
  <si>
    <t>ad</t>
    <phoneticPr fontId="44"/>
  </si>
  <si>
    <t>ae</t>
    <phoneticPr fontId="44"/>
  </si>
  <si>
    <t>af</t>
    <phoneticPr fontId="44"/>
  </si>
  <si>
    <t>ag</t>
    <phoneticPr fontId="44"/>
  </si>
  <si>
    <t>早退(1)</t>
    <rPh sb="0" eb="2">
      <t>ソウタイ</t>
    </rPh>
    <phoneticPr fontId="44"/>
  </si>
  <si>
    <t>実績で早退者がいた場合に使用</t>
    <rPh sb="0" eb="2">
      <t>ジッセキ</t>
    </rPh>
    <rPh sb="3" eb="6">
      <t>ソウタイシャ</t>
    </rPh>
    <rPh sb="9" eb="11">
      <t>バアイ</t>
    </rPh>
    <rPh sb="12" eb="14">
      <t>シヨウ</t>
    </rPh>
    <phoneticPr fontId="44"/>
  </si>
  <si>
    <t>早退(2)</t>
    <rPh sb="0" eb="2">
      <t>ソウタイ</t>
    </rPh>
    <phoneticPr fontId="44"/>
  </si>
  <si>
    <t>az</t>
    <phoneticPr fontId="44"/>
  </si>
  <si>
    <t>1日のうち</t>
    <rPh sb="1" eb="2">
      <t>ニチ</t>
    </rPh>
    <phoneticPr fontId="44"/>
  </si>
  <si>
    <t>朝・夜の2回</t>
    <rPh sb="0" eb="1">
      <t>アサ</t>
    </rPh>
    <rPh sb="2" eb="3">
      <t>ヨル</t>
    </rPh>
    <rPh sb="5" eb="6">
      <t>カイ</t>
    </rPh>
    <phoneticPr fontId="44"/>
  </si>
  <si>
    <t>勤務の場合</t>
    <rPh sb="0" eb="2">
      <t>キンム</t>
    </rPh>
    <rPh sb="3" eb="5">
      <t>バアイ</t>
    </rPh>
    <phoneticPr fontId="44"/>
  </si>
  <si>
    <t>ba</t>
    <phoneticPr fontId="44"/>
  </si>
  <si>
    <t>（</t>
    <phoneticPr fontId="44"/>
  </si>
  <si>
    <t>（プルダウン対象外）→</t>
    <rPh sb="6" eb="9">
      <t>タイショウガイ</t>
    </rPh>
    <phoneticPr fontId="44"/>
  </si>
  <si>
    <t>宿直</t>
    <rPh sb="0" eb="2">
      <t>シュクチョク</t>
    </rPh>
    <phoneticPr fontId="44"/>
  </si>
  <si>
    <t>(</t>
    <phoneticPr fontId="44"/>
  </si>
  <si>
    <t>)</t>
    <phoneticPr fontId="44"/>
  </si>
  <si>
    <t>○○○○</t>
    <phoneticPr fontId="44"/>
  </si>
  <si>
    <t>(1)</t>
    <phoneticPr fontId="44"/>
  </si>
  <si>
    <t>No</t>
    <phoneticPr fontId="44"/>
  </si>
  <si>
    <t>(6)
ユニットリーダー</t>
    <phoneticPr fontId="44"/>
  </si>
  <si>
    <t>(7)ユニット名</t>
    <rPh sb="7" eb="8">
      <t>メイ</t>
    </rPh>
    <phoneticPr fontId="44"/>
  </si>
  <si>
    <t>(8) 
職種</t>
    <phoneticPr fontId="13"/>
  </si>
  <si>
    <t>(9)
勤務
形態</t>
    <phoneticPr fontId="13"/>
  </si>
  <si>
    <t>(11) 氏　名</t>
    <phoneticPr fontId="13"/>
  </si>
  <si>
    <t>A</t>
    <phoneticPr fontId="44"/>
  </si>
  <si>
    <t>＋</t>
    <phoneticPr fontId="44"/>
  </si>
  <si>
    <t>＝</t>
    <phoneticPr fontId="44"/>
  </si>
  <si>
    <t>B</t>
    <phoneticPr fontId="44"/>
  </si>
  <si>
    <t>C</t>
    <phoneticPr fontId="44"/>
  </si>
  <si>
    <t>D</t>
    <phoneticPr fontId="44"/>
  </si>
  <si>
    <t>B</t>
    <phoneticPr fontId="44"/>
  </si>
  <si>
    <t>÷</t>
    <phoneticPr fontId="44"/>
  </si>
  <si>
    <t>＝</t>
    <phoneticPr fontId="44"/>
  </si>
  <si>
    <t>a</t>
    <phoneticPr fontId="44"/>
  </si>
  <si>
    <t>b</t>
    <phoneticPr fontId="44"/>
  </si>
  <si>
    <t>c</t>
    <phoneticPr fontId="44"/>
  </si>
  <si>
    <t>～</t>
    <phoneticPr fontId="44"/>
  </si>
  <si>
    <t>）</t>
    <phoneticPr fontId="44"/>
  </si>
  <si>
    <t>e</t>
    <phoneticPr fontId="44"/>
  </si>
  <si>
    <t>：</t>
    <phoneticPr fontId="44"/>
  </si>
  <si>
    <t>（</t>
    <phoneticPr fontId="44"/>
  </si>
  <si>
    <t>f</t>
    <phoneticPr fontId="44"/>
  </si>
  <si>
    <t>h</t>
    <phoneticPr fontId="44"/>
  </si>
  <si>
    <t>i</t>
    <phoneticPr fontId="44"/>
  </si>
  <si>
    <t>j</t>
    <phoneticPr fontId="44"/>
  </si>
  <si>
    <t>k</t>
    <phoneticPr fontId="44"/>
  </si>
  <si>
    <t>m</t>
    <phoneticPr fontId="44"/>
  </si>
  <si>
    <t>n</t>
    <phoneticPr fontId="44"/>
  </si>
  <si>
    <t>p</t>
    <phoneticPr fontId="44"/>
  </si>
  <si>
    <t>q</t>
    <phoneticPr fontId="44"/>
  </si>
  <si>
    <t>r</t>
    <phoneticPr fontId="44"/>
  </si>
  <si>
    <t>s</t>
    <phoneticPr fontId="44"/>
  </si>
  <si>
    <t>t</t>
    <phoneticPr fontId="44"/>
  </si>
  <si>
    <t>v</t>
    <phoneticPr fontId="44"/>
  </si>
  <si>
    <t>w</t>
    <phoneticPr fontId="44"/>
  </si>
  <si>
    <t>x</t>
    <phoneticPr fontId="44"/>
  </si>
  <si>
    <t>y</t>
    <phoneticPr fontId="44"/>
  </si>
  <si>
    <t>z</t>
    <phoneticPr fontId="44"/>
  </si>
  <si>
    <t>aa</t>
    <phoneticPr fontId="44"/>
  </si>
  <si>
    <t>ab</t>
    <phoneticPr fontId="44"/>
  </si>
  <si>
    <t>ac</t>
    <phoneticPr fontId="44"/>
  </si>
  <si>
    <t>ad</t>
    <phoneticPr fontId="44"/>
  </si>
  <si>
    <t>ae</t>
    <phoneticPr fontId="44"/>
  </si>
  <si>
    <t>af</t>
    <phoneticPr fontId="44"/>
  </si>
  <si>
    <t>ag</t>
    <phoneticPr fontId="44"/>
  </si>
  <si>
    <t>az</t>
    <phoneticPr fontId="44"/>
  </si>
  <si>
    <t>：</t>
    <phoneticPr fontId="44"/>
  </si>
  <si>
    <t>～</t>
    <phoneticPr fontId="44"/>
  </si>
  <si>
    <t>ba</t>
    <phoneticPr fontId="44"/>
  </si>
  <si>
    <t>）</t>
    <phoneticPr fontId="44"/>
  </si>
  <si>
    <t>≪提出不要≫</t>
    <rPh sb="1" eb="3">
      <t>テイシュツ</t>
    </rPh>
    <rPh sb="3" eb="5">
      <t>フヨウ</t>
    </rPh>
    <phoneticPr fontId="44"/>
  </si>
  <si>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13"/>
  </si>
  <si>
    <t>・・・直接入力する必要がある箇所です。</t>
    <rPh sb="3" eb="5">
      <t>チョクセツ</t>
    </rPh>
    <rPh sb="5" eb="7">
      <t>ニュウリョク</t>
    </rPh>
    <rPh sb="9" eb="11">
      <t>ヒツヨウ</t>
    </rPh>
    <rPh sb="14" eb="16">
      <t>カショ</t>
    </rPh>
    <phoneticPr fontId="44"/>
  </si>
  <si>
    <t>下記の記入方法に従って、入力してください。</t>
    <phoneticPr fontId="44"/>
  </si>
  <si>
    <t>・・・プルダウンから選択して入力する必要がある箇所です。</t>
    <rPh sb="10" eb="12">
      <t>センタク</t>
    </rPh>
    <rPh sb="14" eb="16">
      <t>ニュウリョク</t>
    </rPh>
    <rPh sb="18" eb="20">
      <t>ヒツヨウ</t>
    </rPh>
    <rPh sb="23" eb="25">
      <t>カショ</t>
    </rPh>
    <phoneticPr fontId="4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</si>
  <si>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</si>
  <si>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4"/>
  </si>
  <si>
    <t>　(1) 「計画」・「実績」のいずれかを選択してください。</t>
    <rPh sb="6" eb="8">
      <t>ケイカク</t>
    </rPh>
    <rPh sb="11" eb="13">
      <t>ジッセキ</t>
    </rPh>
    <rPh sb="20" eb="22">
      <t>センタク</t>
    </rPh>
    <phoneticPr fontId="44"/>
  </si>
  <si>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44"/>
  </si>
  <si>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44"/>
  </si>
  <si>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4"/>
  </si>
  <si>
    <t>　(3) 事業所における夜勤時間帯を入力してください。</t>
    <rPh sb="5" eb="8">
      <t>ジギョウショ</t>
    </rPh>
    <rPh sb="12" eb="14">
      <t>ヤキン</t>
    </rPh>
    <rPh sb="14" eb="17">
      <t>ジカンタイ</t>
    </rPh>
    <rPh sb="18" eb="20">
      <t>ニュウリョク</t>
    </rPh>
    <phoneticPr fontId="44"/>
  </si>
  <si>
    <t>　　  ※夜勤時間帯　・・・　２２：００～翌５：００（原則）を含めた、連続する16時間で事業所・施設が定めたもの</t>
    <rPh sb="5" eb="7">
      <t>ヤキン</t>
    </rPh>
    <rPh sb="7" eb="10">
      <t>ジカンタイ</t>
    </rPh>
    <rPh sb="21" eb="22">
      <t>ヨク</t>
    </rPh>
    <rPh sb="27" eb="29">
      <t>ゲンソク</t>
    </rPh>
    <rPh sb="31" eb="32">
      <t>フク</t>
    </rPh>
    <rPh sb="35" eb="37">
      <t>レンゾク</t>
    </rPh>
    <rPh sb="41" eb="43">
      <t>ジカン</t>
    </rPh>
    <rPh sb="44" eb="47">
      <t>ジギョウショ</t>
    </rPh>
    <rPh sb="48" eb="50">
      <t>シセツ</t>
    </rPh>
    <rPh sb="51" eb="52">
      <t>サダ</t>
    </rPh>
    <phoneticPr fontId="44"/>
  </si>
  <si>
    <t>　(4) 特定施設入居者生活介護の利用定員数を入力してください。</t>
    <rPh sb="5" eb="7">
      <t>トクテイ</t>
    </rPh>
    <rPh sb="7" eb="9">
      <t>シセツ</t>
    </rPh>
    <rPh sb="9" eb="12">
      <t>ニュウキョシャ</t>
    </rPh>
    <rPh sb="12" eb="14">
      <t>セイカツ</t>
    </rPh>
    <rPh sb="14" eb="16">
      <t>カイゴ</t>
    </rPh>
    <rPh sb="17" eb="19">
      <t>リヨウ</t>
    </rPh>
    <rPh sb="19" eb="21">
      <t>テイイン</t>
    </rPh>
    <rPh sb="21" eb="22">
      <t>スウ</t>
    </rPh>
    <rPh sb="23" eb="25">
      <t>ニュウリョク</t>
    </rPh>
    <phoneticPr fontId="44"/>
  </si>
  <si>
    <t>　(5) 特定施設入居者生活介護の利用者数を入力してください。利用者数は、前年度の平均値（前年度の利用者延数を当該前年度の日数で除して得た数。小数点第2位以下を切り上げ）とします。</t>
    <rPh sb="5" eb="7">
      <t>トクテイ</t>
    </rPh>
    <rPh sb="7" eb="9">
      <t>シセツ</t>
    </rPh>
    <rPh sb="9" eb="12">
      <t>ニュウキョシャ</t>
    </rPh>
    <rPh sb="12" eb="14">
      <t>セイカツ</t>
    </rPh>
    <rPh sb="14" eb="16">
      <t>カイゴ</t>
    </rPh>
    <rPh sb="17" eb="19">
      <t>リヨウ</t>
    </rPh>
    <rPh sb="19" eb="20">
      <t>シャ</t>
    </rPh>
    <rPh sb="20" eb="21">
      <t>スウ</t>
    </rPh>
    <rPh sb="22" eb="24">
      <t>ニュウリョク</t>
    </rPh>
    <rPh sb="31" eb="33">
      <t>リヨウ</t>
    </rPh>
    <rPh sb="33" eb="34">
      <t>シャ</t>
    </rPh>
    <rPh sb="34" eb="35">
      <t>スウ</t>
    </rPh>
    <rPh sb="35" eb="36">
      <t>イリスウ</t>
    </rPh>
    <rPh sb="37" eb="40">
      <t>ゼンネンド</t>
    </rPh>
    <rPh sb="41" eb="44">
      <t>ヘイキンチ</t>
    </rPh>
    <rPh sb="45" eb="48">
      <t>ゼンネンド</t>
    </rPh>
    <rPh sb="49" eb="52">
      <t>リヨウシャ</t>
    </rPh>
    <rPh sb="52" eb="53">
      <t>ノ</t>
    </rPh>
    <rPh sb="53" eb="54">
      <t>スウ</t>
    </rPh>
    <rPh sb="55" eb="57">
      <t>トウガイ</t>
    </rPh>
    <rPh sb="57" eb="60">
      <t>ゼンネンド</t>
    </rPh>
    <rPh sb="61" eb="63">
      <t>ニッスウ</t>
    </rPh>
    <rPh sb="64" eb="65">
      <t>ジョ</t>
    </rPh>
    <rPh sb="67" eb="68">
      <t>エ</t>
    </rPh>
    <rPh sb="69" eb="70">
      <t>カズ</t>
    </rPh>
    <rPh sb="71" eb="74">
      <t>ショウスウテン</t>
    </rPh>
    <rPh sb="74" eb="75">
      <t>ダイ</t>
    </rPh>
    <rPh sb="76" eb="77">
      <t>イ</t>
    </rPh>
    <rPh sb="77" eb="79">
      <t>イカ</t>
    </rPh>
    <rPh sb="80" eb="81">
      <t>キ</t>
    </rPh>
    <rPh sb="82" eb="83">
      <t>ア</t>
    </rPh>
    <phoneticPr fontId="44"/>
  </si>
  <si>
    <t>　　  新規又は再開の場合は、推定数を入力してください。</t>
    <phoneticPr fontId="44"/>
  </si>
  <si>
    <t>　(6) 短期入所生活介護を併設している場合または共用型認知症対応型通所介護を提供している場合、利用定員数を入力してください。</t>
    <rPh sb="5" eb="7">
      <t>タンキ</t>
    </rPh>
    <rPh sb="7" eb="9">
      <t>ニュウショ</t>
    </rPh>
    <rPh sb="9" eb="11">
      <t>セイカツ</t>
    </rPh>
    <rPh sb="11" eb="13">
      <t>カイゴ</t>
    </rPh>
    <rPh sb="14" eb="16">
      <t>ヘイセツ</t>
    </rPh>
    <rPh sb="20" eb="22">
      <t>バアイ</t>
    </rPh>
    <rPh sb="25" eb="27">
      <t>キョウヨウ</t>
    </rPh>
    <rPh sb="27" eb="28">
      <t>ガタ</t>
    </rPh>
    <rPh sb="28" eb="31">
      <t>ニンチショウ</t>
    </rPh>
    <rPh sb="31" eb="33">
      <t>タイオウ</t>
    </rPh>
    <rPh sb="33" eb="34">
      <t>ガタ</t>
    </rPh>
    <rPh sb="34" eb="36">
      <t>ツウショ</t>
    </rPh>
    <rPh sb="36" eb="38">
      <t>カイゴ</t>
    </rPh>
    <rPh sb="39" eb="41">
      <t>テイキョウ</t>
    </rPh>
    <rPh sb="45" eb="47">
      <t>バアイ</t>
    </rPh>
    <rPh sb="48" eb="50">
      <t>リヨウ</t>
    </rPh>
    <rPh sb="50" eb="52">
      <t>テイイン</t>
    </rPh>
    <rPh sb="52" eb="53">
      <t>スウ</t>
    </rPh>
    <rPh sb="54" eb="56">
      <t>ニュウリョク</t>
    </rPh>
    <phoneticPr fontId="44"/>
  </si>
  <si>
    <t>　(7) 短期入所生活介護を併設している場合または共用型認知症対応型通所介護を提供している場合、利用者数を入力してください。</t>
    <rPh sb="48" eb="50">
      <t>リヨウ</t>
    </rPh>
    <rPh sb="50" eb="51">
      <t>シャ</t>
    </rPh>
    <rPh sb="51" eb="52">
      <t>スウ</t>
    </rPh>
    <rPh sb="53" eb="55">
      <t>ニュウリョク</t>
    </rPh>
    <phoneticPr fontId="44"/>
  </si>
  <si>
    <t>　　  利用者数は、前年度の平均値（前年度の利用者延数を当該前年度の日数で除して得た数。小数点第2位以下を切り上げ）とします。新規又は再開の場合は、推定数を入力してください。</t>
    <phoneticPr fontId="44"/>
  </si>
  <si>
    <t>　(8)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4"/>
  </si>
  <si>
    <t xml:space="preserve"> 　　 記入の順序は、職種ごとにまとめてください。</t>
    <rPh sb="4" eb="6">
      <t>キニュウ</t>
    </rPh>
    <rPh sb="7" eb="9">
      <t>ジュンジョ</t>
    </rPh>
    <rPh sb="11" eb="13">
      <t>ショクシュ</t>
    </rPh>
    <phoneticPr fontId="44"/>
  </si>
  <si>
    <t>No</t>
    <phoneticPr fontId="44"/>
  </si>
  <si>
    <t>職種名</t>
    <rPh sb="0" eb="2">
      <t>ショクシュ</t>
    </rPh>
    <rPh sb="2" eb="3">
      <t>メイ</t>
    </rPh>
    <phoneticPr fontId="44"/>
  </si>
  <si>
    <t>　(9)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</si>
  <si>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4"/>
  </si>
  <si>
    <t>C</t>
    <phoneticPr fontId="44"/>
  </si>
  <si>
    <t>非常勤で兼務</t>
    <rPh sb="0" eb="1">
      <t>ヒ</t>
    </rPh>
    <rPh sb="1" eb="3">
      <t>ジョウキン</t>
    </rPh>
    <rPh sb="4" eb="6">
      <t>ケンム</t>
    </rPh>
    <phoneticPr fontId="44"/>
  </si>
  <si>
    <t>（注）常勤・非常勤の区分について</t>
    <rPh sb="1" eb="2">
      <t>チュウ</t>
    </rPh>
    <rPh sb="3" eb="5">
      <t>ジョウキン</t>
    </rPh>
    <rPh sb="6" eb="9">
      <t>ヒジョウキン</t>
    </rPh>
    <rPh sb="10" eb="12">
      <t>クブン</t>
    </rPh>
    <phoneticPr fontId="4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</si>
  <si>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</si>
  <si>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4"/>
  </si>
  <si>
    <t>　(10)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4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</si>
  <si>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4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</si>
  <si>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44"/>
  </si>
  <si>
    <t>　(11) 従業者の氏名を記入してください。</t>
    <rPh sb="6" eb="9">
      <t>ジュウギョウシャ</t>
    </rPh>
    <rPh sb="10" eb="12">
      <t>シメイ</t>
    </rPh>
    <rPh sb="13" eb="15">
      <t>キニュウ</t>
    </rPh>
    <phoneticPr fontId="44"/>
  </si>
  <si>
    <t>　(12)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44"/>
  </si>
  <si>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44"/>
  </si>
  <si>
    <t>　(13)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</si>
  <si>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4"/>
  </si>
  <si>
    <t>　(14)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4"/>
  </si>
  <si>
    <t>　(15)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4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</si>
  <si>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4"/>
  </si>
  <si>
    <t>　(16)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44"/>
  </si>
  <si>
    <t>１．サービス種別</t>
    <rPh sb="6" eb="8">
      <t>シュベツ</t>
    </rPh>
    <phoneticPr fontId="44"/>
  </si>
  <si>
    <t>No</t>
    <phoneticPr fontId="44"/>
  </si>
  <si>
    <t>サービス種別</t>
    <rPh sb="4" eb="6">
      <t>シュベツ</t>
    </rPh>
    <phoneticPr fontId="4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</si>
  <si>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4"/>
  </si>
  <si>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44"/>
  </si>
  <si>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4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</si>
  <si>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4"/>
  </si>
  <si>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44"/>
  </si>
  <si>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44"/>
  </si>
  <si>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44"/>
  </si>
  <si>
    <t>２．職種名・資格名称</t>
    <rPh sb="2" eb="4">
      <t>ショクシュ</t>
    </rPh>
    <rPh sb="4" eb="5">
      <t>メイ</t>
    </rPh>
    <rPh sb="6" eb="8">
      <t>シカク</t>
    </rPh>
    <rPh sb="8" eb="10">
      <t>メイショウ</t>
    </rPh>
    <phoneticPr fontId="44"/>
  </si>
  <si>
    <t>資格</t>
    <rPh sb="0" eb="2">
      <t>シカク</t>
    </rPh>
    <phoneticPr fontId="44"/>
  </si>
  <si>
    <t>ー</t>
    <phoneticPr fontId="44"/>
  </si>
  <si>
    <t>理学療法士</t>
    <rPh sb="0" eb="2">
      <t>リガク</t>
    </rPh>
    <rPh sb="2" eb="5">
      <t>リョウホウシ</t>
    </rPh>
    <phoneticPr fontId="44"/>
  </si>
  <si>
    <t>准看護師</t>
    <rPh sb="0" eb="4">
      <t>ジュンカンゴシ</t>
    </rPh>
    <phoneticPr fontId="44"/>
  </si>
  <si>
    <t>作業療法士</t>
    <rPh sb="0" eb="2">
      <t>サギョウ</t>
    </rPh>
    <rPh sb="2" eb="5">
      <t>リョウホウシ</t>
    </rPh>
    <phoneticPr fontId="44"/>
  </si>
  <si>
    <t>言語聴覚士</t>
    <rPh sb="0" eb="2">
      <t>ゲンゴ</t>
    </rPh>
    <rPh sb="2" eb="5">
      <t>チョウカクシ</t>
    </rPh>
    <phoneticPr fontId="44"/>
  </si>
  <si>
    <t>柔道整復師</t>
    <rPh sb="0" eb="2">
      <t>ジュウドウ</t>
    </rPh>
    <rPh sb="2" eb="5">
      <t>セイフクシ</t>
    </rPh>
    <phoneticPr fontId="44"/>
  </si>
  <si>
    <t>あん摩マッサージ指圧師</t>
    <rPh sb="2" eb="3">
      <t>マ</t>
    </rPh>
    <rPh sb="8" eb="11">
      <t>シアツシ</t>
    </rPh>
    <phoneticPr fontId="44"/>
  </si>
  <si>
    <t>はり師</t>
    <rPh sb="2" eb="3">
      <t>シ</t>
    </rPh>
    <phoneticPr fontId="44"/>
  </si>
  <si>
    <t>きゅう師</t>
    <rPh sb="3" eb="4">
      <t>シ</t>
    </rPh>
    <phoneticPr fontId="44"/>
  </si>
  <si>
    <t>【自治体の皆様へ】</t>
    <rPh sb="1" eb="4">
      <t>ジチタイ</t>
    </rPh>
    <rPh sb="5" eb="7">
      <t>ミナサマ</t>
    </rPh>
    <phoneticPr fontId="44"/>
  </si>
  <si>
    <t>※ INDIRECT関数使用のため、以下のとおりセルに「名前の定義」をしています。</t>
    <rPh sb="10" eb="12">
      <t>カンスウ</t>
    </rPh>
    <rPh sb="12" eb="14">
      <t>シヨウ</t>
    </rPh>
    <rPh sb="18" eb="20">
      <t>イカ</t>
    </rPh>
    <rPh sb="28" eb="30">
      <t>ナマエ</t>
    </rPh>
    <rPh sb="31" eb="33">
      <t>テイギ</t>
    </rPh>
    <phoneticPr fontId="44"/>
  </si>
  <si>
    <t>　C17～L17・・・「職種」</t>
    <rPh sb="12" eb="14">
      <t>ショクシュ</t>
    </rPh>
    <phoneticPr fontId="44"/>
  </si>
  <si>
    <t>　C列・・・「管理者」</t>
    <rPh sb="2" eb="3">
      <t>レツ</t>
    </rPh>
    <rPh sb="7" eb="10">
      <t>カンリシャ</t>
    </rPh>
    <phoneticPr fontId="44"/>
  </si>
  <si>
    <t>　D列・・・「生活相談員」</t>
    <rPh sb="2" eb="3">
      <t>レツ</t>
    </rPh>
    <rPh sb="7" eb="9">
      <t>セイカツ</t>
    </rPh>
    <rPh sb="9" eb="12">
      <t>ソウダンイン</t>
    </rPh>
    <phoneticPr fontId="44"/>
  </si>
  <si>
    <t>　E列・・・「看護職員」</t>
    <rPh sb="2" eb="3">
      <t>レツ</t>
    </rPh>
    <rPh sb="7" eb="9">
      <t>カンゴ</t>
    </rPh>
    <rPh sb="9" eb="11">
      <t>ショクイン</t>
    </rPh>
    <phoneticPr fontId="44"/>
  </si>
  <si>
    <t>　F列・・・「介護職員」</t>
    <rPh sb="2" eb="3">
      <t>レツ</t>
    </rPh>
    <rPh sb="7" eb="9">
      <t>カイゴ</t>
    </rPh>
    <rPh sb="9" eb="11">
      <t>ショクイン</t>
    </rPh>
    <phoneticPr fontId="44"/>
  </si>
  <si>
    <t>　G列・・・「機能訓練指導員」</t>
    <rPh sb="2" eb="3">
      <t>レツ</t>
    </rPh>
    <rPh sb="7" eb="9">
      <t>キノウ</t>
    </rPh>
    <rPh sb="9" eb="11">
      <t>クンレン</t>
    </rPh>
    <rPh sb="11" eb="14">
      <t>シドウイン</t>
    </rPh>
    <phoneticPr fontId="44"/>
  </si>
  <si>
    <t>　H列・・・「計画作成担当者」</t>
    <rPh sb="2" eb="3">
      <t>レツ</t>
    </rPh>
    <rPh sb="7" eb="9">
      <t>ケイカク</t>
    </rPh>
    <rPh sb="9" eb="11">
      <t>サクセイ</t>
    </rPh>
    <rPh sb="11" eb="14">
      <t>タントウシャ</t>
    </rPh>
    <phoneticPr fontId="4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</si>
  <si>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4"/>
  </si>
  <si>
    <t>　行が足りない場合は、適宜追加してください。</t>
    <rPh sb="1" eb="2">
      <t>ギョウ</t>
    </rPh>
    <rPh sb="3" eb="4">
      <t>タ</t>
    </rPh>
    <rPh sb="7" eb="9">
      <t>バアイ</t>
    </rPh>
    <rPh sb="11" eb="13">
      <t>テキギ</t>
    </rPh>
    <rPh sb="13" eb="15">
      <t>ツイカ</t>
    </rPh>
    <phoneticPr fontId="44"/>
  </si>
  <si>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</si>
  <si>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4"/>
  </si>
  <si>
    <t>　・「数式」タブ　⇒　「名前の定義」を選択</t>
    <rPh sb="3" eb="5">
      <t>スウシキ</t>
    </rPh>
    <rPh sb="12" eb="14">
      <t>ナマエ</t>
    </rPh>
    <rPh sb="15" eb="17">
      <t>テイギ</t>
    </rPh>
    <rPh sb="19" eb="21">
      <t>センタク</t>
    </rPh>
    <phoneticPr fontId="44"/>
  </si>
  <si>
    <t>　・「名前」に職種名を入力</t>
    <rPh sb="3" eb="5">
      <t>ナマエ</t>
    </rPh>
    <rPh sb="7" eb="9">
      <t>ショクシュ</t>
    </rPh>
    <rPh sb="9" eb="10">
      <t>メイ</t>
    </rPh>
    <rPh sb="11" eb="13">
      <t>ニュウリョク</t>
    </rPh>
    <phoneticPr fontId="4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</si>
  <si>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</si>
  <si>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4"/>
  </si>
  <si>
    <t>　問1の訓練の実施に当たって、地域住民の参加が得られるよう連携に努めている。</t>
    <phoneticPr fontId="3"/>
  </si>
  <si>
    <t xml:space="preserve">  あらかじめ、入居申込者又はその家族に対し、運営規程の概要、従業者の勤務の体制、外部サービス利用型指定特定施設入居者生活介護事業者と受託居宅サービス事業者の業務の分担の内容、受託居宅サービス事業者及び受託居宅サービス事業所の名称、受託居宅サービスの種類、利用料の額及びその改定の方法その他の入居申込者のサービスの選択に資すると認められる重要事項を記した文書を交付して説明を行い、入居及びサービス提供に関する契約を文書により締結している。</t>
    <rPh sb="9" eb="10">
      <t>キョ</t>
    </rPh>
    <phoneticPr fontId="3"/>
  </si>
  <si>
    <t>　契約において、利用者の権利を不当に狭めるような契約解除の条件を定めていない。</t>
    <rPh sb="1" eb="3">
      <t>ケイヤク</t>
    </rPh>
    <rPh sb="8" eb="10">
      <t>リヨウ</t>
    </rPh>
    <rPh sb="10" eb="11">
      <t>シャ</t>
    </rPh>
    <rPh sb="12" eb="14">
      <t>ケンリ</t>
    </rPh>
    <rPh sb="15" eb="17">
      <t>フトウ</t>
    </rPh>
    <rPh sb="18" eb="19">
      <t>セバ</t>
    </rPh>
    <rPh sb="24" eb="26">
      <t>ケイヤク</t>
    </rPh>
    <rPh sb="26" eb="28">
      <t>カイジョ</t>
    </rPh>
    <rPh sb="29" eb="31">
      <t>ジョウケン</t>
    </rPh>
    <rPh sb="32" eb="33">
      <t>サダ</t>
    </rPh>
    <phoneticPr fontId="3"/>
  </si>
  <si>
    <t>　外部サービス利用型指定特定施設入居者生活介護の提供を求められ場合は、その者の提示する被保険者証によって、被保険者資格、要介護認定の有無及び要介護認定の有効期間を確かめている。</t>
    <rPh sb="1" eb="3">
      <t>ガイブ</t>
    </rPh>
    <rPh sb="7" eb="9">
      <t>リヨウ</t>
    </rPh>
    <rPh sb="9" eb="10">
      <t>ガタ</t>
    </rPh>
    <rPh sb="10" eb="12">
      <t>シテイ</t>
    </rPh>
    <rPh sb="12" eb="14">
      <t>トクテイ</t>
    </rPh>
    <rPh sb="14" eb="16">
      <t>シセツ</t>
    </rPh>
    <rPh sb="16" eb="19">
      <t>ニュウキョシャ</t>
    </rPh>
    <rPh sb="19" eb="21">
      <t>セイカツ</t>
    </rPh>
    <rPh sb="21" eb="23">
      <t>カイゴ</t>
    </rPh>
    <rPh sb="24" eb="26">
      <t>テイキョウ</t>
    </rPh>
    <rPh sb="27" eb="28">
      <t>モト</t>
    </rPh>
    <rPh sb="31" eb="33">
      <t>バアイ</t>
    </rPh>
    <rPh sb="37" eb="38">
      <t>モノ</t>
    </rPh>
    <rPh sb="39" eb="41">
      <t>テイジ</t>
    </rPh>
    <rPh sb="43" eb="47">
      <t>ヒホケンジャ</t>
    </rPh>
    <rPh sb="47" eb="48">
      <t>ショウ</t>
    </rPh>
    <rPh sb="53" eb="57">
      <t>ヒホケンジャ</t>
    </rPh>
    <rPh sb="57" eb="59">
      <t>シカク</t>
    </rPh>
    <rPh sb="60" eb="63">
      <t>ヨウカイゴ</t>
    </rPh>
    <rPh sb="63" eb="65">
      <t>ニンテイ</t>
    </rPh>
    <rPh sb="66" eb="68">
      <t>ウム</t>
    </rPh>
    <rPh sb="68" eb="69">
      <t>オヨ</t>
    </rPh>
    <rPh sb="70" eb="71">
      <t>ヨウ</t>
    </rPh>
    <rPh sb="71" eb="73">
      <t>カイゴ</t>
    </rPh>
    <rPh sb="73" eb="75">
      <t>ニンテイ</t>
    </rPh>
    <rPh sb="76" eb="78">
      <t>ユウコウ</t>
    </rPh>
    <rPh sb="78" eb="80">
      <t>キカン</t>
    </rPh>
    <rPh sb="81" eb="82">
      <t>タシ</t>
    </rPh>
    <phoneticPr fontId="3"/>
  </si>
  <si>
    <t>　被保険者証に、認定審査会意見が記載されているときは、当該認定審査会意見に配慮して、外部サービス利用型特定施設入居者生活介護を提供するように努めている。</t>
    <rPh sb="1" eb="5">
      <t>ヒホケンジャ</t>
    </rPh>
    <rPh sb="5" eb="6">
      <t>ショウ</t>
    </rPh>
    <rPh sb="8" eb="10">
      <t>ニンテイ</t>
    </rPh>
    <rPh sb="10" eb="13">
      <t>シンサカイ</t>
    </rPh>
    <rPh sb="13" eb="15">
      <t>イケン</t>
    </rPh>
    <rPh sb="16" eb="18">
      <t>キサイ</t>
    </rPh>
    <rPh sb="27" eb="29">
      <t>トウガイ</t>
    </rPh>
    <rPh sb="29" eb="31">
      <t>ニンテイ</t>
    </rPh>
    <rPh sb="31" eb="34">
      <t>シンサカイ</t>
    </rPh>
    <rPh sb="34" eb="36">
      <t>イケン</t>
    </rPh>
    <rPh sb="37" eb="39">
      <t>ハイリョ</t>
    </rPh>
    <rPh sb="42" eb="44">
      <t>ガイブ</t>
    </rPh>
    <rPh sb="48" eb="51">
      <t>リヨウガタ</t>
    </rPh>
    <rPh sb="51" eb="53">
      <t>トクテイ</t>
    </rPh>
    <rPh sb="53" eb="55">
      <t>シセツ</t>
    </rPh>
    <rPh sb="55" eb="58">
      <t>ニュウキョシャ</t>
    </rPh>
    <rPh sb="58" eb="60">
      <t>セイカツ</t>
    </rPh>
    <rPh sb="60" eb="62">
      <t>カイゴ</t>
    </rPh>
    <rPh sb="63" eb="65">
      <t>テイキョウ</t>
    </rPh>
    <rPh sb="70" eb="71">
      <t>ツト</t>
    </rPh>
    <phoneticPr fontId="3"/>
  </si>
  <si>
    <t>　外部サービス利用型特定施設入居者生活介護の提供の開始に際し、要介護認定を受けていない利用申込者については、要介護認定の申請が既に行われているかどうかを確認し、申請が行われていない場合は、当該入居申込者の意思を踏まえて速やかに当該申請が行われるよう必要な援助を行っている。</t>
    <rPh sb="1" eb="3">
      <t>ガイブ</t>
    </rPh>
    <rPh sb="7" eb="10">
      <t>リヨウガタ</t>
    </rPh>
    <rPh sb="10" eb="12">
      <t>トクテイ</t>
    </rPh>
    <rPh sb="12" eb="14">
      <t>シセツ</t>
    </rPh>
    <rPh sb="14" eb="17">
      <t>ニュウキョシャ</t>
    </rPh>
    <rPh sb="17" eb="19">
      <t>セイカツ</t>
    </rPh>
    <rPh sb="19" eb="21">
      <t>カイゴ</t>
    </rPh>
    <rPh sb="22" eb="24">
      <t>テイキョウ</t>
    </rPh>
    <rPh sb="25" eb="27">
      <t>カイシ</t>
    </rPh>
    <rPh sb="28" eb="29">
      <t>サイ</t>
    </rPh>
    <rPh sb="31" eb="32">
      <t>ヨウ</t>
    </rPh>
    <rPh sb="32" eb="34">
      <t>カイゴ</t>
    </rPh>
    <rPh sb="34" eb="36">
      <t>ニンテイ</t>
    </rPh>
    <rPh sb="37" eb="38">
      <t>ウ</t>
    </rPh>
    <rPh sb="43" eb="45">
      <t>リヨウ</t>
    </rPh>
    <rPh sb="45" eb="47">
      <t>モウシコミ</t>
    </rPh>
    <rPh sb="47" eb="48">
      <t>シャ</t>
    </rPh>
    <rPh sb="54" eb="55">
      <t>ヨウ</t>
    </rPh>
    <rPh sb="55" eb="57">
      <t>カイゴ</t>
    </rPh>
    <rPh sb="57" eb="59">
      <t>ニンテイ</t>
    </rPh>
    <rPh sb="60" eb="62">
      <t>シンセイ</t>
    </rPh>
    <rPh sb="63" eb="64">
      <t>スデ</t>
    </rPh>
    <rPh sb="65" eb="66">
      <t>オコナ</t>
    </rPh>
    <rPh sb="76" eb="78">
      <t>カクニン</t>
    </rPh>
    <rPh sb="80" eb="82">
      <t>シンセイ</t>
    </rPh>
    <rPh sb="83" eb="84">
      <t>オコナ</t>
    </rPh>
    <rPh sb="90" eb="92">
      <t>バアイ</t>
    </rPh>
    <rPh sb="94" eb="96">
      <t>トウガイ</t>
    </rPh>
    <rPh sb="96" eb="98">
      <t>ニュウキョ</t>
    </rPh>
    <rPh sb="98" eb="100">
      <t>モウシコミ</t>
    </rPh>
    <rPh sb="100" eb="101">
      <t>シャ</t>
    </rPh>
    <rPh sb="102" eb="104">
      <t>イシ</t>
    </rPh>
    <rPh sb="105" eb="106">
      <t>フ</t>
    </rPh>
    <rPh sb="109" eb="110">
      <t>スミ</t>
    </rPh>
    <rPh sb="113" eb="115">
      <t>トウガイ</t>
    </rPh>
    <rPh sb="115" eb="117">
      <t>シンセイ</t>
    </rPh>
    <rPh sb="118" eb="119">
      <t>オコナ</t>
    </rPh>
    <rPh sb="124" eb="126">
      <t>ヒツヨウ</t>
    </rPh>
    <rPh sb="127" eb="129">
      <t>エンジョ</t>
    </rPh>
    <rPh sb="130" eb="131">
      <t>オコナ</t>
    </rPh>
    <phoneticPr fontId="3"/>
  </si>
  <si>
    <t>　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rPh sb="1" eb="3">
      <t>キョタク</t>
    </rPh>
    <rPh sb="3" eb="5">
      <t>カイゴ</t>
    </rPh>
    <rPh sb="5" eb="7">
      <t>シエン</t>
    </rPh>
    <rPh sb="8" eb="11">
      <t>リヨウシャ</t>
    </rPh>
    <rPh sb="12" eb="13">
      <t>タイ</t>
    </rPh>
    <rPh sb="15" eb="16">
      <t>オコナ</t>
    </rPh>
    <rPh sb="22" eb="23">
      <t>トウ</t>
    </rPh>
    <rPh sb="24" eb="26">
      <t>バアイ</t>
    </rPh>
    <rPh sb="30" eb="32">
      <t>ヒツヨウ</t>
    </rPh>
    <rPh sb="33" eb="34">
      <t>ミト</t>
    </rPh>
    <rPh sb="40" eb="41">
      <t>ヨウ</t>
    </rPh>
    <rPh sb="41" eb="43">
      <t>カイゴ</t>
    </rPh>
    <rPh sb="43" eb="45">
      <t>ニンテイ</t>
    </rPh>
    <rPh sb="46" eb="48">
      <t>コウシン</t>
    </rPh>
    <rPh sb="49" eb="51">
      <t>シンセイ</t>
    </rPh>
    <rPh sb="53" eb="54">
      <t>オソ</t>
    </rPh>
    <rPh sb="57" eb="59">
      <t>トウガイ</t>
    </rPh>
    <rPh sb="59" eb="62">
      <t>リヨウシャ</t>
    </rPh>
    <rPh sb="63" eb="64">
      <t>ウ</t>
    </rPh>
    <rPh sb="68" eb="69">
      <t>ヨウ</t>
    </rPh>
    <rPh sb="69" eb="71">
      <t>カイゴ</t>
    </rPh>
    <rPh sb="71" eb="73">
      <t>ニンテイ</t>
    </rPh>
    <rPh sb="74" eb="76">
      <t>ユウコウ</t>
    </rPh>
    <rPh sb="76" eb="78">
      <t>キカン</t>
    </rPh>
    <rPh sb="79" eb="81">
      <t>シュウリョウ</t>
    </rPh>
    <rPh sb="85" eb="87">
      <t>ニチマエ</t>
    </rPh>
    <rPh sb="96" eb="98">
      <t>ヒツヨウ</t>
    </rPh>
    <rPh sb="99" eb="101">
      <t>エンジョ</t>
    </rPh>
    <rPh sb="102" eb="103">
      <t>オコナ</t>
    </rPh>
    <phoneticPr fontId="3"/>
  </si>
  <si>
    <t>　特定施設サービス計画に基づき、受託居宅サービス事業者により適切かつ円滑に受託居宅サービスが提供されるよう、必要な措置を講じている。</t>
    <rPh sb="1" eb="3">
      <t>トクテイ</t>
    </rPh>
    <rPh sb="3" eb="5">
      <t>シセツ</t>
    </rPh>
    <rPh sb="9" eb="11">
      <t>ケイカク</t>
    </rPh>
    <rPh sb="12" eb="13">
      <t>モト</t>
    </rPh>
    <rPh sb="16" eb="18">
      <t>ジュタク</t>
    </rPh>
    <rPh sb="18" eb="20">
      <t>キョタク</t>
    </rPh>
    <rPh sb="24" eb="27">
      <t>ジギョウシャ</t>
    </rPh>
    <rPh sb="30" eb="32">
      <t>テキセツ</t>
    </rPh>
    <rPh sb="34" eb="36">
      <t>エンカツ</t>
    </rPh>
    <rPh sb="37" eb="39">
      <t>ジュタク</t>
    </rPh>
    <rPh sb="39" eb="41">
      <t>キョタク</t>
    </rPh>
    <rPh sb="46" eb="48">
      <t>テイキョウ</t>
    </rPh>
    <rPh sb="54" eb="56">
      <t>ヒツヨウ</t>
    </rPh>
    <rPh sb="57" eb="59">
      <t>ソチ</t>
    </rPh>
    <rPh sb="60" eb="61">
      <t>コウ</t>
    </rPh>
    <phoneticPr fontId="3"/>
  </si>
  <si>
    <t>　受託居宅サービス事業者が受託居宅サービスを提供した場合にあっては、提供した日時、時間、具体的なサービス内容等を文書により報告させている。</t>
    <rPh sb="38" eb="40">
      <t>ニチジ</t>
    </rPh>
    <rPh sb="41" eb="43">
      <t>ジカン</t>
    </rPh>
    <rPh sb="44" eb="47">
      <t>グタイテキ</t>
    </rPh>
    <rPh sb="52" eb="54">
      <t>ナイヨウ</t>
    </rPh>
    <rPh sb="54" eb="55">
      <t>トウ</t>
    </rPh>
    <rPh sb="56" eb="58">
      <t>ブンショ</t>
    </rPh>
    <rPh sb="61" eb="63">
      <t>ホウコク</t>
    </rPh>
    <phoneticPr fontId="3"/>
  </si>
  <si>
    <t>　受託居宅サービスの提供に関する業務を委託する契約を締結するときは、受託居宅サービス事業所ごとに文書により行っている。</t>
    <rPh sb="36" eb="38">
      <t>キョタク</t>
    </rPh>
    <rPh sb="42" eb="45">
      <t>ジギョウショ</t>
    </rPh>
    <rPh sb="48" eb="50">
      <t>ブンショ</t>
    </rPh>
    <rPh sb="53" eb="54">
      <t>オコナ</t>
    </rPh>
    <phoneticPr fontId="3"/>
  </si>
  <si>
    <t>　受託居宅サービス事業者は、指定居宅サービス事業者又は地域密着型サービス事業者である。</t>
    <rPh sb="1" eb="3">
      <t>ジュタク</t>
    </rPh>
    <rPh sb="3" eb="5">
      <t>キョタク</t>
    </rPh>
    <rPh sb="9" eb="12">
      <t>ジギョウシャ</t>
    </rPh>
    <rPh sb="14" eb="16">
      <t>シテイ</t>
    </rPh>
    <rPh sb="16" eb="18">
      <t>キョタク</t>
    </rPh>
    <rPh sb="22" eb="25">
      <t>ジギョウシャ</t>
    </rPh>
    <rPh sb="25" eb="26">
      <t>マタ</t>
    </rPh>
    <rPh sb="27" eb="29">
      <t>チイキ</t>
    </rPh>
    <rPh sb="29" eb="32">
      <t>ミッチャクガタ</t>
    </rPh>
    <rPh sb="36" eb="39">
      <t>ジギョウシャ</t>
    </rPh>
    <phoneticPr fontId="3"/>
  </si>
  <si>
    <t>　受託居宅サービス事業者が提供する受託居宅サービスの種類は、指定訪問介護、指定訪問入浴介護、指定訪問看護、指定訪問リハビリテーション、指定通所介護、指定通所リハビリテーション、指定福祉用具貸与指定地域密着型通所介護及び指定認知症対応型通所介護である。</t>
    <rPh sb="1" eb="3">
      <t>ジュタク</t>
    </rPh>
    <rPh sb="3" eb="5">
      <t>キョタク</t>
    </rPh>
    <rPh sb="9" eb="12">
      <t>ジギョウシャ</t>
    </rPh>
    <rPh sb="13" eb="15">
      <t>テイキョウ</t>
    </rPh>
    <rPh sb="17" eb="19">
      <t>ジュタク</t>
    </rPh>
    <rPh sb="19" eb="21">
      <t>キョタク</t>
    </rPh>
    <rPh sb="26" eb="28">
      <t>シュルイ</t>
    </rPh>
    <rPh sb="30" eb="32">
      <t>シテイ</t>
    </rPh>
    <rPh sb="32" eb="34">
      <t>ホウモン</t>
    </rPh>
    <rPh sb="34" eb="36">
      <t>カイゴ</t>
    </rPh>
    <rPh sb="37" eb="39">
      <t>シテイ</t>
    </rPh>
    <rPh sb="39" eb="41">
      <t>ホウモン</t>
    </rPh>
    <rPh sb="41" eb="43">
      <t>ニュウヨク</t>
    </rPh>
    <rPh sb="43" eb="45">
      <t>カイゴ</t>
    </rPh>
    <rPh sb="46" eb="48">
      <t>シテイ</t>
    </rPh>
    <rPh sb="48" eb="50">
      <t>ホウモン</t>
    </rPh>
    <rPh sb="50" eb="52">
      <t>カンゴ</t>
    </rPh>
    <rPh sb="53" eb="55">
      <t>シテイ</t>
    </rPh>
    <rPh sb="55" eb="57">
      <t>ホウモン</t>
    </rPh>
    <rPh sb="67" eb="69">
      <t>シテイ</t>
    </rPh>
    <rPh sb="69" eb="73">
      <t>ツウショカイゴ</t>
    </rPh>
    <rPh sb="74" eb="76">
      <t>シテイ</t>
    </rPh>
    <rPh sb="76" eb="78">
      <t>ツウショ</t>
    </rPh>
    <rPh sb="88" eb="90">
      <t>シテイ</t>
    </rPh>
    <rPh sb="90" eb="92">
      <t>フクシ</t>
    </rPh>
    <rPh sb="92" eb="94">
      <t>ヨウグ</t>
    </rPh>
    <rPh sb="94" eb="96">
      <t>タイヨ</t>
    </rPh>
    <rPh sb="96" eb="98">
      <t>シテイ</t>
    </rPh>
    <rPh sb="98" eb="107">
      <t>チイキミッチャクガタツウショカイゴ</t>
    </rPh>
    <rPh sb="107" eb="108">
      <t>オヨ</t>
    </rPh>
    <rPh sb="109" eb="111">
      <t>シテイ</t>
    </rPh>
    <rPh sb="111" eb="114">
      <t>ニンチショウ</t>
    </rPh>
    <rPh sb="114" eb="117">
      <t>タイオウガタ</t>
    </rPh>
    <rPh sb="117" eb="121">
      <t>ツウショカイゴ</t>
    </rPh>
    <phoneticPr fontId="3"/>
  </si>
  <si>
    <t>　事業の開始に当たり、上記のうち訪問介護、訪問看護、通所介護又は地域密着型通所介護を提供する事業者ごとに文書によりこれらの提供に関する業務を委託する契約を締結している。</t>
    <rPh sb="1" eb="3">
      <t>ジギョウ</t>
    </rPh>
    <rPh sb="4" eb="6">
      <t>カイシ</t>
    </rPh>
    <rPh sb="7" eb="8">
      <t>ア</t>
    </rPh>
    <rPh sb="11" eb="13">
      <t>ジョウキ</t>
    </rPh>
    <rPh sb="16" eb="18">
      <t>ホウモン</t>
    </rPh>
    <rPh sb="18" eb="20">
      <t>カイゴ</t>
    </rPh>
    <rPh sb="21" eb="23">
      <t>ホウモン</t>
    </rPh>
    <rPh sb="23" eb="25">
      <t>カンゴ</t>
    </rPh>
    <rPh sb="30" eb="31">
      <t>マタ</t>
    </rPh>
    <rPh sb="32" eb="37">
      <t>チイキミッチャクガタ</t>
    </rPh>
    <rPh sb="37" eb="41">
      <t>ツウショカイゴ</t>
    </rPh>
    <rPh sb="42" eb="44">
      <t>テイキョウ</t>
    </rPh>
    <rPh sb="46" eb="49">
      <t>ジギョウシャ</t>
    </rPh>
    <rPh sb="52" eb="54">
      <t>ブンショ</t>
    </rPh>
    <rPh sb="61" eb="63">
      <t>テイキョウ</t>
    </rPh>
    <rPh sb="64" eb="65">
      <t>カン</t>
    </rPh>
    <rPh sb="67" eb="69">
      <t>ギョウム</t>
    </rPh>
    <rPh sb="70" eb="72">
      <t>イタク</t>
    </rPh>
    <rPh sb="74" eb="76">
      <t>ケイヤク</t>
    </rPh>
    <rPh sb="77" eb="79">
      <t>テイケツ</t>
    </rPh>
    <phoneticPr fontId="3"/>
  </si>
  <si>
    <t>　訪問介護、訪問看護、（地域密着型）通所介護以外のサービスについては、利用者の状況に応じて、これらの提供に関する業務を委託する契約を締結している。
　（例えば、福祉用具貸与の必要な利用者がいるのであれば、福祉用具事業所と委託契約を行っている。）</t>
    <rPh sb="1" eb="3">
      <t>ホウモン</t>
    </rPh>
    <rPh sb="3" eb="5">
      <t>カイゴ</t>
    </rPh>
    <rPh sb="6" eb="8">
      <t>ホウモン</t>
    </rPh>
    <rPh sb="8" eb="10">
      <t>カンゴ</t>
    </rPh>
    <rPh sb="22" eb="24">
      <t>イガイ</t>
    </rPh>
    <rPh sb="35" eb="38">
      <t>リヨウシャ</t>
    </rPh>
    <rPh sb="39" eb="41">
      <t>ジョウキョウ</t>
    </rPh>
    <rPh sb="42" eb="43">
      <t>オウ</t>
    </rPh>
    <rPh sb="50" eb="52">
      <t>テイキョウ</t>
    </rPh>
    <rPh sb="53" eb="54">
      <t>カン</t>
    </rPh>
    <rPh sb="56" eb="58">
      <t>ギョウム</t>
    </rPh>
    <rPh sb="59" eb="61">
      <t>イタク</t>
    </rPh>
    <rPh sb="63" eb="65">
      <t>ケイヤク</t>
    </rPh>
    <rPh sb="66" eb="68">
      <t>テイケツ</t>
    </rPh>
    <rPh sb="76" eb="77">
      <t>タト</t>
    </rPh>
    <rPh sb="80" eb="82">
      <t>フクシ</t>
    </rPh>
    <rPh sb="82" eb="84">
      <t>ヨウグ</t>
    </rPh>
    <rPh sb="84" eb="86">
      <t>タイヨ</t>
    </rPh>
    <rPh sb="87" eb="89">
      <t>ヒツヨウ</t>
    </rPh>
    <rPh sb="90" eb="93">
      <t>リヨウシャ</t>
    </rPh>
    <rPh sb="102" eb="104">
      <t>フクシ</t>
    </rPh>
    <rPh sb="104" eb="106">
      <t>ヨウグ</t>
    </rPh>
    <rPh sb="106" eb="109">
      <t>ジギョウショ</t>
    </rPh>
    <rPh sb="110" eb="112">
      <t>イタク</t>
    </rPh>
    <rPh sb="112" eb="114">
      <t>ケイヤク</t>
    </rPh>
    <rPh sb="115" eb="116">
      <t>オコナ</t>
    </rPh>
    <phoneticPr fontId="3"/>
  </si>
  <si>
    <t>　指定認知症対応型通所介護の業務を受託居宅サービス事業者に委託する契約を締結する場合には、指定特定施設と相模原市内に所在する指定認知症対応型通所介護の事業を行う居宅サービス事業所において受託居宅サービスが提供される契約を締結している。</t>
    <rPh sb="1" eb="3">
      <t>シテイ</t>
    </rPh>
    <rPh sb="3" eb="6">
      <t>ニンチショウ</t>
    </rPh>
    <rPh sb="6" eb="9">
      <t>タイオウガタ</t>
    </rPh>
    <rPh sb="9" eb="13">
      <t>ツウショカイゴ</t>
    </rPh>
    <rPh sb="14" eb="16">
      <t>ギョウム</t>
    </rPh>
    <rPh sb="17" eb="19">
      <t>ジュタク</t>
    </rPh>
    <rPh sb="19" eb="21">
      <t>キョタク</t>
    </rPh>
    <rPh sb="25" eb="28">
      <t>ジギョウシャ</t>
    </rPh>
    <rPh sb="29" eb="31">
      <t>イタク</t>
    </rPh>
    <rPh sb="33" eb="35">
      <t>ケイヤク</t>
    </rPh>
    <rPh sb="36" eb="38">
      <t>テイケツ</t>
    </rPh>
    <rPh sb="40" eb="42">
      <t>バアイ</t>
    </rPh>
    <rPh sb="45" eb="47">
      <t>シテイ</t>
    </rPh>
    <rPh sb="47" eb="49">
      <t>トクテイ</t>
    </rPh>
    <rPh sb="49" eb="51">
      <t>シセツ</t>
    </rPh>
    <rPh sb="52" eb="55">
      <t>サガミハラ</t>
    </rPh>
    <rPh sb="55" eb="56">
      <t>シ</t>
    </rPh>
    <rPh sb="58" eb="60">
      <t>ショザイ</t>
    </rPh>
    <rPh sb="62" eb="64">
      <t>シテイ</t>
    </rPh>
    <rPh sb="64" eb="67">
      <t>ニンチショウ</t>
    </rPh>
    <rPh sb="67" eb="70">
      <t>タイオウガタ</t>
    </rPh>
    <rPh sb="70" eb="74">
      <t>ツウショカイゴ</t>
    </rPh>
    <rPh sb="75" eb="77">
      <t>ジギョウ</t>
    </rPh>
    <rPh sb="78" eb="79">
      <t>オコナ</t>
    </rPh>
    <rPh sb="80" eb="82">
      <t>キョタク</t>
    </rPh>
    <rPh sb="86" eb="88">
      <t>ジギョウ</t>
    </rPh>
    <rPh sb="88" eb="89">
      <t>ショ</t>
    </rPh>
    <rPh sb="93" eb="95">
      <t>ジュタク</t>
    </rPh>
    <rPh sb="95" eb="97">
      <t>キョタク</t>
    </rPh>
    <rPh sb="102" eb="104">
      <t>テイキョウ</t>
    </rPh>
    <rPh sb="107" eb="109">
      <t>ケイヤク</t>
    </rPh>
    <rPh sb="110" eb="112">
      <t>テイケツ</t>
    </rPh>
    <phoneticPr fontId="3"/>
  </si>
  <si>
    <t>　受託居宅サービス事業者に、業務について必要な管理及び指揮命令を行っている。</t>
    <phoneticPr fontId="3"/>
  </si>
  <si>
    <t>　受託居宅サービスに係る業務の実施状況について定期的に確認し、その結果等を記録している。</t>
    <phoneticPr fontId="3"/>
  </si>
  <si>
    <t>　外部サービス利用型指定特定施設入居者生活介護の開始に際しては、当該開始の年月日及び入居する外部サービス利用型特定施設の名称を、外部サービス利用型特定施設入居者生活介護の終了に際しては、当該終了の年月日を、利用者の被保険者証に記載している。</t>
    <rPh sb="1" eb="3">
      <t>ガイブ</t>
    </rPh>
    <rPh sb="7" eb="10">
      <t>リヨウガタ</t>
    </rPh>
    <rPh sb="10" eb="12">
      <t>シテイ</t>
    </rPh>
    <rPh sb="12" eb="14">
      <t>トクテイ</t>
    </rPh>
    <rPh sb="14" eb="16">
      <t>シセツ</t>
    </rPh>
    <rPh sb="16" eb="19">
      <t>ニュウキョシャ</t>
    </rPh>
    <rPh sb="19" eb="21">
      <t>セイカツ</t>
    </rPh>
    <rPh sb="21" eb="23">
      <t>カイゴ</t>
    </rPh>
    <rPh sb="24" eb="26">
      <t>カイシ</t>
    </rPh>
    <rPh sb="27" eb="28">
      <t>サイ</t>
    </rPh>
    <rPh sb="32" eb="34">
      <t>トウガイ</t>
    </rPh>
    <rPh sb="34" eb="36">
      <t>カイシ</t>
    </rPh>
    <rPh sb="37" eb="40">
      <t>ネンガッピ</t>
    </rPh>
    <rPh sb="40" eb="41">
      <t>オヨ</t>
    </rPh>
    <rPh sb="42" eb="44">
      <t>ニュウキョ</t>
    </rPh>
    <rPh sb="46" eb="48">
      <t>ガイブ</t>
    </rPh>
    <rPh sb="52" eb="54">
      <t>リヨウ</t>
    </rPh>
    <rPh sb="54" eb="55">
      <t>ガタ</t>
    </rPh>
    <rPh sb="55" eb="57">
      <t>トクテイ</t>
    </rPh>
    <rPh sb="57" eb="59">
      <t>シセツ</t>
    </rPh>
    <rPh sb="60" eb="62">
      <t>メイショウ</t>
    </rPh>
    <rPh sb="64" eb="66">
      <t>ガイブ</t>
    </rPh>
    <rPh sb="70" eb="73">
      <t>リヨウガタ</t>
    </rPh>
    <rPh sb="73" eb="75">
      <t>トクテイ</t>
    </rPh>
    <rPh sb="75" eb="77">
      <t>シセツ</t>
    </rPh>
    <rPh sb="77" eb="80">
      <t>ニュウキョシャ</t>
    </rPh>
    <rPh sb="80" eb="82">
      <t>セイカツ</t>
    </rPh>
    <rPh sb="82" eb="84">
      <t>カイゴ</t>
    </rPh>
    <rPh sb="85" eb="87">
      <t>シュウリョウ</t>
    </rPh>
    <rPh sb="88" eb="89">
      <t>サイ</t>
    </rPh>
    <rPh sb="93" eb="95">
      <t>トウガイ</t>
    </rPh>
    <rPh sb="95" eb="97">
      <t>シュウリョウ</t>
    </rPh>
    <rPh sb="98" eb="101">
      <t>ネンガッピ</t>
    </rPh>
    <rPh sb="103" eb="106">
      <t>リヨウシャ</t>
    </rPh>
    <rPh sb="107" eb="111">
      <t>ヒホケンジャ</t>
    </rPh>
    <rPh sb="111" eb="112">
      <t>ショウ</t>
    </rPh>
    <rPh sb="113" eb="115">
      <t>キサイ</t>
    </rPh>
    <phoneticPr fontId="3"/>
  </si>
  <si>
    <t>　サービスを提供した際に、提供した具体的なサービスの内容等を記録している。</t>
    <rPh sb="6" eb="8">
      <t>テイキョウ</t>
    </rPh>
    <rPh sb="10" eb="11">
      <t>サイ</t>
    </rPh>
    <rPh sb="13" eb="15">
      <t>テイキョウ</t>
    </rPh>
    <rPh sb="17" eb="20">
      <t>グタイテキ</t>
    </rPh>
    <rPh sb="26" eb="28">
      <t>ナイヨウ</t>
    </rPh>
    <rPh sb="28" eb="29">
      <t>トウ</t>
    </rPh>
    <rPh sb="30" eb="32">
      <t>キロク</t>
    </rPh>
    <phoneticPr fontId="3"/>
  </si>
  <si>
    <t>　協力医療機関への通院に係る付き添い料、介護上必要な福祉用具に係る費用、機能訓練に係る材料費、掃除・リネン交換に係る費用を介護報酬の１割、２割又は3割負担分を除き利用者から徴収していない。</t>
    <rPh sb="1" eb="3">
      <t>キョウリョク</t>
    </rPh>
    <rPh sb="3" eb="5">
      <t>イリョウ</t>
    </rPh>
    <rPh sb="5" eb="7">
      <t>キカン</t>
    </rPh>
    <rPh sb="9" eb="11">
      <t>ツウイン</t>
    </rPh>
    <rPh sb="12" eb="13">
      <t>カカ</t>
    </rPh>
    <rPh sb="14" eb="15">
      <t>ツ</t>
    </rPh>
    <rPh sb="16" eb="17">
      <t>ソ</t>
    </rPh>
    <rPh sb="18" eb="19">
      <t>リョウ</t>
    </rPh>
    <rPh sb="36" eb="38">
      <t>キノウ</t>
    </rPh>
    <rPh sb="38" eb="40">
      <t>クンレン</t>
    </rPh>
    <rPh sb="41" eb="42">
      <t>カカ</t>
    </rPh>
    <rPh sb="43" eb="46">
      <t>ザイリョウヒ</t>
    </rPh>
    <rPh sb="47" eb="49">
      <t>ソウジ</t>
    </rPh>
    <rPh sb="53" eb="55">
      <t>コウカン</t>
    </rPh>
    <rPh sb="56" eb="57">
      <t>カカ</t>
    </rPh>
    <rPh sb="58" eb="60">
      <t>ヒヨウ</t>
    </rPh>
    <rPh sb="61" eb="63">
      <t>カイゴ</t>
    </rPh>
    <rPh sb="63" eb="65">
      <t>ホウシュウ</t>
    </rPh>
    <rPh sb="67" eb="68">
      <t>ワリ</t>
    </rPh>
    <rPh sb="70" eb="71">
      <t>ワリ</t>
    </rPh>
    <rPh sb="71" eb="72">
      <t>マタ</t>
    </rPh>
    <rPh sb="74" eb="75">
      <t>ワリ</t>
    </rPh>
    <rPh sb="75" eb="77">
      <t>フタン</t>
    </rPh>
    <rPh sb="77" eb="78">
      <t>ブン</t>
    </rPh>
    <rPh sb="79" eb="80">
      <t>ノゾ</t>
    </rPh>
    <rPh sb="81" eb="84">
      <t>リヨウシャ</t>
    </rPh>
    <rPh sb="86" eb="88">
      <t>チョウシュウ</t>
    </rPh>
    <phoneticPr fontId="3"/>
  </si>
  <si>
    <t>　サービスの提供に当たっては、あらかじめ、利用者又はその家族に対し、当該サービスの内容及び費用を記した文書を交付して説明を行い、利用者から文書による同意を得ている。</t>
    <rPh sb="21" eb="23">
      <t>リヨウ</t>
    </rPh>
    <rPh sb="41" eb="43">
      <t>ナイヨウ</t>
    </rPh>
    <rPh sb="43" eb="44">
      <t>オヨ</t>
    </rPh>
    <rPh sb="45" eb="47">
      <t>ヒヨウ</t>
    </rPh>
    <rPh sb="48" eb="49">
      <t>シル</t>
    </rPh>
    <rPh sb="51" eb="53">
      <t>ブンショ</t>
    </rPh>
    <rPh sb="54" eb="56">
      <t>コウフ</t>
    </rPh>
    <rPh sb="58" eb="60">
      <t>セツメイ</t>
    </rPh>
    <rPh sb="61" eb="62">
      <t>オコナ</t>
    </rPh>
    <rPh sb="64" eb="67">
      <t>リヨウシャ</t>
    </rPh>
    <rPh sb="69" eb="71">
      <t>ブンショ</t>
    </rPh>
    <rPh sb="74" eb="76">
      <t>ドウイ</t>
    </rPh>
    <rPh sb="77" eb="78">
      <t>エ</t>
    </rPh>
    <phoneticPr fontId="3"/>
  </si>
  <si>
    <t>　法定代理受領サービスに該当しない外部サービス利用型指定特定施設入居者生活介護に係る利用料の支払を受けた場合は、提供した指定訪問介護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ガイブ</t>
    </rPh>
    <rPh sb="23" eb="26">
      <t>リヨウガタ</t>
    </rPh>
    <rPh sb="26" eb="28">
      <t>シテイ</t>
    </rPh>
    <rPh sb="28" eb="30">
      <t>トクテイ</t>
    </rPh>
    <rPh sb="30" eb="32">
      <t>シセツ</t>
    </rPh>
    <rPh sb="32" eb="35">
      <t>ニュウキョシャ</t>
    </rPh>
    <rPh sb="35" eb="37">
      <t>セイカツ</t>
    </rPh>
    <rPh sb="37" eb="39">
      <t>カイゴ</t>
    </rPh>
    <rPh sb="40" eb="41">
      <t>カカ</t>
    </rPh>
    <rPh sb="42" eb="45">
      <t>リヨウリョウ</t>
    </rPh>
    <rPh sb="46" eb="48">
      <t>シハラ</t>
    </rPh>
    <rPh sb="49" eb="50">
      <t>ウ</t>
    </rPh>
    <rPh sb="52" eb="54">
      <t>バアイ</t>
    </rPh>
    <rPh sb="56" eb="58">
      <t>テイキョウ</t>
    </rPh>
    <rPh sb="60" eb="62">
      <t>シテイ</t>
    </rPh>
    <rPh sb="62" eb="64">
      <t>ホウモン</t>
    </rPh>
    <rPh sb="64" eb="66">
      <t>カイゴ</t>
    </rPh>
    <rPh sb="67" eb="69">
      <t>ナイヨウ</t>
    </rPh>
    <rPh sb="70" eb="72">
      <t>ヒヨウ</t>
    </rPh>
    <rPh sb="73" eb="74">
      <t>ガク</t>
    </rPh>
    <rPh sb="76" eb="77">
      <t>タ</t>
    </rPh>
    <rPh sb="77" eb="79">
      <t>ヒツヨウ</t>
    </rPh>
    <rPh sb="80" eb="81">
      <t>ミト</t>
    </rPh>
    <rPh sb="85" eb="87">
      <t>ジコウ</t>
    </rPh>
    <rPh sb="88" eb="90">
      <t>キサイ</t>
    </rPh>
    <rPh sb="96" eb="98">
      <t>テイキョウ</t>
    </rPh>
    <rPh sb="98" eb="101">
      <t>ショウメイショ</t>
    </rPh>
    <rPh sb="102" eb="105">
      <t>リヨウシャ</t>
    </rPh>
    <rPh sb="106" eb="107">
      <t>タイ</t>
    </rPh>
    <rPh sb="109" eb="111">
      <t>コウフ</t>
    </rPh>
    <phoneticPr fontId="3"/>
  </si>
  <si>
    <t>　利用者の要介護状態の軽減又は悪化の防止に資するよう、認知症の状況等利用者の心身の状況を踏まえ、日常生活に必要な援助を適切に行っている。</t>
    <rPh sb="1" eb="4">
      <t>リヨウシャ</t>
    </rPh>
    <rPh sb="5" eb="8">
      <t>ヨウカイゴ</t>
    </rPh>
    <rPh sb="8" eb="10">
      <t>ジョウタイ</t>
    </rPh>
    <rPh sb="11" eb="13">
      <t>ケイゲン</t>
    </rPh>
    <rPh sb="13" eb="14">
      <t>マタ</t>
    </rPh>
    <rPh sb="15" eb="17">
      <t>アッカ</t>
    </rPh>
    <rPh sb="18" eb="20">
      <t>ボウシ</t>
    </rPh>
    <rPh sb="21" eb="22">
      <t>シ</t>
    </rPh>
    <rPh sb="27" eb="30">
      <t>ニンチショウ</t>
    </rPh>
    <rPh sb="31" eb="33">
      <t>ジョウキョウ</t>
    </rPh>
    <rPh sb="33" eb="34">
      <t>トウ</t>
    </rPh>
    <rPh sb="34" eb="37">
      <t>リヨウシャ</t>
    </rPh>
    <rPh sb="38" eb="40">
      <t>シンシン</t>
    </rPh>
    <rPh sb="41" eb="43">
      <t>ジョウキョウ</t>
    </rPh>
    <rPh sb="44" eb="45">
      <t>フ</t>
    </rPh>
    <rPh sb="48" eb="50">
      <t>ニチジョウ</t>
    </rPh>
    <rPh sb="50" eb="52">
      <t>セイカツ</t>
    </rPh>
    <rPh sb="53" eb="55">
      <t>ヒツヨウ</t>
    </rPh>
    <rPh sb="56" eb="58">
      <t>エンジョ</t>
    </rPh>
    <rPh sb="59" eb="61">
      <t>テキセツ</t>
    </rPh>
    <rPh sb="62" eb="63">
      <t>オコナ</t>
    </rPh>
    <phoneticPr fontId="3"/>
  </si>
  <si>
    <t>　外部サービス利用型特定施設入居者生活介護は、特定施設サービス計画に基づき、漫然かつ画一的なものとならないよう配慮している。</t>
    <rPh sb="1" eb="3">
      <t>ガイブ</t>
    </rPh>
    <rPh sb="7" eb="10">
      <t>リヨウガタ</t>
    </rPh>
    <rPh sb="10" eb="12">
      <t>トクテイ</t>
    </rPh>
    <rPh sb="12" eb="14">
      <t>シセツ</t>
    </rPh>
    <rPh sb="14" eb="17">
      <t>ニュウキョシャ</t>
    </rPh>
    <rPh sb="17" eb="19">
      <t>セイカツ</t>
    </rPh>
    <rPh sb="19" eb="21">
      <t>カイゴ</t>
    </rPh>
    <rPh sb="23" eb="25">
      <t>トクテイ</t>
    </rPh>
    <rPh sb="25" eb="27">
      <t>シセツ</t>
    </rPh>
    <rPh sb="31" eb="33">
      <t>ケイカク</t>
    </rPh>
    <rPh sb="34" eb="35">
      <t>モト</t>
    </rPh>
    <rPh sb="38" eb="40">
      <t>マンゼン</t>
    </rPh>
    <rPh sb="42" eb="45">
      <t>カクイツテキ</t>
    </rPh>
    <rPh sb="55" eb="57">
      <t>ハイリョ</t>
    </rPh>
    <phoneticPr fontId="3"/>
  </si>
  <si>
    <t>　外部サービス利用型指定特定施設入居者生活介護の提供に当たっては、懇切丁寧に行うことを旨とし、利用者又はその家族から求められたときは、サービスの提供方法等について、理解しやすいように説明を行っている。</t>
    <rPh sb="1" eb="3">
      <t>ガイブ</t>
    </rPh>
    <rPh sb="7" eb="10">
      <t>リヨウガタ</t>
    </rPh>
    <rPh sb="10" eb="12">
      <t>シテイ</t>
    </rPh>
    <rPh sb="12" eb="14">
      <t>トクテイ</t>
    </rPh>
    <rPh sb="14" eb="16">
      <t>シセツ</t>
    </rPh>
    <rPh sb="16" eb="19">
      <t>ニュウキョシャ</t>
    </rPh>
    <rPh sb="19" eb="21">
      <t>セイカツ</t>
    </rPh>
    <rPh sb="21" eb="23">
      <t>カイゴ</t>
    </rPh>
    <rPh sb="24" eb="26">
      <t>テイキョウ</t>
    </rPh>
    <rPh sb="27" eb="28">
      <t>ア</t>
    </rPh>
    <rPh sb="33" eb="35">
      <t>コンセツ</t>
    </rPh>
    <rPh sb="35" eb="37">
      <t>テイネイ</t>
    </rPh>
    <rPh sb="38" eb="39">
      <t>オコナ</t>
    </rPh>
    <rPh sb="43" eb="44">
      <t>ムネ</t>
    </rPh>
    <rPh sb="47" eb="50">
      <t>リヨウシャ</t>
    </rPh>
    <rPh sb="50" eb="51">
      <t>マタ</t>
    </rPh>
    <rPh sb="54" eb="56">
      <t>カゾク</t>
    </rPh>
    <rPh sb="58" eb="59">
      <t>モト</t>
    </rPh>
    <rPh sb="72" eb="74">
      <t>テイキョウ</t>
    </rPh>
    <rPh sb="74" eb="76">
      <t>ホウホウ</t>
    </rPh>
    <rPh sb="76" eb="77">
      <t>トウ</t>
    </rPh>
    <rPh sb="82" eb="84">
      <t>リカイ</t>
    </rPh>
    <rPh sb="91" eb="93">
      <t>セツメイ</t>
    </rPh>
    <rPh sb="94" eb="95">
      <t>オコナ</t>
    </rPh>
    <phoneticPr fontId="3"/>
  </si>
  <si>
    <t>　外部サービス利用型指定特定施設入居者生活介護の提供に当たっては、利用者等の生命又は身体を保護する為に緊急やむを得ない場合を除き、身体的拘束等を行っていない。（行っていない場合は「○」を記入する。）</t>
    <rPh sb="1" eb="3">
      <t>ガイブ</t>
    </rPh>
    <rPh sb="7" eb="10">
      <t>リヨウガタ</t>
    </rPh>
    <rPh sb="10" eb="12">
      <t>シテイ</t>
    </rPh>
    <rPh sb="12" eb="14">
      <t>トクテイ</t>
    </rPh>
    <rPh sb="14" eb="16">
      <t>シセツ</t>
    </rPh>
    <rPh sb="16" eb="19">
      <t>ニュウキョシャ</t>
    </rPh>
    <rPh sb="19" eb="21">
      <t>セイカツ</t>
    </rPh>
    <rPh sb="21" eb="23">
      <t>カイゴ</t>
    </rPh>
    <rPh sb="24" eb="26">
      <t>テイキョウ</t>
    </rPh>
    <rPh sb="27" eb="28">
      <t>ア</t>
    </rPh>
    <rPh sb="33" eb="36">
      <t>リヨウシャ</t>
    </rPh>
    <rPh sb="36" eb="37">
      <t>トウ</t>
    </rPh>
    <rPh sb="38" eb="40">
      <t>セイメイ</t>
    </rPh>
    <rPh sb="40" eb="41">
      <t>マタ</t>
    </rPh>
    <rPh sb="42" eb="44">
      <t>シンタイ</t>
    </rPh>
    <rPh sb="45" eb="47">
      <t>ホゴ</t>
    </rPh>
    <rPh sb="49" eb="50">
      <t>タメ</t>
    </rPh>
    <rPh sb="51" eb="53">
      <t>キンキュウ</t>
    </rPh>
    <rPh sb="56" eb="57">
      <t>エ</t>
    </rPh>
    <rPh sb="59" eb="61">
      <t>バアイ</t>
    </rPh>
    <rPh sb="62" eb="63">
      <t>ノゾ</t>
    </rPh>
    <rPh sb="65" eb="68">
      <t>シンタイテキ</t>
    </rPh>
    <rPh sb="68" eb="70">
      <t>コウソク</t>
    </rPh>
    <rPh sb="70" eb="71">
      <t>トウ</t>
    </rPh>
    <rPh sb="72" eb="73">
      <t>オコナ</t>
    </rPh>
    <rPh sb="80" eb="81">
      <t>オコナ</t>
    </rPh>
    <rPh sb="86" eb="88">
      <t>バアイ</t>
    </rPh>
    <rPh sb="93" eb="95">
      <t>キニュウ</t>
    </rPh>
    <phoneticPr fontId="3"/>
  </si>
  <si>
    <t>　自らその提供する外部サービス利用型特定施設入居者生活介護の質の評価を行い、常にその改善を図っている。</t>
    <rPh sb="1" eb="2">
      <t>ミズカ</t>
    </rPh>
    <rPh sb="5" eb="7">
      <t>テイキョウ</t>
    </rPh>
    <rPh sb="9" eb="11">
      <t>ガイブ</t>
    </rPh>
    <rPh sb="15" eb="18">
      <t>リヨウガタ</t>
    </rPh>
    <rPh sb="18" eb="20">
      <t>トクテイ</t>
    </rPh>
    <rPh sb="20" eb="22">
      <t>シセツ</t>
    </rPh>
    <rPh sb="22" eb="25">
      <t>ニュウキョシャ</t>
    </rPh>
    <rPh sb="25" eb="27">
      <t>セイカツ</t>
    </rPh>
    <rPh sb="27" eb="29">
      <t>カイゴ</t>
    </rPh>
    <rPh sb="30" eb="31">
      <t>シツ</t>
    </rPh>
    <rPh sb="32" eb="34">
      <t>ヒョウカ</t>
    </rPh>
    <rPh sb="35" eb="36">
      <t>オコナ</t>
    </rPh>
    <rPh sb="38" eb="39">
      <t>ツネ</t>
    </rPh>
    <rPh sb="42" eb="44">
      <t>カイゼン</t>
    </rPh>
    <rPh sb="45" eb="46">
      <t>ハカ</t>
    </rPh>
    <phoneticPr fontId="3"/>
  </si>
  <si>
    <t>　計画作成担当者に特定施設サービス計画の作成に関する業務を担当させている。</t>
    <rPh sb="1" eb="3">
      <t>ケイカク</t>
    </rPh>
    <rPh sb="3" eb="5">
      <t>サクセイ</t>
    </rPh>
    <rPh sb="5" eb="8">
      <t>タントウシャ</t>
    </rPh>
    <rPh sb="9" eb="11">
      <t>トクテイ</t>
    </rPh>
    <phoneticPr fontId="3"/>
  </si>
  <si>
    <t>　特定施設サービス計画の原案の内容について利用者又はその家族に対して説明し、文書により利用者の同意を得ている。また、特定施設サービス計画を利用者に交付している。</t>
    <rPh sb="1" eb="3">
      <t>トクテイ</t>
    </rPh>
    <rPh sb="21" eb="23">
      <t>リヨウ</t>
    </rPh>
    <rPh sb="38" eb="40">
      <t>ブンショ</t>
    </rPh>
    <rPh sb="43" eb="46">
      <t>リヨウシャ</t>
    </rPh>
    <rPh sb="47" eb="49">
      <t>ドウイ</t>
    </rPh>
    <rPh sb="50" eb="51">
      <t>エ</t>
    </rPh>
    <rPh sb="58" eb="60">
      <t>トクテイ</t>
    </rPh>
    <rPh sb="60" eb="62">
      <t>シセツ</t>
    </rPh>
    <rPh sb="66" eb="68">
      <t>ケイカク</t>
    </rPh>
    <rPh sb="69" eb="71">
      <t>リヨウ</t>
    </rPh>
    <rPh sb="71" eb="72">
      <t>シャ</t>
    </rPh>
    <rPh sb="73" eb="75">
      <t>コウフ</t>
    </rPh>
    <phoneticPr fontId="3"/>
  </si>
  <si>
    <t>　計画作成担当者は、特定施設サービス計画の作成に当たって、適切な方法により、利用者について、その有する能力、その置かれている環境等の評価を通じて利用者が現に抱える問題点を明らかにし、利用者が自立した日常生活を営むことができるように支援するうえで解決すべき課題を把握している。</t>
    <rPh sb="1" eb="3">
      <t>ケイカク</t>
    </rPh>
    <rPh sb="3" eb="5">
      <t>サクセイ</t>
    </rPh>
    <rPh sb="5" eb="8">
      <t>タントウシャ</t>
    </rPh>
    <rPh sb="10" eb="12">
      <t>トクテイ</t>
    </rPh>
    <rPh sb="12" eb="14">
      <t>シセツ</t>
    </rPh>
    <rPh sb="18" eb="20">
      <t>ケイカク</t>
    </rPh>
    <rPh sb="21" eb="23">
      <t>サクセイ</t>
    </rPh>
    <rPh sb="24" eb="25">
      <t>ア</t>
    </rPh>
    <rPh sb="29" eb="31">
      <t>テキセツ</t>
    </rPh>
    <rPh sb="32" eb="34">
      <t>ホウホウ</t>
    </rPh>
    <rPh sb="38" eb="41">
      <t>リヨウシャ</t>
    </rPh>
    <rPh sb="48" eb="49">
      <t>ユウ</t>
    </rPh>
    <rPh sb="51" eb="53">
      <t>ノウリョク</t>
    </rPh>
    <rPh sb="56" eb="57">
      <t>オ</t>
    </rPh>
    <rPh sb="62" eb="64">
      <t>カンキョウ</t>
    </rPh>
    <rPh sb="64" eb="65">
      <t>トウ</t>
    </rPh>
    <rPh sb="66" eb="68">
      <t>ヒョウカ</t>
    </rPh>
    <rPh sb="69" eb="70">
      <t>ツウ</t>
    </rPh>
    <rPh sb="72" eb="75">
      <t>リヨウシャ</t>
    </rPh>
    <rPh sb="76" eb="77">
      <t>ゲン</t>
    </rPh>
    <rPh sb="78" eb="79">
      <t>カカ</t>
    </rPh>
    <rPh sb="81" eb="84">
      <t>モンダイテン</t>
    </rPh>
    <rPh sb="85" eb="86">
      <t>アキ</t>
    </rPh>
    <rPh sb="91" eb="94">
      <t>リヨウシャ</t>
    </rPh>
    <rPh sb="95" eb="97">
      <t>ジリツ</t>
    </rPh>
    <rPh sb="99" eb="101">
      <t>ニチジョウ</t>
    </rPh>
    <rPh sb="101" eb="103">
      <t>セイカツ</t>
    </rPh>
    <rPh sb="104" eb="105">
      <t>イトナ</t>
    </rPh>
    <rPh sb="115" eb="117">
      <t>シエン</t>
    </rPh>
    <rPh sb="122" eb="124">
      <t>カイケツ</t>
    </rPh>
    <rPh sb="127" eb="129">
      <t>カダイ</t>
    </rPh>
    <rPh sb="130" eb="132">
      <t>ハアク</t>
    </rPh>
    <phoneticPr fontId="3"/>
  </si>
  <si>
    <t>　計画作成担当者は、利用者又は家族の希望、利用者について把握された解決すべき課題に基づき、他の外部サービス利用型特定施設従業者及び受託居宅サービス事業者と協議の上、サービスの目標及びその達成時期、サービスの内容並びにサービスを提供する上での留意点等を盛り込んだ特定施設サービス計画を作成している。</t>
    <rPh sb="1" eb="2">
      <t>ケイ</t>
    </rPh>
    <rPh sb="10" eb="13">
      <t>リヨウシャ</t>
    </rPh>
    <rPh sb="13" eb="14">
      <t>マタ</t>
    </rPh>
    <rPh sb="15" eb="17">
      <t>カゾク</t>
    </rPh>
    <rPh sb="18" eb="20">
      <t>キボウ</t>
    </rPh>
    <rPh sb="21" eb="24">
      <t>リヨウシャ</t>
    </rPh>
    <rPh sb="28" eb="30">
      <t>ハアク</t>
    </rPh>
    <rPh sb="33" eb="35">
      <t>カイケツ</t>
    </rPh>
    <rPh sb="38" eb="40">
      <t>カダイ</t>
    </rPh>
    <rPh sb="41" eb="42">
      <t>モト</t>
    </rPh>
    <rPh sb="47" eb="49">
      <t>ガイブ</t>
    </rPh>
    <rPh sb="53" eb="56">
      <t>リヨウガタ</t>
    </rPh>
    <rPh sb="56" eb="58">
      <t>トクテイ</t>
    </rPh>
    <rPh sb="63" eb="64">
      <t>オヨ</t>
    </rPh>
    <rPh sb="65" eb="67">
      <t>ジュタク</t>
    </rPh>
    <rPh sb="67" eb="69">
      <t>キョタク</t>
    </rPh>
    <rPh sb="73" eb="75">
      <t>ジギョウ</t>
    </rPh>
    <rPh sb="75" eb="76">
      <t>シャ</t>
    </rPh>
    <rPh sb="80" eb="81">
      <t>ウエ</t>
    </rPh>
    <rPh sb="87" eb="89">
      <t>モクヒョウ</t>
    </rPh>
    <rPh sb="89" eb="90">
      <t>オヨ</t>
    </rPh>
    <rPh sb="93" eb="95">
      <t>タッセイ</t>
    </rPh>
    <rPh sb="95" eb="97">
      <t>ジキ</t>
    </rPh>
    <rPh sb="103" eb="105">
      <t>ナイヨウ</t>
    </rPh>
    <rPh sb="105" eb="106">
      <t>ナラ</t>
    </rPh>
    <rPh sb="113" eb="115">
      <t>テイキョウ</t>
    </rPh>
    <rPh sb="117" eb="118">
      <t>ウエ</t>
    </rPh>
    <rPh sb="120" eb="123">
      <t>リュウイテン</t>
    </rPh>
    <rPh sb="123" eb="124">
      <t>トウ</t>
    </rPh>
    <rPh sb="125" eb="126">
      <t>モ</t>
    </rPh>
    <rPh sb="127" eb="128">
      <t>コ</t>
    </rPh>
    <rPh sb="130" eb="132">
      <t>トクテイ</t>
    </rPh>
    <rPh sb="132" eb="134">
      <t>シセツ</t>
    </rPh>
    <rPh sb="138" eb="140">
      <t>ケイカク</t>
    </rPh>
    <rPh sb="141" eb="143">
      <t>サクセイ</t>
    </rPh>
    <phoneticPr fontId="3"/>
  </si>
  <si>
    <t>　計画作成担当者は、特定施設サービス計画の作成後、特定施設サービス計画の実施状況の把握（モニタリング）を行い、必要に応じて変更している。</t>
    <rPh sb="3" eb="5">
      <t>サクセイ</t>
    </rPh>
    <rPh sb="5" eb="8">
      <t>タントウシャ</t>
    </rPh>
    <rPh sb="10" eb="12">
      <t>トクテイ</t>
    </rPh>
    <rPh sb="25" eb="27">
      <t>トクテイ</t>
    </rPh>
    <rPh sb="38" eb="40">
      <t>ジョウキョウ</t>
    </rPh>
    <rPh sb="41" eb="43">
      <t>ハアク</t>
    </rPh>
    <rPh sb="52" eb="53">
      <t>オコナ</t>
    </rPh>
    <rPh sb="55" eb="57">
      <t>ヒツヨウ</t>
    </rPh>
    <rPh sb="58" eb="59">
      <t>オウ</t>
    </rPh>
    <rPh sb="61" eb="63">
      <t>ヘンコウ</t>
    </rPh>
    <phoneticPr fontId="3"/>
  </si>
  <si>
    <t>　受託居宅サービス事業者のサービス計画（訪問介護計画等）は、特定施設サービス計画との整合性を図っている。</t>
    <rPh sb="1" eb="3">
      <t>ジュタク</t>
    </rPh>
    <rPh sb="3" eb="5">
      <t>キョタク</t>
    </rPh>
    <rPh sb="9" eb="11">
      <t>ジギョウ</t>
    </rPh>
    <rPh sb="11" eb="12">
      <t>シャ</t>
    </rPh>
    <rPh sb="17" eb="19">
      <t>ケイカク</t>
    </rPh>
    <rPh sb="20" eb="22">
      <t>ホウモン</t>
    </rPh>
    <rPh sb="22" eb="24">
      <t>カイゴ</t>
    </rPh>
    <rPh sb="24" eb="26">
      <t>ケイカク</t>
    </rPh>
    <rPh sb="26" eb="27">
      <t>トウ</t>
    </rPh>
    <rPh sb="30" eb="32">
      <t>トクテイ</t>
    </rPh>
    <rPh sb="32" eb="34">
      <t>シセツ</t>
    </rPh>
    <rPh sb="38" eb="40">
      <t>ケイカク</t>
    </rPh>
    <rPh sb="42" eb="45">
      <t>セイゴウセイ</t>
    </rPh>
    <rPh sb="46" eb="47">
      <t>ハカ</t>
    </rPh>
    <phoneticPr fontId="3"/>
  </si>
  <si>
    <t>問2</t>
    <rPh sb="0" eb="1">
      <t>トイ</t>
    </rPh>
    <phoneticPr fontId="3"/>
  </si>
  <si>
    <t>　常に利用者の心身の状況、その置かれている環境等の的確な把握に努め、利用者又はその家族に対し、相談に適切に応じるとともに、利用者の社会生活に必要な支援を行っている。</t>
    <rPh sb="1" eb="2">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37" eb="38">
      <t>マタ</t>
    </rPh>
    <rPh sb="41" eb="43">
      <t>カゾク</t>
    </rPh>
    <rPh sb="44" eb="45">
      <t>タイ</t>
    </rPh>
    <rPh sb="47" eb="49">
      <t>ソウダン</t>
    </rPh>
    <rPh sb="50" eb="52">
      <t>テキセツ</t>
    </rPh>
    <rPh sb="53" eb="54">
      <t>オウ</t>
    </rPh>
    <rPh sb="61" eb="64">
      <t>リヨウシャ</t>
    </rPh>
    <rPh sb="65" eb="67">
      <t>シャカイ</t>
    </rPh>
    <rPh sb="67" eb="69">
      <t>セイカツ</t>
    </rPh>
    <rPh sb="70" eb="72">
      <t>ヒツヨウ</t>
    </rPh>
    <rPh sb="73" eb="75">
      <t>シエン</t>
    </rPh>
    <rPh sb="76" eb="77">
      <t>オコナ</t>
    </rPh>
    <phoneticPr fontId="3"/>
  </si>
  <si>
    <t>　常に利用者の家族との連携を図るとともに、利用者とその家族との交流等の機会を確保するよう努めている。</t>
    <rPh sb="1" eb="2">
      <t>ツネ</t>
    </rPh>
    <rPh sb="3" eb="6">
      <t>リヨウシャ</t>
    </rPh>
    <rPh sb="7" eb="9">
      <t>カゾク</t>
    </rPh>
    <rPh sb="11" eb="13">
      <t>レンケイ</t>
    </rPh>
    <rPh sb="14" eb="15">
      <t>ハカ</t>
    </rPh>
    <rPh sb="21" eb="24">
      <t>リヨウシャ</t>
    </rPh>
    <rPh sb="27" eb="29">
      <t>カゾク</t>
    </rPh>
    <rPh sb="31" eb="33">
      <t>コウリュウ</t>
    </rPh>
    <rPh sb="33" eb="34">
      <t>トウ</t>
    </rPh>
    <rPh sb="35" eb="37">
      <t>キカイ</t>
    </rPh>
    <rPh sb="38" eb="40">
      <t>カクホ</t>
    </rPh>
    <rPh sb="44" eb="45">
      <t>ツト</t>
    </rPh>
    <phoneticPr fontId="3"/>
  </si>
  <si>
    <t>　利用者が次のいずれかに該当する場合は、遅滞なく、意見を付してその旨を市町村に通知している。
１　正当な理由なしに外部サービス利用型特定施設入居者生活介護の利用に関する指示に従わな
　いことにより、要介護状態の程度を増進させたと認められるとき。
２　偽りその他不正な行為によって保険給付を受け、又は受けようとしたとき。</t>
    <rPh sb="1" eb="4">
      <t>リヨウシャ</t>
    </rPh>
    <rPh sb="5" eb="6">
      <t>ツギ</t>
    </rPh>
    <rPh sb="12" eb="14">
      <t>ガイトウ</t>
    </rPh>
    <rPh sb="16" eb="18">
      <t>バアイ</t>
    </rPh>
    <rPh sb="20" eb="22">
      <t>チタイ</t>
    </rPh>
    <rPh sb="25" eb="27">
      <t>イケン</t>
    </rPh>
    <rPh sb="28" eb="29">
      <t>フ</t>
    </rPh>
    <rPh sb="33" eb="34">
      <t>ムネ</t>
    </rPh>
    <rPh sb="35" eb="38">
      <t>シチョウソン</t>
    </rPh>
    <rPh sb="39" eb="41">
      <t>ツウチ</t>
    </rPh>
    <rPh sb="49" eb="51">
      <t>セイトウ</t>
    </rPh>
    <rPh sb="52" eb="54">
      <t>リユウ</t>
    </rPh>
    <rPh sb="57" eb="59">
      <t>ガイブ</t>
    </rPh>
    <rPh sb="63" eb="75">
      <t>リヨウガタトクテイシセツニュウキョシャセイカツ</t>
    </rPh>
    <rPh sb="75" eb="77">
      <t>カイゴ</t>
    </rPh>
    <rPh sb="78" eb="80">
      <t>リヨウ</t>
    </rPh>
    <rPh sb="81" eb="82">
      <t>カン</t>
    </rPh>
    <rPh sb="84" eb="86">
      <t>シジ</t>
    </rPh>
    <rPh sb="87" eb="88">
      <t>シタガ</t>
    </rPh>
    <rPh sb="99" eb="102">
      <t>ヨウカイゴ</t>
    </rPh>
    <rPh sb="102" eb="104">
      <t>ジョウタイ</t>
    </rPh>
    <rPh sb="105" eb="107">
      <t>テイド</t>
    </rPh>
    <rPh sb="108" eb="110">
      <t>ゾウシン</t>
    </rPh>
    <rPh sb="114" eb="115">
      <t>ミト</t>
    </rPh>
    <rPh sb="125" eb="126">
      <t>イツワ</t>
    </rPh>
    <rPh sb="129" eb="130">
      <t>タ</t>
    </rPh>
    <rPh sb="130" eb="132">
      <t>フセイ</t>
    </rPh>
    <rPh sb="133" eb="135">
      <t>コウイ</t>
    </rPh>
    <rPh sb="139" eb="141">
      <t>ホケン</t>
    </rPh>
    <rPh sb="141" eb="143">
      <t>キュウフ</t>
    </rPh>
    <rPh sb="144" eb="145">
      <t>ウ</t>
    </rPh>
    <rPh sb="147" eb="148">
      <t>マタ</t>
    </rPh>
    <rPh sb="149" eb="150">
      <t>ウ</t>
    </rPh>
    <phoneticPr fontId="3"/>
  </si>
  <si>
    <t>　現に外部サービス利用型特定施設入居者生活介護の提供を行っているときに利用者に病状の急変が生じた場合その他必要な場合には、速やかに主治の医師又は事業者が定めた協力医療機関への連絡を行う等の必要な措置を講じている。</t>
    <rPh sb="1" eb="2">
      <t>ゲン</t>
    </rPh>
    <rPh sb="3" eb="5">
      <t>ガイブ</t>
    </rPh>
    <rPh sb="9" eb="21">
      <t>リヨウガタトクテイシセツニュウキョシャセイカツ</t>
    </rPh>
    <rPh sb="21" eb="23">
      <t>カイゴ</t>
    </rPh>
    <rPh sb="24" eb="26">
      <t>テイキョウ</t>
    </rPh>
    <rPh sb="27" eb="28">
      <t>オコナ</t>
    </rPh>
    <rPh sb="35" eb="38">
      <t>リヨウシャ</t>
    </rPh>
    <rPh sb="39" eb="41">
      <t>ビョウジョウ</t>
    </rPh>
    <rPh sb="42" eb="44">
      <t>キュウヘン</t>
    </rPh>
    <rPh sb="45" eb="46">
      <t>ショウ</t>
    </rPh>
    <rPh sb="48" eb="50">
      <t>バアイ</t>
    </rPh>
    <rPh sb="52" eb="53">
      <t>タ</t>
    </rPh>
    <rPh sb="53" eb="55">
      <t>ヒツヨウ</t>
    </rPh>
    <rPh sb="56" eb="58">
      <t>バアイ</t>
    </rPh>
    <rPh sb="61" eb="62">
      <t>スミ</t>
    </rPh>
    <rPh sb="65" eb="67">
      <t>ヌシハル</t>
    </rPh>
    <rPh sb="68" eb="70">
      <t>イシ</t>
    </rPh>
    <rPh sb="70" eb="71">
      <t>マタ</t>
    </rPh>
    <rPh sb="72" eb="75">
      <t>ジギョウシャ</t>
    </rPh>
    <rPh sb="76" eb="77">
      <t>サダ</t>
    </rPh>
    <rPh sb="79" eb="81">
      <t>キョウリョク</t>
    </rPh>
    <rPh sb="81" eb="83">
      <t>イリョウ</t>
    </rPh>
    <rPh sb="83" eb="85">
      <t>キカン</t>
    </rPh>
    <rPh sb="87" eb="89">
      <t>レンラク</t>
    </rPh>
    <rPh sb="90" eb="91">
      <t>オコナ</t>
    </rPh>
    <rPh sb="92" eb="93">
      <t>ナド</t>
    </rPh>
    <rPh sb="94" eb="96">
      <t>ヒツヨウ</t>
    </rPh>
    <rPh sb="97" eb="99">
      <t>ソチ</t>
    </rPh>
    <rPh sb="100" eb="101">
      <t>コウ</t>
    </rPh>
    <phoneticPr fontId="3"/>
  </si>
  <si>
    <t>　管理者は、当該施設の従業者の管理、業務の実施状況の把握その他の管理を一元的に行っている。</t>
    <rPh sb="1" eb="4">
      <t>カンリシャ</t>
    </rPh>
    <rPh sb="6" eb="8">
      <t>トウガイ</t>
    </rPh>
    <rPh sb="8" eb="10">
      <t>シセツ</t>
    </rPh>
    <rPh sb="11" eb="14">
      <t>ジュウギョウシャ</t>
    </rPh>
    <rPh sb="15" eb="17">
      <t>カンリ</t>
    </rPh>
    <rPh sb="18" eb="20">
      <t>ギョウム</t>
    </rPh>
    <rPh sb="21" eb="23">
      <t>ジッシ</t>
    </rPh>
    <rPh sb="23" eb="25">
      <t>ジョウキョウ</t>
    </rPh>
    <rPh sb="26" eb="28">
      <t>ハアク</t>
    </rPh>
    <rPh sb="30" eb="31">
      <t>タ</t>
    </rPh>
    <rPh sb="32" eb="34">
      <t>カンリ</t>
    </rPh>
    <rPh sb="35" eb="38">
      <t>イチゲンテキ</t>
    </rPh>
    <rPh sb="39" eb="40">
      <t>オコナ</t>
    </rPh>
    <phoneticPr fontId="3"/>
  </si>
  <si>
    <t>　管理者は、従業者に運営基準等の法令等を遵守させるために必要な指揮命令を行っている。</t>
    <rPh sb="1" eb="4">
      <t>カンリシャ</t>
    </rPh>
    <rPh sb="6" eb="9">
      <t>ジュウギョウシャ</t>
    </rPh>
    <rPh sb="10" eb="12">
      <t>ウンエイ</t>
    </rPh>
    <rPh sb="12" eb="14">
      <t>キジュン</t>
    </rPh>
    <rPh sb="14" eb="15">
      <t>トウ</t>
    </rPh>
    <rPh sb="16" eb="18">
      <t>ホウレイ</t>
    </rPh>
    <rPh sb="18" eb="19">
      <t>トウ</t>
    </rPh>
    <rPh sb="20" eb="22">
      <t>ジュンシュ</t>
    </rPh>
    <rPh sb="28" eb="30">
      <t>ヒツヨウ</t>
    </rPh>
    <rPh sb="31" eb="33">
      <t>シキ</t>
    </rPh>
    <rPh sb="33" eb="35">
      <t>メイレイ</t>
    </rPh>
    <rPh sb="36" eb="37">
      <t>オコナ</t>
    </rPh>
    <phoneticPr fontId="3"/>
  </si>
  <si>
    <t>　利用者に対し、適切な基本サービスその他のサービスを提供できるよう、従業者の勤務の体制を定めている。</t>
    <rPh sb="1" eb="4">
      <t>リヨウシャ</t>
    </rPh>
    <rPh sb="5" eb="6">
      <t>タイ</t>
    </rPh>
    <rPh sb="8" eb="10">
      <t>テキセツ</t>
    </rPh>
    <rPh sb="11" eb="13">
      <t>キホン</t>
    </rPh>
    <rPh sb="19" eb="20">
      <t>タ</t>
    </rPh>
    <rPh sb="26" eb="28">
      <t>テイキョウ</t>
    </rPh>
    <rPh sb="34" eb="37">
      <t>ジュウギョウシャ</t>
    </rPh>
    <rPh sb="38" eb="40">
      <t>キンム</t>
    </rPh>
    <rPh sb="41" eb="43">
      <t>タイセイ</t>
    </rPh>
    <rPh sb="44" eb="45">
      <t>サダ</t>
    </rPh>
    <phoneticPr fontId="3"/>
  </si>
  <si>
    <t>　外部サービス利用型特定施設の従業者により基本サービスを提供している。
　（ただし、当該外部サービス利用型指定特定施設入居者生活介護事業者が業務の管理及び指揮命令を確実に行うことができる場合はこの限りではない。）</t>
    <rPh sb="1" eb="3">
      <t>ガイブ</t>
    </rPh>
    <rPh sb="7" eb="10">
      <t>リヨウガタ</t>
    </rPh>
    <rPh sb="10" eb="12">
      <t>トクテイ</t>
    </rPh>
    <rPh sb="12" eb="14">
      <t>シセツ</t>
    </rPh>
    <rPh sb="15" eb="18">
      <t>ジュウギョウシャ</t>
    </rPh>
    <rPh sb="21" eb="23">
      <t>キホン</t>
    </rPh>
    <rPh sb="28" eb="30">
      <t>テイキョウ</t>
    </rPh>
    <rPh sb="42" eb="44">
      <t>トウガイ</t>
    </rPh>
    <rPh sb="44" eb="46">
      <t>ガイブ</t>
    </rPh>
    <rPh sb="50" eb="53">
      <t>リヨウガタ</t>
    </rPh>
    <rPh sb="53" eb="55">
      <t>シテイ</t>
    </rPh>
    <rPh sb="55" eb="57">
      <t>トクテイ</t>
    </rPh>
    <rPh sb="57" eb="59">
      <t>シセツ</t>
    </rPh>
    <rPh sb="59" eb="62">
      <t>ニュウキョシャ</t>
    </rPh>
    <rPh sb="62" eb="64">
      <t>セイカツ</t>
    </rPh>
    <rPh sb="64" eb="66">
      <t>カイゴ</t>
    </rPh>
    <rPh sb="66" eb="69">
      <t>ジギョウシャ</t>
    </rPh>
    <rPh sb="70" eb="72">
      <t>ギョウム</t>
    </rPh>
    <rPh sb="73" eb="75">
      <t>カンリ</t>
    </rPh>
    <rPh sb="75" eb="76">
      <t>オヨ</t>
    </rPh>
    <rPh sb="77" eb="79">
      <t>シキ</t>
    </rPh>
    <rPh sb="79" eb="81">
      <t>メイレイ</t>
    </rPh>
    <rPh sb="82" eb="84">
      <t>カクジツ</t>
    </rPh>
    <rPh sb="85" eb="86">
      <t>オコナ</t>
    </rPh>
    <rPh sb="93" eb="95">
      <t>バアイ</t>
    </rPh>
    <rPh sb="98" eb="99">
      <t>カギ</t>
    </rPh>
    <phoneticPr fontId="3"/>
  </si>
  <si>
    <t>　基本サービスに係る業務の全部又は一部を委託により他の事業者により行わせる場合は、当該事業者の勤務の実施状況について定期的に確認し、その結果等を記録している。</t>
    <rPh sb="1" eb="3">
      <t>キホン</t>
    </rPh>
    <rPh sb="8" eb="9">
      <t>カカ</t>
    </rPh>
    <rPh sb="10" eb="12">
      <t>ギョウム</t>
    </rPh>
    <rPh sb="13" eb="15">
      <t>ゼンブ</t>
    </rPh>
    <rPh sb="15" eb="16">
      <t>マタ</t>
    </rPh>
    <rPh sb="17" eb="19">
      <t>イチブ</t>
    </rPh>
    <rPh sb="20" eb="22">
      <t>イタク</t>
    </rPh>
    <rPh sb="25" eb="26">
      <t>タ</t>
    </rPh>
    <rPh sb="27" eb="30">
      <t>ジギョウシャ</t>
    </rPh>
    <rPh sb="33" eb="34">
      <t>オコナ</t>
    </rPh>
    <rPh sb="37" eb="39">
      <t>バアイ</t>
    </rPh>
    <rPh sb="41" eb="43">
      <t>トウガイ</t>
    </rPh>
    <rPh sb="43" eb="46">
      <t>ジギョウシャ</t>
    </rPh>
    <rPh sb="47" eb="49">
      <t>キンム</t>
    </rPh>
    <rPh sb="50" eb="52">
      <t>ジッシ</t>
    </rPh>
    <rPh sb="52" eb="54">
      <t>ジョウキョウ</t>
    </rPh>
    <rPh sb="58" eb="61">
      <t>テイキテキ</t>
    </rPh>
    <rPh sb="62" eb="64">
      <t>カクニン</t>
    </rPh>
    <rPh sb="68" eb="70">
      <t>ケッカ</t>
    </rPh>
    <rPh sb="70" eb="71">
      <t>トウ</t>
    </rPh>
    <rPh sb="72" eb="74">
      <t>キロク</t>
    </rPh>
    <phoneticPr fontId="3"/>
  </si>
  <si>
    <t>　特定施設従業者の資質の向上のため、研修の機会を確保している。</t>
    <rPh sb="1" eb="3">
      <t>トクテイ</t>
    </rPh>
    <rPh sb="3" eb="5">
      <t>シセツ</t>
    </rPh>
    <rPh sb="5" eb="8">
      <t>ジュウギョウシャ</t>
    </rPh>
    <rPh sb="9" eb="11">
      <t>シシツ</t>
    </rPh>
    <rPh sb="12" eb="14">
      <t>コウジョウ</t>
    </rPh>
    <rPh sb="18" eb="20">
      <t>ケンシュウ</t>
    </rPh>
    <rPh sb="21" eb="23">
      <t>キカイ</t>
    </rPh>
    <rPh sb="24" eb="26">
      <t>カクホ</t>
    </rPh>
    <phoneticPr fontId="3"/>
  </si>
  <si>
    <t>　介護に直接携わる職員のうち、介護・福祉関係の資格を有さない者について、認知症介護基礎研修を受講させるために必要な措置を講じている。</t>
    <rPh sb="1" eb="3">
      <t>カイゴ</t>
    </rPh>
    <rPh sb="4" eb="7">
      <t>チョクセツタズサ</t>
    </rPh>
    <rPh sb="9" eb="11">
      <t>ショクイン</t>
    </rPh>
    <rPh sb="15" eb="17">
      <t>カイゴ</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</si>
  <si>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外部サービス利用型特定施設入居者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rPh sb="1" eb="3">
      <t>テキセツ</t>
    </rPh>
    <rPh sb="4" eb="6">
      <t>ガイブ</t>
    </rPh>
    <rPh sb="10" eb="13">
      <t>リヨウガタ</t>
    </rPh>
    <rPh sb="13" eb="17">
      <t>トクテイシセツ</t>
    </rPh>
    <rPh sb="17" eb="20">
      <t>ニュウキョシャ</t>
    </rPh>
    <rPh sb="20" eb="22">
      <t>セイカツ</t>
    </rPh>
    <rPh sb="22" eb="24">
      <t>カイゴ</t>
    </rPh>
    <rPh sb="25" eb="27">
      <t>テイキョウ</t>
    </rPh>
    <rPh sb="28" eb="30">
      <t>カクホ</t>
    </rPh>
    <rPh sb="32" eb="34">
      <t>カンテン</t>
    </rPh>
    <rPh sb="37" eb="39">
      <t>ショクバ</t>
    </rPh>
    <rPh sb="43" eb="44">
      <t>オコナ</t>
    </rPh>
    <rPh sb="47" eb="49">
      <t>セイテキ</t>
    </rPh>
    <rPh sb="50" eb="53">
      <t>ゲンドウマタ</t>
    </rPh>
    <rPh sb="54" eb="56">
      <t>ユウエツ</t>
    </rPh>
    <rPh sb="56" eb="57">
      <t>テキ</t>
    </rPh>
    <rPh sb="58" eb="60">
      <t>カンケイ</t>
    </rPh>
    <rPh sb="61" eb="63">
      <t>ハイケイ</t>
    </rPh>
    <rPh sb="66" eb="68">
      <t>ゲンドウ</t>
    </rPh>
    <rPh sb="72" eb="77">
      <t>ギョウムジョウヒツヨウ</t>
    </rPh>
    <rPh sb="79" eb="81">
      <t>ソウトウ</t>
    </rPh>
    <rPh sb="82" eb="84">
      <t>ハンイ</t>
    </rPh>
    <rPh sb="85" eb="86">
      <t>コ</t>
    </rPh>
    <rPh sb="93" eb="96">
      <t>ジュウギョウシャ</t>
    </rPh>
    <rPh sb="109" eb="111">
      <t>ボウシ</t>
    </rPh>
    <rPh sb="130" eb="131">
      <t>コウ</t>
    </rPh>
    <phoneticPr fontId="3"/>
  </si>
  <si>
    <t>　事業の運営に当たっては、地域住民又はその自発的な活動等との連携及び協力を行う等の地域との交流に努めている。</t>
    <rPh sb="1" eb="3">
      <t>ジギョウ</t>
    </rPh>
    <rPh sb="4" eb="6">
      <t>ウンエイ</t>
    </rPh>
    <rPh sb="7" eb="8">
      <t>ア</t>
    </rPh>
    <rPh sb="13" eb="15">
      <t>チイキ</t>
    </rPh>
    <rPh sb="15" eb="17">
      <t>ジュウミン</t>
    </rPh>
    <rPh sb="17" eb="18">
      <t>マタ</t>
    </rPh>
    <rPh sb="21" eb="24">
      <t>ジハツテキ</t>
    </rPh>
    <rPh sb="25" eb="27">
      <t>カツドウ</t>
    </rPh>
    <rPh sb="27" eb="28">
      <t>トウ</t>
    </rPh>
    <rPh sb="30" eb="32">
      <t>レンケイ</t>
    </rPh>
    <rPh sb="32" eb="33">
      <t>オヨ</t>
    </rPh>
    <rPh sb="34" eb="36">
      <t>キョウリョク</t>
    </rPh>
    <rPh sb="37" eb="38">
      <t>オコナ</t>
    </rPh>
    <rPh sb="39" eb="40">
      <t>トウ</t>
    </rPh>
    <rPh sb="41" eb="43">
      <t>チイキ</t>
    </rPh>
    <rPh sb="45" eb="47">
      <t>コウリュウ</t>
    </rPh>
    <rPh sb="48" eb="49">
      <t>ツト</t>
    </rPh>
    <phoneticPr fontId="3"/>
  </si>
  <si>
    <t>　事業の運営に当たっては、提供した外部サービス利用型指定特定施設入居者生活介護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17" eb="19">
      <t>ガイブ</t>
    </rPh>
    <rPh sb="23" eb="37">
      <t>リヨウガタシテイトクテイシセツニュウキョシャセイカツ</t>
    </rPh>
    <rPh sb="37" eb="39">
      <t>カイゴ</t>
    </rPh>
    <rPh sb="40" eb="41">
      <t>カン</t>
    </rPh>
    <rPh sb="43" eb="46">
      <t>リヨウシャ</t>
    </rPh>
    <rPh sb="49" eb="51">
      <t>クジョウ</t>
    </rPh>
    <rPh sb="52" eb="53">
      <t>カン</t>
    </rPh>
    <rPh sb="56" eb="59">
      <t>シチョウソン</t>
    </rPh>
    <rPh sb="59" eb="60">
      <t>トウ</t>
    </rPh>
    <rPh sb="61" eb="63">
      <t>ハケン</t>
    </rPh>
    <rPh sb="65" eb="66">
      <t>モノ</t>
    </rPh>
    <rPh sb="67" eb="69">
      <t>ソウダン</t>
    </rPh>
    <rPh sb="69" eb="70">
      <t>オヨ</t>
    </rPh>
    <rPh sb="71" eb="73">
      <t>エンジョ</t>
    </rPh>
    <rPh sb="74" eb="75">
      <t>オコナ</t>
    </rPh>
    <rPh sb="76" eb="78">
      <t>ジギョウ</t>
    </rPh>
    <rPh sb="80" eb="81">
      <t>タ</t>
    </rPh>
    <rPh sb="82" eb="85">
      <t>シチョウソン</t>
    </rPh>
    <rPh sb="86" eb="88">
      <t>ジッシ</t>
    </rPh>
    <rPh sb="90" eb="92">
      <t>ジギョウ</t>
    </rPh>
    <rPh sb="93" eb="95">
      <t>キョウリョク</t>
    </rPh>
    <rPh sb="99" eb="100">
      <t>ツト</t>
    </rPh>
    <phoneticPr fontId="3"/>
  </si>
  <si>
    <t>　感染症や非常災害の発生時において、、利用者に対する外部サービス利用型特定施設入居者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9" eb="22">
      <t>リヨウシャ</t>
    </rPh>
    <rPh sb="23" eb="24">
      <t>タイ</t>
    </rPh>
    <rPh sb="26" eb="28">
      <t>ガイブ</t>
    </rPh>
    <rPh sb="32" eb="35">
      <t>リヨウガタ</t>
    </rPh>
    <rPh sb="35" eb="37">
      <t>トクテイ</t>
    </rPh>
    <rPh sb="37" eb="39">
      <t>シセツ</t>
    </rPh>
    <rPh sb="39" eb="42">
      <t>ニュウキョシャ</t>
    </rPh>
    <rPh sb="42" eb="46">
      <t>セイカツカイゴ</t>
    </rPh>
    <rPh sb="47" eb="49">
      <t>テイキョウ</t>
    </rPh>
    <rPh sb="50" eb="53">
      <t>ケイゾクテキ</t>
    </rPh>
    <rPh sb="54" eb="56">
      <t>ジッシ</t>
    </rPh>
    <rPh sb="62" eb="63">
      <t>オヨ</t>
    </rPh>
    <rPh sb="79" eb="80">
      <t>ハカ</t>
    </rPh>
    <rPh sb="84" eb="86">
      <t>ケイカク</t>
    </rPh>
    <rPh sb="87" eb="89">
      <t>イカ</t>
    </rPh>
    <rPh sb="90" eb="96">
      <t>ギョウムケイゾクケイカク</t>
    </rPh>
    <rPh sb="103" eb="105">
      <t>サクテイ</t>
    </rPh>
    <rPh sb="107" eb="115">
      <t>トウガイギョウムケイゾクケイカク</t>
    </rPh>
    <rPh sb="116" eb="117">
      <t>シタガ</t>
    </rPh>
    <rPh sb="118" eb="120">
      <t>ヒツヨウ</t>
    </rPh>
    <rPh sb="121" eb="123">
      <t>ソチ</t>
    </rPh>
    <rPh sb="124" eb="125">
      <t>コウ</t>
    </rPh>
    <phoneticPr fontId="3"/>
  </si>
  <si>
    <t>　従業者に対し、業務継続計画について周知するとともに、必要な研修及び訓練を定期的（年2回以上）に実施している。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2">
      <t>ネン</t>
    </rPh>
    <rPh sb="43" eb="46">
      <t>カイイジョウ</t>
    </rPh>
    <rPh sb="48" eb="50">
      <t>ジッシ</t>
    </rPh>
    <phoneticPr fontId="3"/>
  </si>
  <si>
    <t>　定期的に業務継続計画の見直しを行い、必要に応じて業務継続計画の見直しを行っている。</t>
    <rPh sb="1" eb="4">
      <t>テイキテキ</t>
    </rPh>
    <rPh sb="5" eb="11">
      <t>ギョウムケイゾクケイカク</t>
    </rPh>
    <rPh sb="12" eb="14">
      <t>ミナオ</t>
    </rPh>
    <rPh sb="16" eb="17">
      <t>オコナ</t>
    </rPh>
    <rPh sb="19" eb="21">
      <t>ヒツヨウ</t>
    </rPh>
    <rPh sb="22" eb="23">
      <t>オウ</t>
    </rPh>
    <rPh sb="25" eb="31">
      <t>ギョウムケイゾクケイカク</t>
    </rPh>
    <rPh sb="32" eb="34">
      <t>ミナオ</t>
    </rPh>
    <rPh sb="36" eb="37">
      <t>オコナ</t>
    </rPh>
    <phoneticPr fontId="3"/>
  </si>
  <si>
    <t>　非常災害に関する具体的計画を立て、非常災害時の関係機関への通報及び連携体制を整備し、それらを定期的に従業者に周知するとともに、定期的に避難、救出その他必要な訓練を行っている。</t>
    <rPh sb="39" eb="41">
      <t>セイビ</t>
    </rPh>
    <rPh sb="47" eb="50">
      <t>テイキテキ</t>
    </rPh>
    <rPh sb="51" eb="54">
      <t>ジュウギョウシャ</t>
    </rPh>
    <rPh sb="55" eb="57">
      <t>シュウチ</t>
    </rPh>
    <rPh sb="64" eb="67">
      <t>テイキテキ</t>
    </rPh>
    <rPh sb="68" eb="70">
      <t>ヒナン</t>
    </rPh>
    <rPh sb="71" eb="73">
      <t>キュウシュツ</t>
    </rPh>
    <rPh sb="75" eb="76">
      <t>タ</t>
    </rPh>
    <rPh sb="76" eb="78">
      <t>ヒツヨウ</t>
    </rPh>
    <rPh sb="79" eb="81">
      <t>クンレン</t>
    </rPh>
    <rPh sb="82" eb="83">
      <t>オコナ</t>
    </rPh>
    <phoneticPr fontId="3"/>
  </si>
  <si>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3"/>
  </si>
  <si>
    <t>　利用者の使用する食器その他の設備又は飲用に供する水について、衛生的な管理に努め、又は衛生上必要な措置を講じている。</t>
    <rPh sb="1" eb="3">
      <t>リヨウ</t>
    </rPh>
    <rPh sb="38" eb="39">
      <t>ツト</t>
    </rPh>
    <rPh sb="41" eb="42">
      <t>マタ</t>
    </rPh>
    <rPh sb="43" eb="45">
      <t>エイセイ</t>
    </rPh>
    <rPh sb="45" eb="46">
      <t>ジョウ</t>
    </rPh>
    <rPh sb="46" eb="48">
      <t>ヒツヨウ</t>
    </rPh>
    <rPh sb="49" eb="51">
      <t>ソチ</t>
    </rPh>
    <rPh sb="52" eb="53">
      <t>コウ</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</si>
  <si>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3">
      <t>ジュウギョウシャ</t>
    </rPh>
    <rPh sb="94" eb="98">
      <t>シュウチテッテイ</t>
    </rPh>
    <rPh sb="99" eb="100">
      <t>ハカ</t>
    </rPh>
    <phoneticPr fontId="3"/>
  </si>
  <si>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3"/>
  </si>
  <si>
    <t>　施設の見やすい場所に、運営規程の概要、従業者の勤務の体制、その他の利用申込者のサービスの選択に資すると認められる重要事項を掲示している。</t>
    <rPh sb="38" eb="39">
      <t>シャ</t>
    </rPh>
    <rPh sb="45" eb="47">
      <t>センタク</t>
    </rPh>
    <rPh sb="48" eb="49">
      <t>シ</t>
    </rPh>
    <rPh sb="52" eb="53">
      <t>ミト</t>
    </rPh>
    <rPh sb="57" eb="59">
      <t>ジュウヨウ</t>
    </rPh>
    <rPh sb="59" eb="61">
      <t>ジコウ</t>
    </rPh>
    <rPh sb="62" eb="64">
      <t>ケイジ</t>
    </rPh>
    <phoneticPr fontId="3"/>
  </si>
  <si>
    <t>　従業者は正当な理由がなく、その業務上知り得た利用者又はその家族の秘密を漏らしていない。また、従業者であった者が、正当な理由なく、その業務上知り得た利用者又はその家族の秘密を漏らすことがないよう、必要な措置を講じている。</t>
    <rPh sb="1" eb="3">
      <t>ジュウギョウ</t>
    </rPh>
    <rPh sb="3" eb="4">
      <t>シャ</t>
    </rPh>
    <rPh sb="23" eb="25">
      <t>リヨウ</t>
    </rPh>
    <rPh sb="47" eb="50">
      <t>ジュウギョウシャ</t>
    </rPh>
    <rPh sb="54" eb="55">
      <t>モノ</t>
    </rPh>
    <rPh sb="57" eb="59">
      <t>セイトウ</t>
    </rPh>
    <rPh sb="60" eb="62">
      <t>リユウ</t>
    </rPh>
    <rPh sb="67" eb="70">
      <t>ギョウムジョウ</t>
    </rPh>
    <rPh sb="70" eb="71">
      <t>シ</t>
    </rPh>
    <rPh sb="72" eb="73">
      <t>エ</t>
    </rPh>
    <rPh sb="74" eb="77">
      <t>リヨウシャ</t>
    </rPh>
    <rPh sb="77" eb="78">
      <t>マタ</t>
    </rPh>
    <rPh sb="81" eb="83">
      <t>カゾク</t>
    </rPh>
    <rPh sb="84" eb="86">
      <t>ヒミツ</t>
    </rPh>
    <rPh sb="87" eb="88">
      <t>モ</t>
    </rPh>
    <rPh sb="98" eb="100">
      <t>ヒツヨウ</t>
    </rPh>
    <rPh sb="101" eb="103">
      <t>ソチ</t>
    </rPh>
    <rPh sb="104" eb="105">
      <t>コウ</t>
    </rPh>
    <phoneticPr fontId="3"/>
  </si>
  <si>
    <t>　サービス担当者会議等において、利用者の個人情報を用いる場合は利用者の同意を、利用者の家族の個人情報を用いる場合は、当該家族の同意をあらかじめ文書により得ている。</t>
    <rPh sb="5" eb="8">
      <t>タントウシャ</t>
    </rPh>
    <rPh sb="8" eb="11">
      <t>カイギトウ</t>
    </rPh>
    <rPh sb="16" eb="19">
      <t>リヨウシャ</t>
    </rPh>
    <rPh sb="20" eb="22">
      <t>コジン</t>
    </rPh>
    <rPh sb="22" eb="24">
      <t>ジョウホウ</t>
    </rPh>
    <rPh sb="25" eb="26">
      <t>モチ</t>
    </rPh>
    <rPh sb="28" eb="30">
      <t>バアイ</t>
    </rPh>
    <rPh sb="31" eb="34">
      <t>リヨウシャ</t>
    </rPh>
    <rPh sb="35" eb="37">
      <t>ドウイ</t>
    </rPh>
    <rPh sb="39" eb="42">
      <t>リヨウシャ</t>
    </rPh>
    <rPh sb="43" eb="45">
      <t>カゾク</t>
    </rPh>
    <rPh sb="46" eb="48">
      <t>コジン</t>
    </rPh>
    <rPh sb="48" eb="50">
      <t>ジョウホウ</t>
    </rPh>
    <rPh sb="51" eb="52">
      <t>モチ</t>
    </rPh>
    <rPh sb="54" eb="56">
      <t>バアイ</t>
    </rPh>
    <rPh sb="58" eb="60">
      <t>トウガイ</t>
    </rPh>
    <rPh sb="60" eb="62">
      <t>カゾク</t>
    </rPh>
    <rPh sb="63" eb="65">
      <t>ドウイ</t>
    </rPh>
    <rPh sb="71" eb="73">
      <t>ブンショ</t>
    </rPh>
    <rPh sb="76" eb="77">
      <t>エ</t>
    </rPh>
    <phoneticPr fontId="3"/>
  </si>
  <si>
    <r>
      <t>　外部サービス利用型指定特定施設入居者生活介護事業所について、広告をする場合においては、その内容が虚偽又は誇大なものになって</t>
    </r>
    <r>
      <rPr>
        <b/>
        <u/>
        <sz val="10"/>
        <rFont val="ＭＳ Ｐゴシック"/>
        <family val="3"/>
        <charset val="128"/>
      </rPr>
      <t>いない</t>
    </r>
    <r>
      <rPr>
        <sz val="10"/>
        <rFont val="ＭＳ Ｐゴシック"/>
        <family val="3"/>
        <charset val="128"/>
      </rPr>
      <t>。</t>
    </r>
    <rPh sb="1" eb="3">
      <t>ガイブ</t>
    </rPh>
    <rPh sb="7" eb="10">
      <t>リヨウガタ</t>
    </rPh>
    <rPh sb="10" eb="12">
      <t>シテイ</t>
    </rPh>
    <rPh sb="12" eb="14">
      <t>トクテイ</t>
    </rPh>
    <rPh sb="14" eb="16">
      <t>シセツ</t>
    </rPh>
    <rPh sb="16" eb="19">
      <t>ニュウキョシャ</t>
    </rPh>
    <rPh sb="19" eb="21">
      <t>セイカツ</t>
    </rPh>
    <rPh sb="21" eb="23">
      <t>カイゴ</t>
    </rPh>
    <rPh sb="23" eb="26">
      <t>ジギョウショ</t>
    </rPh>
    <rPh sb="31" eb="33">
      <t>コウコク</t>
    </rPh>
    <rPh sb="36" eb="38">
      <t>バアイ</t>
    </rPh>
    <rPh sb="46" eb="48">
      <t>ナイヨウ</t>
    </rPh>
    <rPh sb="49" eb="51">
      <t>キョギ</t>
    </rPh>
    <rPh sb="51" eb="52">
      <t>マタ</t>
    </rPh>
    <rPh sb="53" eb="55">
      <t>コダイ</t>
    </rPh>
    <phoneticPr fontId="3"/>
  </si>
  <si>
    <t>　協力歯科医療機関を定めるよう努めている。</t>
    <rPh sb="1" eb="3">
      <t>キョウリョク</t>
    </rPh>
    <rPh sb="3" eb="5">
      <t>シカ</t>
    </rPh>
    <rPh sb="5" eb="7">
      <t>イリョウ</t>
    </rPh>
    <rPh sb="7" eb="9">
      <t>キカン</t>
    </rPh>
    <rPh sb="10" eb="11">
      <t>サダ</t>
    </rPh>
    <rPh sb="15" eb="16">
      <t>ツト</t>
    </rPh>
    <phoneticPr fontId="3"/>
  </si>
  <si>
    <r>
      <t>　居宅介護支援事業者又はその従業者に対し、利用者に対して特定の事業者によるサービスを利用させることの対償として、金品その他の財産上の利益を供与して</t>
    </r>
    <r>
      <rPr>
        <b/>
        <u/>
        <sz val="10"/>
        <rFont val="ＭＳ Ｐゴシック"/>
        <family val="3"/>
        <charset val="128"/>
      </rPr>
      <t>いない</t>
    </r>
    <r>
      <rPr>
        <sz val="10"/>
        <rFont val="ＭＳ Ｐゴシック"/>
        <family val="3"/>
        <charset val="128"/>
      </rPr>
      <t>。</t>
    </r>
    <rPh sb="1" eb="3">
      <t>キョタク</t>
    </rPh>
    <rPh sb="3" eb="5">
      <t>カイゴ</t>
    </rPh>
    <rPh sb="5" eb="7">
      <t>シエン</t>
    </rPh>
    <rPh sb="7" eb="10">
      <t>ジギョウシャ</t>
    </rPh>
    <rPh sb="10" eb="11">
      <t>マタ</t>
    </rPh>
    <rPh sb="14" eb="17">
      <t>ジュウギョウシャ</t>
    </rPh>
    <rPh sb="18" eb="19">
      <t>タイ</t>
    </rPh>
    <rPh sb="21" eb="24">
      <t>リヨウシャ</t>
    </rPh>
    <rPh sb="25" eb="26">
      <t>タイ</t>
    </rPh>
    <rPh sb="28" eb="30">
      <t>トクテイ</t>
    </rPh>
    <rPh sb="31" eb="34">
      <t>ジギョウシャ</t>
    </rPh>
    <rPh sb="42" eb="44">
      <t>リヨウ</t>
    </rPh>
    <rPh sb="50" eb="52">
      <t>タイショウ</t>
    </rPh>
    <rPh sb="56" eb="58">
      <t>キンピン</t>
    </rPh>
    <rPh sb="60" eb="61">
      <t>タ</t>
    </rPh>
    <rPh sb="62" eb="64">
      <t>ザイサン</t>
    </rPh>
    <rPh sb="64" eb="65">
      <t>ジョウ</t>
    </rPh>
    <rPh sb="66" eb="68">
      <t>リエキ</t>
    </rPh>
    <rPh sb="69" eb="71">
      <t>キョウヨ</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</si>
  <si>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</si>
  <si>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　サービスに関する利用者及びその家族からの苦情に迅速かつ適切に対応するために、苦情を受け付けるための窓口を設置する等の必要な措置を講じている。</t>
    <rPh sb="9" eb="11">
      <t>リヨウ</t>
    </rPh>
    <rPh sb="39" eb="41">
      <t>クジョウ</t>
    </rPh>
    <rPh sb="42" eb="43">
      <t>ウ</t>
    </rPh>
    <rPh sb="44" eb="45">
      <t>ツ</t>
    </rPh>
    <rPh sb="50" eb="52">
      <t>マドグチ</t>
    </rPh>
    <rPh sb="53" eb="55">
      <t>セッチ</t>
    </rPh>
    <rPh sb="57" eb="58">
      <t>トウ</t>
    </rPh>
    <rPh sb="59" eb="61">
      <t>ヒツヨウ</t>
    </rPh>
    <rPh sb="62" eb="64">
      <t>ソチ</t>
    </rPh>
    <rPh sb="65" eb="66">
      <t>コウ</t>
    </rPh>
    <phoneticPr fontId="3"/>
  </si>
  <si>
    <t>　利用者に対するサービスの提供により事故が発生した場合は、速やかに市町村、当該利用者の家族、当該利用者に係る居宅介護支援事業所等に連絡を行うとともに、必要な措置を講じている。また、事故に際して採った処置について記録している。</t>
    <rPh sb="1" eb="4">
      <t>リヨウシャ</t>
    </rPh>
    <rPh sb="5" eb="6">
      <t>タイ</t>
    </rPh>
    <rPh sb="37" eb="39">
      <t>トウガイ</t>
    </rPh>
    <rPh sb="39" eb="41">
      <t>リヨウ</t>
    </rPh>
    <rPh sb="46" eb="48">
      <t>トウガイ</t>
    </rPh>
    <rPh sb="48" eb="51">
      <t>リヨウシャ</t>
    </rPh>
    <rPh sb="52" eb="53">
      <t>カカ</t>
    </rPh>
    <rPh sb="54" eb="56">
      <t>キョタク</t>
    </rPh>
    <rPh sb="56" eb="58">
      <t>カイゴ</t>
    </rPh>
    <rPh sb="58" eb="60">
      <t>シエン</t>
    </rPh>
    <rPh sb="60" eb="63">
      <t>ジギョウショ</t>
    </rPh>
    <rPh sb="63" eb="64">
      <t>トウ</t>
    </rPh>
    <rPh sb="65" eb="67">
      <t>レンラク</t>
    </rPh>
    <rPh sb="68" eb="69">
      <t>オコナ</t>
    </rPh>
    <rPh sb="75" eb="77">
      <t>ヒツヨウ</t>
    </rPh>
    <rPh sb="78" eb="80">
      <t>ソチ</t>
    </rPh>
    <rPh sb="81" eb="82">
      <t>コウ</t>
    </rPh>
    <rPh sb="90" eb="92">
      <t>ジコ</t>
    </rPh>
    <rPh sb="93" eb="94">
      <t>サイ</t>
    </rPh>
    <rPh sb="96" eb="97">
      <t>ト</t>
    </rPh>
    <rPh sb="99" eb="101">
      <t>ショチ</t>
    </rPh>
    <rPh sb="105" eb="107">
      <t>キロク</t>
    </rPh>
    <phoneticPr fontId="3"/>
  </si>
  <si>
    <t>　サービスの提供により賠償すべき事故が発生した場合は、損害賠償を速やかに行っている。</t>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</si>
  <si>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</si>
  <si>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</si>
  <si>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</si>
  <si>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</si>
  <si>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施設ごとに経理を区分するとともに、事業の会計をその他の事業の会計と区分している。</t>
    <rPh sb="1" eb="3">
      <t>シセツ</t>
    </rPh>
    <rPh sb="6" eb="8">
      <t>ケイリ</t>
    </rPh>
    <rPh sb="9" eb="11">
      <t>クブン</t>
    </rPh>
    <phoneticPr fontId="3"/>
  </si>
  <si>
    <t>　従業者、設備及び会計に関する諸記録を整備している。</t>
    <rPh sb="1" eb="4">
      <t>ジュウギョウシャ</t>
    </rPh>
    <rPh sb="5" eb="7">
      <t>セツビ</t>
    </rPh>
    <rPh sb="7" eb="8">
      <t>オヨ</t>
    </rPh>
    <rPh sb="9" eb="11">
      <t>カイケイ</t>
    </rPh>
    <rPh sb="12" eb="13">
      <t>カン</t>
    </rPh>
    <rPh sb="15" eb="16">
      <t>ショ</t>
    </rPh>
    <rPh sb="16" eb="18">
      <t>キロク</t>
    </rPh>
    <rPh sb="19" eb="21">
      <t>セイビ</t>
    </rPh>
    <phoneticPr fontId="3"/>
  </si>
  <si>
    <t>　従業者全員の雇用契約等の写し、資格証の写しを保管している。</t>
    <rPh sb="1" eb="4">
      <t>ジュウギョウシャ</t>
    </rPh>
    <rPh sb="4" eb="6">
      <t>ゼンイン</t>
    </rPh>
    <rPh sb="7" eb="9">
      <t>コヨウ</t>
    </rPh>
    <rPh sb="9" eb="11">
      <t>ケイヤク</t>
    </rPh>
    <rPh sb="11" eb="12">
      <t>トウ</t>
    </rPh>
    <rPh sb="13" eb="14">
      <t>ウツ</t>
    </rPh>
    <rPh sb="16" eb="18">
      <t>シカク</t>
    </rPh>
    <rPh sb="18" eb="19">
      <t>ショウ</t>
    </rPh>
    <rPh sb="20" eb="21">
      <t>ウツ</t>
    </rPh>
    <rPh sb="23" eb="25">
      <t>ホカン</t>
    </rPh>
    <phoneticPr fontId="3"/>
  </si>
  <si>
    <t>　利用者に対する指定特定施設入居者生活介護の提供に関する次に掲げる記録を</t>
    <rPh sb="8" eb="10">
      <t>シテイ</t>
    </rPh>
    <rPh sb="10" eb="12">
      <t>トクテイ</t>
    </rPh>
    <rPh sb="12" eb="14">
      <t>シセツ</t>
    </rPh>
    <rPh sb="14" eb="17">
      <t>ニュウキョシャ</t>
    </rPh>
    <rPh sb="17" eb="19">
      <t>セイカツ</t>
    </rPh>
    <rPh sb="19" eb="21">
      <t>カイゴ</t>
    </rPh>
    <rPh sb="22" eb="24">
      <t>テイキョウ</t>
    </rPh>
    <rPh sb="25" eb="26">
      <t>カン</t>
    </rPh>
    <phoneticPr fontId="3"/>
  </si>
  <si>
    <t>　受託居宅サービス事業者が提供する部分については、特定施設サービス計画に基づきサービス提供の実績に基づき報酬の算定をしている。</t>
    <rPh sb="1" eb="3">
      <t>ジュタク</t>
    </rPh>
    <rPh sb="3" eb="5">
      <t>キョタク</t>
    </rPh>
    <rPh sb="9" eb="11">
      <t>ジギョウ</t>
    </rPh>
    <rPh sb="11" eb="12">
      <t>シャ</t>
    </rPh>
    <rPh sb="13" eb="15">
      <t>テイキョウ</t>
    </rPh>
    <rPh sb="17" eb="19">
      <t>ブブン</t>
    </rPh>
    <rPh sb="25" eb="27">
      <t>トクテイ</t>
    </rPh>
    <rPh sb="27" eb="29">
      <t>シセツ</t>
    </rPh>
    <rPh sb="33" eb="35">
      <t>ケイカク</t>
    </rPh>
    <rPh sb="36" eb="37">
      <t>モト</t>
    </rPh>
    <rPh sb="43" eb="45">
      <t>テイキョウ</t>
    </rPh>
    <rPh sb="46" eb="48">
      <t>ジッセキ</t>
    </rPh>
    <rPh sb="49" eb="50">
      <t>モト</t>
    </rPh>
    <rPh sb="52" eb="54">
      <t>ホウシュウ</t>
    </rPh>
    <rPh sb="55" eb="57">
      <t>サンテイ</t>
    </rPh>
    <phoneticPr fontId="3"/>
  </si>
  <si>
    <t>　それぞれの受託居宅サービスにおいて、基準に基づいたサービス提供が行われているか確認している。
　（例えば、訪問介護サービスにおいて、介護保険で算定できないサービスを提供していないかなど。）</t>
    <rPh sb="6" eb="8">
      <t>ジュタク</t>
    </rPh>
    <rPh sb="8" eb="10">
      <t>キョタク</t>
    </rPh>
    <rPh sb="19" eb="21">
      <t>キジュン</t>
    </rPh>
    <rPh sb="22" eb="23">
      <t>モト</t>
    </rPh>
    <rPh sb="30" eb="32">
      <t>テイキョウ</t>
    </rPh>
    <rPh sb="33" eb="34">
      <t>オコナ</t>
    </rPh>
    <rPh sb="40" eb="42">
      <t>カクニン</t>
    </rPh>
    <rPh sb="50" eb="51">
      <t>タト</t>
    </rPh>
    <rPh sb="54" eb="56">
      <t>ホウモン</t>
    </rPh>
    <rPh sb="56" eb="58">
      <t>カイゴ</t>
    </rPh>
    <rPh sb="67" eb="69">
      <t>カイゴ</t>
    </rPh>
    <rPh sb="69" eb="71">
      <t>ホケン</t>
    </rPh>
    <rPh sb="72" eb="74">
      <t>サンテイ</t>
    </rPh>
    <rPh sb="83" eb="85">
      <t>テイキョウ</t>
    </rPh>
    <phoneticPr fontId="3"/>
  </si>
  <si>
    <t>　養護老人ホーム（老人福祉法第20条の4に規定する養護老人ホーム）である。</t>
    <rPh sb="1" eb="3">
      <t>ヨウゴ</t>
    </rPh>
    <rPh sb="3" eb="5">
      <t>ロウジン</t>
    </rPh>
    <rPh sb="9" eb="11">
      <t>ロウジン</t>
    </rPh>
    <rPh sb="11" eb="13">
      <t>フクシ</t>
    </rPh>
    <rPh sb="13" eb="14">
      <t>ホウ</t>
    </rPh>
    <rPh sb="14" eb="15">
      <t>ダイ</t>
    </rPh>
    <rPh sb="17" eb="18">
      <t>ジョウ</t>
    </rPh>
    <rPh sb="21" eb="23">
      <t>キテイ</t>
    </rPh>
    <rPh sb="25" eb="27">
      <t>ヨウゴ</t>
    </rPh>
    <rPh sb="27" eb="29">
      <t>ロウジン</t>
    </rPh>
    <phoneticPr fontId="3"/>
  </si>
  <si>
    <t>　①療育手帳又は②精神障害者保健福祉手帳の交付を受けた者に対して基本サービスを提供している。
　※医師により、①又は②と同等の症状を有するものと診断された者に対する基本サービスの提供でも可。</t>
    <rPh sb="2" eb="4">
      <t>リョウイク</t>
    </rPh>
    <rPh sb="4" eb="6">
      <t>テチョウ</t>
    </rPh>
    <rPh sb="6" eb="7">
      <t>マタ</t>
    </rPh>
    <rPh sb="9" eb="11">
      <t>セイシン</t>
    </rPh>
    <rPh sb="11" eb="13">
      <t>ショウガイ</t>
    </rPh>
    <rPh sb="13" eb="14">
      <t>シャ</t>
    </rPh>
    <rPh sb="14" eb="16">
      <t>ホケン</t>
    </rPh>
    <rPh sb="16" eb="18">
      <t>フクシ</t>
    </rPh>
    <rPh sb="18" eb="20">
      <t>テチョウ</t>
    </rPh>
    <rPh sb="21" eb="23">
      <t>コウフ</t>
    </rPh>
    <rPh sb="24" eb="25">
      <t>ウ</t>
    </rPh>
    <rPh sb="27" eb="28">
      <t>シャ</t>
    </rPh>
    <rPh sb="29" eb="30">
      <t>タイ</t>
    </rPh>
    <rPh sb="32" eb="34">
      <t>キホン</t>
    </rPh>
    <rPh sb="39" eb="41">
      <t>テイキョウ</t>
    </rPh>
    <rPh sb="49" eb="51">
      <t>イシ</t>
    </rPh>
    <rPh sb="56" eb="57">
      <t>マタ</t>
    </rPh>
    <rPh sb="60" eb="62">
      <t>ドウトウ</t>
    </rPh>
    <rPh sb="63" eb="65">
      <t>ショウジョウ</t>
    </rPh>
    <rPh sb="66" eb="67">
      <t>ユウ</t>
    </rPh>
    <rPh sb="72" eb="74">
      <t>シンダン</t>
    </rPh>
    <rPh sb="77" eb="78">
      <t>モノ</t>
    </rPh>
    <rPh sb="79" eb="80">
      <t>タイ</t>
    </rPh>
    <rPh sb="82" eb="84">
      <t>キホン</t>
    </rPh>
    <rPh sb="89" eb="91">
      <t>テイキョウ</t>
    </rPh>
    <rPh sb="93" eb="94">
      <t>カ</t>
    </rPh>
    <phoneticPr fontId="3"/>
  </si>
  <si>
    <t>（Ⅱ）
　指定訪問リハビリテーション事業所、指定通所リハビリテーション事業所又はリハビリテーションを実施している医療提供施設の理学療法士等が、当該外部サービス利用型特定施設を訪問し、当該施設の機能訓練指導員等と共同して利用者の身体の状況等の評価及び個別機能訓練計画の作成を行っている。</t>
    <rPh sb="38" eb="39">
      <t>マタ</t>
    </rPh>
    <rPh sb="68" eb="69">
      <t>トウ</t>
    </rPh>
    <rPh sb="73" eb="75">
      <t>ガイブ</t>
    </rPh>
    <rPh sb="79" eb="86">
      <t>リヨウガタトクテイシセツ</t>
    </rPh>
    <rPh sb="93" eb="95">
      <t>シセツ</t>
    </rPh>
    <rPh sb="103" eb="104">
      <t>トウ</t>
    </rPh>
    <phoneticPr fontId="3"/>
  </si>
  <si>
    <t>（Ⅰ）
　個別機能訓練計画に基づき個別機能訓練を提供した初回の月に限り、算定している。なお、問1の助言に基づき個別機能訓練計画を見直した場合には本加算を再度算定することはは可能であるが、利用者の急性増悪等により個別機能訓練計画を見直した場合を除き、個別機能訓練計画に基づき個別機能訓練提供した初回の月の翌月及び翌々月は算定していない。</t>
    <rPh sb="14" eb="15">
      <t>モト</t>
    </rPh>
    <rPh sb="17" eb="19">
      <t>コベツ</t>
    </rPh>
    <rPh sb="19" eb="21">
      <t>キノウ</t>
    </rPh>
    <rPh sb="21" eb="23">
      <t>クンレン</t>
    </rPh>
    <rPh sb="24" eb="26">
      <t>テイキョウ</t>
    </rPh>
    <rPh sb="28" eb="30">
      <t>ショカイ</t>
    </rPh>
    <rPh sb="31" eb="32">
      <t>ツキ</t>
    </rPh>
    <rPh sb="33" eb="34">
      <t>カギ</t>
    </rPh>
    <rPh sb="36" eb="38">
      <t>サンテイ</t>
    </rPh>
    <rPh sb="46" eb="47">
      <t>トイ</t>
    </rPh>
    <rPh sb="49" eb="51">
      <t>ジョゲン</t>
    </rPh>
    <rPh sb="52" eb="53">
      <t>モト</t>
    </rPh>
    <rPh sb="64" eb="66">
      <t>ミナオ</t>
    </rPh>
    <rPh sb="68" eb="70">
      <t>バアイ</t>
    </rPh>
    <rPh sb="72" eb="73">
      <t>ホン</t>
    </rPh>
    <rPh sb="73" eb="75">
      <t>カサン</t>
    </rPh>
    <rPh sb="76" eb="78">
      <t>サイド</t>
    </rPh>
    <rPh sb="78" eb="80">
      <t>サンテイ</t>
    </rPh>
    <rPh sb="86" eb="88">
      <t>カノウ</t>
    </rPh>
    <rPh sb="93" eb="96">
      <t>リヨウシャ</t>
    </rPh>
    <rPh sb="97" eb="99">
      <t>キュウセイ</t>
    </rPh>
    <rPh sb="99" eb="100">
      <t>マ</t>
    </rPh>
    <rPh sb="101" eb="102">
      <t>トウ</t>
    </rPh>
    <rPh sb="114" eb="116">
      <t>ミナオ</t>
    </rPh>
    <rPh sb="118" eb="120">
      <t>バアイ</t>
    </rPh>
    <rPh sb="121" eb="122">
      <t>ノゾ</t>
    </rPh>
    <rPh sb="133" eb="134">
      <t>モト</t>
    </rPh>
    <rPh sb="136" eb="142">
      <t>コベツキノウクンレン</t>
    </rPh>
    <rPh sb="142" eb="144">
      <t>テイキョウ</t>
    </rPh>
    <rPh sb="146" eb="148">
      <t>ショカイ</t>
    </rPh>
    <rPh sb="149" eb="150">
      <t>ツキ</t>
    </rPh>
    <rPh sb="151" eb="153">
      <t>ヨクゲツ</t>
    </rPh>
    <rPh sb="153" eb="154">
      <t>オヨ</t>
    </rPh>
    <rPh sb="155" eb="158">
      <t>ヨクヨクゲツ</t>
    </rPh>
    <rPh sb="159" eb="161">
      <t>サンテイ</t>
    </rPh>
    <phoneticPr fontId="3"/>
  </si>
  <si>
    <t>問4</t>
    <rPh sb="0" eb="1">
      <t>トイ</t>
    </rPh>
    <phoneticPr fontId="3"/>
  </si>
  <si>
    <r>
      <t>（Ⅰ）
　常勤専従の機能訓練指導員の職務に従事する理学療法士、作業療法士、言語聴覚士、看護師、准看護師、柔道整復師、あん摩マッサージ指圧師、</t>
    </r>
    <r>
      <rPr>
        <sz val="10"/>
        <rFont val="ＭＳ Ｐゴシック"/>
        <family val="3"/>
        <charset val="128"/>
      </rPr>
      <t>はり師又はきゅう師（以下、理学療法士等という。）を１名以上配置している。（はり師及びきゅう師については、理学療法士、作業療法士、言語聴覚士、看護師、准看護師、柔道整復師、あん摩マッサージ指圧師の資格を有する機能訓練指導員を配置した事業所で６月以上機能訓練指導に従事した経験を有する者に限る。）
　また、利用者の数が100を超える指定特定施設にあっては、常勤専従の理学療法士等を１名以上配置し、かつ、理学療法士等である従業者を機能訓練指導員として常勤換算方法で利用者の数を100で除した数以上配置している。</t>
    </r>
    <rPh sb="5" eb="7">
      <t>ジョウキン</t>
    </rPh>
    <rPh sb="7" eb="9">
      <t>センジュウ</t>
    </rPh>
    <rPh sb="43" eb="46">
      <t>カンゴシ</t>
    </rPh>
    <rPh sb="47" eb="51">
      <t>ジュンカンゴシ</t>
    </rPh>
    <rPh sb="72" eb="73">
      <t>シ</t>
    </rPh>
    <rPh sb="73" eb="74">
      <t>マタ</t>
    </rPh>
    <rPh sb="78" eb="79">
      <t>シ</t>
    </rPh>
    <rPh sb="80" eb="82">
      <t>イカ</t>
    </rPh>
    <rPh sb="83" eb="85">
      <t>リガク</t>
    </rPh>
    <rPh sb="85" eb="89">
      <t>リョウホウシトウ</t>
    </rPh>
    <rPh sb="173" eb="175">
      <t>キノウ</t>
    </rPh>
    <rPh sb="193" eb="195">
      <t>キノウ</t>
    </rPh>
    <rPh sb="269" eb="271">
      <t>リガク</t>
    </rPh>
    <rPh sb="271" eb="274">
      <t>リョウホウシ</t>
    </rPh>
    <rPh sb="274" eb="275">
      <t>トウ</t>
    </rPh>
    <rPh sb="278" eb="281">
      <t>ジュウギョウシャ</t>
    </rPh>
    <rPh sb="282" eb="284">
      <t>キノウ</t>
    </rPh>
    <rPh sb="284" eb="286">
      <t>クンレン</t>
    </rPh>
    <rPh sb="286" eb="289">
      <t>シドウイン</t>
    </rPh>
    <phoneticPr fontId="3"/>
  </si>
  <si>
    <t>（Ⅰ）
　機能訓練を行う場合は、開始時及びその３ヶ月ごとに１回以上利用者に対して個別機能訓練計画の内容を説明し、記録している。</t>
    <rPh sb="5" eb="7">
      <t>キノウ</t>
    </rPh>
    <rPh sb="7" eb="9">
      <t>クンレン</t>
    </rPh>
    <rPh sb="10" eb="11">
      <t>オコナ</t>
    </rPh>
    <rPh sb="12" eb="14">
      <t>バアイ</t>
    </rPh>
    <rPh sb="16" eb="18">
      <t>カイシ</t>
    </rPh>
    <rPh sb="18" eb="19">
      <t>ジ</t>
    </rPh>
    <rPh sb="19" eb="20">
      <t>オヨ</t>
    </rPh>
    <rPh sb="25" eb="26">
      <t>ゲツ</t>
    </rPh>
    <rPh sb="30" eb="33">
      <t>カイイジョウ</t>
    </rPh>
    <rPh sb="33" eb="36">
      <t>リヨウシャ</t>
    </rPh>
    <rPh sb="37" eb="38">
      <t>タイ</t>
    </rPh>
    <rPh sb="40" eb="42">
      <t>コベツ</t>
    </rPh>
    <rPh sb="42" eb="44">
      <t>キノウ</t>
    </rPh>
    <rPh sb="44" eb="46">
      <t>クンレン</t>
    </rPh>
    <rPh sb="46" eb="48">
      <t>ケイカク</t>
    </rPh>
    <rPh sb="49" eb="51">
      <t>ナイヨウ</t>
    </rPh>
    <phoneticPr fontId="3"/>
  </si>
  <si>
    <t>　退院又は退所に当たって、当該医療提供施設の職員と面談等を行い、当該利用者に関する必要な情報の提供を受けた上で、特定施設サービス計画を作成し、特定施設サービスの利用に関する調整を行った場合に、入居日から30日間に限って加算している。</t>
    <rPh sb="92" eb="94">
      <t>バアイ</t>
    </rPh>
    <rPh sb="96" eb="99">
      <t>ニュウキョビ</t>
    </rPh>
    <rPh sb="103" eb="104">
      <t>ニチ</t>
    </rPh>
    <rPh sb="104" eb="105">
      <t>アイダ</t>
    </rPh>
    <rPh sb="106" eb="107">
      <t>カギ</t>
    </rPh>
    <rPh sb="109" eb="111">
      <t>カサン</t>
    </rPh>
    <phoneticPr fontId="3"/>
  </si>
  <si>
    <t>（Ⅰ・Ⅱ共通）
　施設の従業者に対する認知症ケアに関する留意事項の伝達又は技術的指導に係る会議を定期的に開催している。</t>
    <rPh sb="9" eb="11">
      <t>シセツ</t>
    </rPh>
    <rPh sb="12" eb="15">
      <t>ジュウギョウシャ</t>
    </rPh>
    <rPh sb="16" eb="17">
      <t>タイ</t>
    </rPh>
    <rPh sb="19" eb="21">
      <t>ニンチ</t>
    </rPh>
    <rPh sb="21" eb="22">
      <t>ショウ</t>
    </rPh>
    <rPh sb="25" eb="26">
      <t>カン</t>
    </rPh>
    <rPh sb="28" eb="30">
      <t>リュウイ</t>
    </rPh>
    <rPh sb="30" eb="32">
      <t>ジコウ</t>
    </rPh>
    <rPh sb="33" eb="35">
      <t>デンタツ</t>
    </rPh>
    <rPh sb="35" eb="36">
      <t>マタ</t>
    </rPh>
    <rPh sb="37" eb="40">
      <t>ギジュツテキ</t>
    </rPh>
    <rPh sb="40" eb="42">
      <t>シドウ</t>
    </rPh>
    <rPh sb="43" eb="44">
      <t>カカ</t>
    </rPh>
    <rPh sb="45" eb="47">
      <t>カイギ</t>
    </rPh>
    <rPh sb="48" eb="51">
      <t>テイキテキ</t>
    </rPh>
    <rPh sb="52" eb="54">
      <t>カイサイ</t>
    </rPh>
    <phoneticPr fontId="3"/>
  </si>
  <si>
    <t>（Ⅰ）
　提供する外部サービス利用型指定特定施設入居者生活介護の質の向上に資する取組（サービスの質の向上や利用者の尊厳の保持を目的として、事業所として継続的に行う取り組みを指す。）を実施している。</t>
    <rPh sb="5" eb="7">
      <t>テイキョウ</t>
    </rPh>
    <rPh sb="9" eb="11">
      <t>ガイブ</t>
    </rPh>
    <rPh sb="15" eb="18">
      <t>リヨウガタ</t>
    </rPh>
    <rPh sb="18" eb="20">
      <t>シテイ</t>
    </rPh>
    <rPh sb="20" eb="22">
      <t>トクテイ</t>
    </rPh>
    <rPh sb="22" eb="24">
      <t>シセツ</t>
    </rPh>
    <rPh sb="24" eb="31">
      <t>ニュウキョシャセイカツカイゴ</t>
    </rPh>
    <rPh sb="32" eb="33">
      <t>シツ</t>
    </rPh>
    <rPh sb="34" eb="36">
      <t>コウジョウ</t>
    </rPh>
    <rPh sb="37" eb="38">
      <t>シ</t>
    </rPh>
    <rPh sb="40" eb="42">
      <t>トリクミ</t>
    </rPh>
    <rPh sb="48" eb="49">
      <t>シツ</t>
    </rPh>
    <rPh sb="50" eb="52">
      <t>コウジョウ</t>
    </rPh>
    <rPh sb="53" eb="56">
      <t>リヨウシャ</t>
    </rPh>
    <rPh sb="57" eb="59">
      <t>ソンゲン</t>
    </rPh>
    <rPh sb="60" eb="62">
      <t>ホジ</t>
    </rPh>
    <rPh sb="63" eb="65">
      <t>モクテキ</t>
    </rPh>
    <rPh sb="69" eb="72">
      <t>ジギョウショ</t>
    </rPh>
    <rPh sb="75" eb="78">
      <t>ケイゾクテキ</t>
    </rPh>
    <rPh sb="79" eb="80">
      <t>オコナ</t>
    </rPh>
    <rPh sb="81" eb="82">
      <t>ト</t>
    </rPh>
    <rPh sb="83" eb="84">
      <t>ク</t>
    </rPh>
    <rPh sb="86" eb="87">
      <t>サ</t>
    </rPh>
    <rPh sb="91" eb="93">
      <t>ジッシ</t>
    </rPh>
    <phoneticPr fontId="3"/>
  </si>
  <si>
    <t>　常勤専従の管理者を配置している。
（ただし、管理業務に支障がない場合は、当該施設の他の職務、他の事業所、施設での職務を兼務可能）</t>
    <rPh sb="1" eb="3">
      <t>ジョウキン</t>
    </rPh>
    <rPh sb="3" eb="5">
      <t>センジュウ</t>
    </rPh>
    <rPh sb="6" eb="9">
      <t>カンリシャ</t>
    </rPh>
    <rPh sb="10" eb="12">
      <t>ハイチ</t>
    </rPh>
    <rPh sb="23" eb="25">
      <t>カンリ</t>
    </rPh>
    <rPh sb="25" eb="27">
      <t>ギョウム</t>
    </rPh>
    <rPh sb="28" eb="30">
      <t>シショウ</t>
    </rPh>
    <rPh sb="33" eb="35">
      <t>バアイ</t>
    </rPh>
    <rPh sb="37" eb="39">
      <t>トウガイ</t>
    </rPh>
    <rPh sb="39" eb="41">
      <t>シセツ</t>
    </rPh>
    <rPh sb="42" eb="43">
      <t>タ</t>
    </rPh>
    <rPh sb="44" eb="46">
      <t>ショクム</t>
    </rPh>
    <rPh sb="47" eb="48">
      <t>タ</t>
    </rPh>
    <rPh sb="49" eb="52">
      <t>ジギョウショ</t>
    </rPh>
    <rPh sb="53" eb="55">
      <t>シセツ</t>
    </rPh>
    <rPh sb="57" eb="59">
      <t>ショクム</t>
    </rPh>
    <rPh sb="60" eb="62">
      <t>ケンム</t>
    </rPh>
    <rPh sb="62" eb="64">
      <t>カノウ</t>
    </rPh>
    <phoneticPr fontId="3"/>
  </si>
  <si>
    <t>（３３）　身体的拘束等の廃止</t>
    <rPh sb="5" eb="7">
      <t>シンタイ</t>
    </rPh>
    <rPh sb="7" eb="8">
      <t>テキ</t>
    </rPh>
    <rPh sb="8" eb="10">
      <t>コウソク</t>
    </rPh>
    <rPh sb="10" eb="11">
      <t>トウ</t>
    </rPh>
    <rPh sb="12" eb="14">
      <t>ハイシ</t>
    </rPh>
    <phoneticPr fontId="3"/>
  </si>
  <si>
    <t>（Ⅱ）
　評価対象者のＡＤＬ利得の平均値が３以上である。</t>
    <rPh sb="5" eb="10">
      <t>ヒョウカタイショウシャ</t>
    </rPh>
    <rPh sb="14" eb="16">
      <t>リトク</t>
    </rPh>
    <rPh sb="17" eb="20">
      <t>ヘイキンチ</t>
    </rPh>
    <rPh sb="22" eb="24">
      <t>イジョウ</t>
    </rPh>
    <phoneticPr fontId="3"/>
  </si>
  <si>
    <r>
      <t>（９）　口腔・</t>
    </r>
    <r>
      <rPr>
        <sz val="12"/>
        <rFont val="ＭＳ Ｐゴシック"/>
        <family val="3"/>
        <charset val="128"/>
      </rPr>
      <t>栄養スクリーニング加算</t>
    </r>
    <rPh sb="4" eb="6">
      <t>コウクウ</t>
    </rPh>
    <rPh sb="7" eb="9">
      <t>エイヨウ</t>
    </rPh>
    <rPh sb="16" eb="17">
      <t>カ</t>
    </rPh>
    <rPh sb="17" eb="18">
      <t>サン</t>
    </rPh>
    <phoneticPr fontId="3"/>
  </si>
  <si>
    <t>（１０）　科学的介護推進体制加算</t>
    <rPh sb="5" eb="8">
      <t>カガクテキ</t>
    </rPh>
    <rPh sb="8" eb="10">
      <t>カイゴ</t>
    </rPh>
    <rPh sb="10" eb="12">
      <t>スイシン</t>
    </rPh>
    <rPh sb="12" eb="14">
      <t>タイセイ</t>
    </rPh>
    <rPh sb="14" eb="16">
      <t>カサン</t>
    </rPh>
    <phoneticPr fontId="3"/>
  </si>
  <si>
    <r>
      <t>（１１）　</t>
    </r>
    <r>
      <rPr>
        <sz val="12"/>
        <rFont val="ＭＳ Ｐゴシック"/>
        <family val="3"/>
        <charset val="128"/>
      </rPr>
      <t>退院・退所時連携加算</t>
    </r>
    <rPh sb="5" eb="7">
      <t>タイイン</t>
    </rPh>
    <rPh sb="8" eb="10">
      <t>タイショ</t>
    </rPh>
    <rPh sb="10" eb="11">
      <t>ジ</t>
    </rPh>
    <rPh sb="11" eb="13">
      <t>レンケイ</t>
    </rPh>
    <rPh sb="13" eb="14">
      <t>カ</t>
    </rPh>
    <rPh sb="14" eb="15">
      <t>サン</t>
    </rPh>
    <phoneticPr fontId="3"/>
  </si>
  <si>
    <t>（１２）　退居時情報提供加算</t>
    <rPh sb="5" eb="7">
      <t>タイキョ</t>
    </rPh>
    <rPh sb="7" eb="8">
      <t>ジ</t>
    </rPh>
    <rPh sb="8" eb="10">
      <t>ジョウホウ</t>
    </rPh>
    <rPh sb="10" eb="12">
      <t>テイキョウ</t>
    </rPh>
    <rPh sb="12" eb="13">
      <t>カ</t>
    </rPh>
    <rPh sb="13" eb="14">
      <t>サン</t>
    </rPh>
    <phoneticPr fontId="3"/>
  </si>
  <si>
    <t>（１３）　協力医療機関連携加算</t>
    <rPh sb="5" eb="7">
      <t>キョウリョク</t>
    </rPh>
    <rPh sb="7" eb="9">
      <t>イリョウ</t>
    </rPh>
    <rPh sb="9" eb="11">
      <t>キカン</t>
    </rPh>
    <rPh sb="11" eb="13">
      <t>レンケイ</t>
    </rPh>
    <rPh sb="13" eb="15">
      <t>カサン</t>
    </rPh>
    <phoneticPr fontId="3"/>
  </si>
  <si>
    <t>（１８）　サービス提供体制強化加算（Ⅰ）、（Ⅱ）、（Ⅲ）</t>
    <rPh sb="9" eb="11">
      <t>テイキョウ</t>
    </rPh>
    <rPh sb="11" eb="13">
      <t>タイセイ</t>
    </rPh>
    <rPh sb="13" eb="15">
      <t>キョウカ</t>
    </rPh>
    <rPh sb="15" eb="17">
      <t>カサン</t>
    </rPh>
    <phoneticPr fontId="3"/>
  </si>
  <si>
    <r>
      <t>（１６）　高齢者施設等感染対策向上加算</t>
    </r>
    <r>
      <rPr>
        <sz val="10"/>
        <rFont val="ＭＳ Ｐゴシック"/>
        <family val="3"/>
        <charset val="128"/>
      </rPr>
      <t xml:space="preserve"> </t>
    </r>
    <rPh sb="5" eb="19">
      <t>コウレイシャシセツトウカンセンタイサクコウジョウカサン</t>
    </rPh>
    <phoneticPr fontId="3"/>
  </si>
  <si>
    <t>（１７）　生産性向上推進体制加算</t>
    <rPh sb="5" eb="16">
      <t>セイサンセイコウジョウスイシンタイセイカサン</t>
    </rPh>
    <phoneticPr fontId="3"/>
  </si>
  <si>
    <t>（１９）　介護職員等処遇改善加算(Ⅰ)</t>
    <rPh sb="5" eb="7">
      <t>カイゴ</t>
    </rPh>
    <rPh sb="7" eb="9">
      <t>ショクイン</t>
    </rPh>
    <rPh sb="9" eb="10">
      <t>トウ</t>
    </rPh>
    <rPh sb="10" eb="12">
      <t>ショグウ</t>
    </rPh>
    <rPh sb="12" eb="14">
      <t>カイゼン</t>
    </rPh>
    <rPh sb="14" eb="16">
      <t>カサン</t>
    </rPh>
    <phoneticPr fontId="3"/>
  </si>
  <si>
    <t>（１９）－２　介護職員等処遇改善加算(Ⅱ)</t>
    <rPh sb="7" eb="9">
      <t>カイゴ</t>
    </rPh>
    <rPh sb="9" eb="11">
      <t>ショクイン</t>
    </rPh>
    <rPh sb="11" eb="12">
      <t>トウ</t>
    </rPh>
    <rPh sb="12" eb="14">
      <t>ショグウ</t>
    </rPh>
    <rPh sb="14" eb="16">
      <t>カイゼン</t>
    </rPh>
    <rPh sb="16" eb="18">
      <t>カサン</t>
    </rPh>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</si>
  <si>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</si>
  <si>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</si>
  <si>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</si>
  <si>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</si>
  <si>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　月額賃金改善要件Ⅱ（旧ベースアップ等加算相当の賃金改善）として、前年度と比較し、旧ベースアップ等加算相当の加算額の３分の２以上の新たな基本給等の改善（月給の引上げ）を行っている。</t>
    <phoneticPr fontId="3"/>
  </si>
  <si>
    <t>　キャリアパス要件Ⅲ（昇給の仕組みの整備等）の内容を書面で整備し、全ての介護職員に周知している。</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</si>
  <si>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</si>
  <si>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</si>
  <si>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（１９）－３　介護職員等処遇改善加算Ⅲ</t>
    <rPh sb="7" eb="9">
      <t>カイゴ</t>
    </rPh>
    <rPh sb="9" eb="11">
      <t>ショクイン</t>
    </rPh>
    <rPh sb="11" eb="12">
      <t>トウ</t>
    </rPh>
    <rPh sb="12" eb="14">
      <t>ショグウ</t>
    </rPh>
    <rPh sb="14" eb="16">
      <t>カイゼン</t>
    </rPh>
    <rPh sb="16" eb="18">
      <t>カサン</t>
    </rPh>
    <phoneticPr fontId="3"/>
  </si>
  <si>
    <t>　職場環境要件として、従前（旧３加算）の職場環境等の改善に係る取組を実施し、その内容を全ての介護職員に周知している。</t>
    <phoneticPr fontId="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</si>
  <si>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※新加算Ⅰ～Ⅳまでのいずれかの算定以前に、「旧ベースアップ等加算」又は「新加算Ⅴ(2)、(4)、(7)、(9)若しくは(13)」を算定していた事業所については適用しない。</t>
    <phoneticPr fontId="3"/>
  </si>
  <si>
    <t>　キャリアパス要件Ⅰ（任用要件・賃金体系の整備等）の内容を書面で整備し、全ての介護職員に周知している。</t>
    <phoneticPr fontId="3"/>
  </si>
  <si>
    <t>　キャリアパス要件Ⅱ（研修の実施等）を全ての介護職員に周知している。</t>
    <phoneticPr fontId="3"/>
  </si>
  <si>
    <t>（１９）－４　介護職員等処遇改善加算Ⅳ</t>
    <rPh sb="7" eb="9">
      <t>カイゴ</t>
    </rPh>
    <rPh sb="9" eb="11">
      <t>ショクイン</t>
    </rPh>
    <rPh sb="11" eb="12">
      <t>トウ</t>
    </rPh>
    <rPh sb="12" eb="14">
      <t>ショグウ</t>
    </rPh>
    <rPh sb="14" eb="16">
      <t>カイゼン</t>
    </rPh>
    <rPh sb="16" eb="18">
      <t>カサン</t>
    </rPh>
    <phoneticPr fontId="3"/>
  </si>
  <si>
    <t>　インターネット上で情報の閲覧が完結するよう、原則として重要事項等の情報をウェブサイト（法人のホームページ等又は情報公表システム上）に掲載・公表している。</t>
    <phoneticPr fontId="3"/>
  </si>
  <si>
    <t>　協力医療機関を定めるに当たって、診療の求めがあった場合に、診療を行う体制を常時確保している。</t>
    <phoneticPr fontId="3"/>
  </si>
  <si>
    <t>　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phoneticPr fontId="3"/>
  </si>
  <si>
    <t>　協力医療機関が第二種協定指定医療機関である場合は、当該協力医療機関との間で、新興感染症発生時の対応について協議を行うようにしている。</t>
    <phoneticPr fontId="3"/>
  </si>
  <si>
    <t>　サービス提供に当たっては、当該入所者又は他の入所者等の生命又は身体を保護するため緊急やむを得ない場合を除き、身体的拘束その他入所者の行動を制限しないようにしている。</t>
  </si>
  <si>
    <t>　運営規程に「身体的拘束の廃止」及び「身体的拘束その他入所者の行動を制限する行為を行う際の手続き」について定めている。</t>
  </si>
  <si>
    <t xml:space="preserve">  重要事項説明により「身体的拘束の廃止」及び「身体的拘束その他入所者の行動を制限する行為を行う際の手続き」について説明している。　</t>
  </si>
  <si>
    <t>　「身体的拘束等の適正化のための対策を検討する委員会（以下「身体的拘束適正化検討委員会」という。）」には管理者及び各職種の従業員（看護職員、介護職員、生活相談員、介護支援専門員等）が参加している。</t>
    <rPh sb="65" eb="67">
      <t>カンゴ</t>
    </rPh>
    <rPh sb="67" eb="69">
      <t>ショクイン</t>
    </rPh>
    <rPh sb="70" eb="72">
      <t>カイゴ</t>
    </rPh>
    <rPh sb="72" eb="73">
      <t>ショク</t>
    </rPh>
    <rPh sb="73" eb="74">
      <t>イン</t>
    </rPh>
    <rPh sb="75" eb="77">
      <t>セイカツ</t>
    </rPh>
    <rPh sb="77" eb="80">
      <t>ソウダンイン</t>
    </rPh>
    <rPh sb="81" eb="83">
      <t>カイゴ</t>
    </rPh>
    <rPh sb="83" eb="85">
      <t>シエン</t>
    </rPh>
    <rPh sb="85" eb="88">
      <t>センモンイン</t>
    </rPh>
    <rPh sb="88" eb="89">
      <t>トウ</t>
    </rPh>
    <phoneticPr fontId="3"/>
  </si>
  <si>
    <t>　身体的拘束適正化検討委員会の構成メンバーの責務及び役割分担を明確にしている。</t>
    <rPh sb="15" eb="17">
      <t>コウセイ</t>
    </rPh>
    <rPh sb="22" eb="24">
      <t>セキム</t>
    </rPh>
    <rPh sb="24" eb="25">
      <t>オヨ</t>
    </rPh>
    <rPh sb="26" eb="28">
      <t>ヤクワリ</t>
    </rPh>
    <rPh sb="28" eb="30">
      <t>ブンタン</t>
    </rPh>
    <rPh sb="31" eb="33">
      <t>メイカク</t>
    </rPh>
    <phoneticPr fontId="3"/>
  </si>
  <si>
    <t>　身体的拘束適正化検討委員会における専任の身体的拘束等の適正化対策を担当する者を定めている。</t>
    <rPh sb="18" eb="20">
      <t>センニン</t>
    </rPh>
    <rPh sb="21" eb="23">
      <t>シンタイ</t>
    </rPh>
    <rPh sb="23" eb="24">
      <t>テキ</t>
    </rPh>
    <rPh sb="24" eb="26">
      <t>コウソク</t>
    </rPh>
    <rPh sb="26" eb="27">
      <t>トウ</t>
    </rPh>
    <rPh sb="28" eb="31">
      <t>テキセイカ</t>
    </rPh>
    <rPh sb="31" eb="33">
      <t>タイサク</t>
    </rPh>
    <rPh sb="34" eb="36">
      <t>タントウ</t>
    </rPh>
    <rPh sb="38" eb="39">
      <t>モノ</t>
    </rPh>
    <rPh sb="40" eb="41">
      <t>サダ</t>
    </rPh>
    <phoneticPr fontId="3"/>
  </si>
  <si>
    <t>　身体的拘束適正化検討委員会を３月に1回以上開催するとともに、その結果について介護従業者その他の従業者に周知徹底を図っている。</t>
  </si>
  <si>
    <t>　身体的拘束等の適正化のための指針を整備している。</t>
  </si>
  <si>
    <t>　介護従業者その他の従業者に対し、身体的拘束等の適正化のための研修を定期的（年２回以上）に実施している。</t>
  </si>
  <si>
    <t>　施設内の研修等を通じて、「身体的拘束による弊害」「やむを得ない場合に身体的拘束その他入所者の行動を制限する行為を行う際の手続き」等を従業者に周知している。</t>
  </si>
  <si>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</si>
  <si>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</si>
  <si>
    <t>　やむを得ず身体的拘束を行う場合には、「切迫性」「非代替性」「一時性」のすべてを満たしているかについて「身体的拘束適正化検討委員会」等で検討している。</t>
  </si>
  <si>
    <t>　問12について「切迫性」「非代替性」「一時性」の検討結果を施設で定めた様式を用いて、各要件の検討結果を第三者でも把握できるよう詳細に記録している。</t>
  </si>
  <si>
    <t>　身体的拘束等について、報告された事例を集計し、分析している。</t>
    <rPh sb="1" eb="4">
      <t>シンタイテキ</t>
    </rPh>
    <rPh sb="4" eb="7">
      <t>コウソクトウ</t>
    </rPh>
    <rPh sb="12" eb="14">
      <t>ホウコク</t>
    </rPh>
    <rPh sb="17" eb="19">
      <t>ジレイ</t>
    </rPh>
    <rPh sb="20" eb="22">
      <t>シュウケイ</t>
    </rPh>
    <rPh sb="24" eb="26">
      <t>ブンセキ</t>
    </rPh>
    <phoneticPr fontId="3"/>
  </si>
  <si>
    <t>　やむを得ず身体的拘束を行う場合には、入所者や家族に対し、施設で定めた様式を用いて「身体的拘束の内容」「目的」「理由」「拘束の時間」「時間帯」「期間」等を詳細に説明し、理解を得ている。</t>
  </si>
  <si>
    <t>　身体的拘束を行った場合には、常に観察し、施設で定めた様式を用いて、その「態様」及び「時間」、その際の「入所者の心身の状況」等を第三者でも把握できるよう詳細に記録している。</t>
  </si>
  <si>
    <t>　身体的拘束を行った場合には、「一時性」で決めた期間の終了前及び入所者の観察の状況に応じて、問13のとおり再検討を行っている。</t>
  </si>
  <si>
    <t>　問13の再検討の結果、身体的拘束を継続することになった場合には、問16のとおり入所者や家族に対して、説明して理解を得ている。</t>
    <rPh sb="33" eb="34">
      <t>ト</t>
    </rPh>
    <phoneticPr fontId="3"/>
  </si>
  <si>
    <t>　身体的拘束の必要がなくなった場合、すみやかに拘束を解除している。</t>
  </si>
  <si>
    <t>　身体的拘束が必要とされた入所者について、拘束を廃止し、生活の質を向上させるためのアセスメントの実施、施設サービス計画への位置づけ等が行われている。</t>
  </si>
  <si>
    <t>（Ⅰ・Ⅱ共通）
　問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t>
    <rPh sb="4" eb="6">
      <t>キョウツウ</t>
    </rPh>
    <rPh sb="9" eb="10">
      <t>トイ</t>
    </rPh>
    <rPh sb="12" eb="14">
      <t>ヒョウカ</t>
    </rPh>
    <rPh sb="15" eb="16">
      <t>モト</t>
    </rPh>
    <rPh sb="19" eb="27">
      <t>コベツキノウクンレンケイカク</t>
    </rPh>
    <rPh sb="28" eb="30">
      <t>シンチョク</t>
    </rPh>
    <rPh sb="30" eb="32">
      <t>ジョウキョウ</t>
    </rPh>
    <rPh sb="32" eb="33">
      <t>トウ</t>
    </rPh>
    <rPh sb="35" eb="36">
      <t>ツキ</t>
    </rPh>
    <rPh sb="40" eb="43">
      <t>カイイジョウ</t>
    </rPh>
    <rPh sb="43" eb="45">
      <t>ヒョウカ</t>
    </rPh>
    <rPh sb="47" eb="51">
      <t>リヨウシャマタ</t>
    </rPh>
    <rPh sb="54" eb="56">
      <t>カゾク</t>
    </rPh>
    <rPh sb="57" eb="58">
      <t>タイ</t>
    </rPh>
    <rPh sb="60" eb="64">
      <t>キノウクンレン</t>
    </rPh>
    <rPh sb="65" eb="67">
      <t>ナイヨウ</t>
    </rPh>
    <rPh sb="68" eb="76">
      <t>コベツキノウクンレンケイカク</t>
    </rPh>
    <rPh sb="77" eb="81">
      <t>シンチョクジョウキョウ</t>
    </rPh>
    <rPh sb="81" eb="82">
      <t>トウ</t>
    </rPh>
    <rPh sb="83" eb="85">
      <t>セツメイ</t>
    </rPh>
    <rPh sb="87" eb="89">
      <t>ヒツヨウ</t>
    </rPh>
    <rPh sb="90" eb="91">
      <t>オウ</t>
    </rPh>
    <rPh sb="93" eb="95">
      <t>クンレン</t>
    </rPh>
    <rPh sb="95" eb="97">
      <t>ナイヨウ</t>
    </rPh>
    <rPh sb="98" eb="100">
      <t>ミナオ</t>
    </rPh>
    <rPh sb="101" eb="102">
      <t>トウ</t>
    </rPh>
    <rPh sb="103" eb="104">
      <t>オコナ</t>
    </rPh>
    <phoneticPr fontId="3"/>
  </si>
  <si>
    <t>　利用者が退居し、医療機関に入院する場合において、当該医療機関に対して、当該利用者の同意を得て、当該利用者の心身の状況、生活歴等の情報を提供した上で、当該利用者の紹介を行った。</t>
    <phoneticPr fontId="3"/>
  </si>
  <si>
    <t>　入居所者が医療機関に入院後、当該医療機関を退院し、同一月に再度当該医療機関に入院する場合には、算定していない。</t>
    <phoneticPr fontId="3"/>
  </si>
  <si>
    <t>（Ⅰ・Ⅱ共通）
　「看取りに関する指針」から次の内容が読み取れる。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rPh sb="22" eb="23">
      <t>ツギ</t>
    </rPh>
    <rPh sb="24" eb="26">
      <t>ナイヨウ</t>
    </rPh>
    <rPh sb="27" eb="28">
      <t>ヨ</t>
    </rPh>
    <rPh sb="29" eb="30">
      <t>ト</t>
    </rPh>
    <phoneticPr fontId="3"/>
  </si>
  <si>
    <t>（Ⅰ）
　感染症法第６条第17 項に規定する第二種協定指定医療機関との間で、新興感染症の発生時等の対応を行う体制を確保している。</t>
    <phoneticPr fontId="3"/>
  </si>
  <si>
    <t>（Ⅰ）
　協力医療機関等との間で新興感染症以外の一般的な感染症の発生時等の対応を取り決めるとともに、感染症の発生時等に協力医療機関等と連携し適切に対応している。</t>
    <phoneticPr fontId="3"/>
  </si>
  <si>
    <t>（Ⅰ）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</si>
  <si>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（Ⅱ）
　診療報酬における感染対策向上加算に係る届出を行った医療機関から、３年に１回以上施設内で感染者が発生した場合の感染制御等に係る実地指導を受けていること。</t>
    <phoneticPr fontId="3"/>
  </si>
  <si>
    <t>（Ⅰ・Ⅱ共通）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
　　　　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3"/>
  </si>
  <si>
    <t>（Ⅰ）
　問1の取組及び介護機器の活用による業務の効率化及びケアの質の確保並びに職員の負担軽減に関する実績がある。</t>
    <rPh sb="5" eb="6">
      <t>トイ</t>
    </rPh>
    <phoneticPr fontId="3"/>
  </si>
  <si>
    <t>（Ⅰ）
　介護機器を複数種類活用していること。</t>
    <phoneticPr fontId="3"/>
  </si>
  <si>
    <t>（Ⅰ）
　問1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5" eb="6">
      <t>トイ</t>
    </rPh>
    <phoneticPr fontId="3"/>
  </si>
  <si>
    <t>（Ⅰ）
　事業年度ごとに、問1、問3、問4についての取組に関する実績を厚生労働省に報告している。</t>
    <rPh sb="13" eb="14">
      <t>トイ</t>
    </rPh>
    <rPh sb="16" eb="17">
      <t>トイ</t>
    </rPh>
    <rPh sb="19" eb="20">
      <t>トイ</t>
    </rPh>
    <phoneticPr fontId="3"/>
  </si>
  <si>
    <t>（Ⅱ）
　介護機器を活用していること。</t>
    <phoneticPr fontId="3"/>
  </si>
  <si>
    <t>（Ⅱ）
　事業年度ごとに、問1、問6についての取組に関する実績を厚生労働省に報告している。</t>
    <rPh sb="13" eb="14">
      <t>トイ</t>
    </rPh>
    <rPh sb="16" eb="17">
      <t>トイ</t>
    </rPh>
    <phoneticPr fontId="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</si>
  <si>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※新加算Ⅰ～Ⅳまでのいずれかの算定以前に、「旧ベースアップ等加算」又は「新加算Ⅴ(2)、(4)、(7)、(9)若しくは(13)」を算定していた事業所については適用しない。</t>
    <phoneticPr fontId="3"/>
  </si>
  <si>
    <t>　月額賃金改善要件Ⅱ（旧ベースアップ等加算相当の賃金改善）として、前年度と比較し、旧ベースアップ等加算相当の加算額の３分の２以上の新たな基本給等の改善（月給の引上げ）を行っている。
※新加算Ⅰ～Ⅳまでのいずれかの算定以前に、「旧ベースアップ等加算」又は「新加算Ⅴ(2)、(4)、(7)、(9)若しくは(13)」を算定していた事業所については適用しない。</t>
    <phoneticPr fontId="3"/>
  </si>
  <si>
    <r>
      <t>　管理者は、暴力団員等又は暴力団員等と密接な関係を有する者</t>
    </r>
    <r>
      <rPr>
        <u/>
        <sz val="10"/>
        <rFont val="ＭＳ Ｐゴシック"/>
        <family val="3"/>
        <charset val="128"/>
      </rPr>
      <t>ではない</t>
    </r>
    <r>
      <rPr>
        <sz val="10"/>
        <rFont val="ＭＳ Ｐゴシック"/>
        <family val="3"/>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モノ</t>
    </rPh>
    <phoneticPr fontId="3"/>
  </si>
  <si>
    <t>　総利用者数（Ａ）が100又はその端数を増すごとに常勤換算で１人以上配置している。
（100を超えたら常勤換算で２必要になる。）</t>
    <rPh sb="1" eb="2">
      <t>ソウ</t>
    </rPh>
    <rPh sb="2" eb="4">
      <t>リヨウ</t>
    </rPh>
    <rPh sb="4" eb="5">
      <t>シャ</t>
    </rPh>
    <rPh sb="5" eb="6">
      <t>カズ</t>
    </rPh>
    <rPh sb="13" eb="14">
      <t>マタ</t>
    </rPh>
    <rPh sb="17" eb="19">
      <t>ハスウ</t>
    </rPh>
    <rPh sb="20" eb="21">
      <t>マ</t>
    </rPh>
    <rPh sb="25" eb="27">
      <t>ジョウキン</t>
    </rPh>
    <rPh sb="27" eb="29">
      <t>カンサン</t>
    </rPh>
    <rPh sb="31" eb="32">
      <t>ニン</t>
    </rPh>
    <rPh sb="32" eb="34">
      <t>イジョウ</t>
    </rPh>
    <rPh sb="34" eb="36">
      <t>ハイチ</t>
    </rPh>
    <phoneticPr fontId="3"/>
  </si>
  <si>
    <t>　生活相談員のうち１人以上は常勤専従職員である。
（ただし、利用者の処遇に支障がない場合は、当該施設の他の職務に従事することができる。）</t>
    <rPh sb="1" eb="3">
      <t>セイカツ</t>
    </rPh>
    <rPh sb="3" eb="6">
      <t>ソウダンイン</t>
    </rPh>
    <rPh sb="10" eb="11">
      <t>ニン</t>
    </rPh>
    <rPh sb="11" eb="13">
      <t>イジョウ</t>
    </rPh>
    <rPh sb="14" eb="16">
      <t>ジョウキン</t>
    </rPh>
    <rPh sb="16" eb="18">
      <t>センジュウ</t>
    </rPh>
    <rPh sb="18" eb="20">
      <t>ショクイン</t>
    </rPh>
    <rPh sb="30" eb="33">
      <t>リヨウシャ</t>
    </rPh>
    <rPh sb="34" eb="36">
      <t>ショグウ</t>
    </rPh>
    <rPh sb="37" eb="39">
      <t>シショウ</t>
    </rPh>
    <rPh sb="42" eb="44">
      <t>バアイ</t>
    </rPh>
    <rPh sb="46" eb="48">
      <t>トウガイ</t>
    </rPh>
    <rPh sb="48" eb="50">
      <t>シセツ</t>
    </rPh>
    <rPh sb="51" eb="52">
      <t>タ</t>
    </rPh>
    <rPh sb="53" eb="55">
      <t>ショクム</t>
    </rPh>
    <rPh sb="56" eb="58">
      <t>ジュウジ</t>
    </rPh>
    <phoneticPr fontId="3"/>
  </si>
  <si>
    <t>　利用者の数（Ｂ）が10又はその端数を増すごとに常勤換算で１人以上及び介護予防サービスの利用者の数が30又はその端数を増すごとに１人以上配置されている。
　利用者の数（Ｂ）を10で割り小数点を切り上げた数以上の配置が必要。
例）利用者の数が55の場合、55÷10＝5.5
　　小数点以下を切り上げて６。常勤換算で６以上ということになる。</t>
    <rPh sb="1" eb="4">
      <t>リヨウシャ</t>
    </rPh>
    <rPh sb="5" eb="6">
      <t>カズ</t>
    </rPh>
    <rPh sb="12" eb="13">
      <t>マタ</t>
    </rPh>
    <rPh sb="16" eb="18">
      <t>ハスウ</t>
    </rPh>
    <rPh sb="19" eb="20">
      <t>マ</t>
    </rPh>
    <rPh sb="24" eb="26">
      <t>ジョウキン</t>
    </rPh>
    <rPh sb="26" eb="28">
      <t>カンサン</t>
    </rPh>
    <rPh sb="30" eb="31">
      <t>ニン</t>
    </rPh>
    <rPh sb="31" eb="33">
      <t>イジョウ</t>
    </rPh>
    <rPh sb="33" eb="34">
      <t>オヨ</t>
    </rPh>
    <rPh sb="35" eb="37">
      <t>カイゴ</t>
    </rPh>
    <rPh sb="37" eb="39">
      <t>ヨボウ</t>
    </rPh>
    <rPh sb="44" eb="47">
      <t>リヨウシャ</t>
    </rPh>
    <rPh sb="48" eb="49">
      <t>カズ</t>
    </rPh>
    <rPh sb="52" eb="53">
      <t>マタ</t>
    </rPh>
    <rPh sb="56" eb="58">
      <t>ハスウ</t>
    </rPh>
    <rPh sb="59" eb="60">
      <t>マ</t>
    </rPh>
    <rPh sb="65" eb="68">
      <t>ニンイジョウ</t>
    </rPh>
    <rPh sb="68" eb="70">
      <t>ハイチ</t>
    </rPh>
    <rPh sb="79" eb="82">
      <t>リヨウシャ</t>
    </rPh>
    <rPh sb="83" eb="84">
      <t>カズ</t>
    </rPh>
    <rPh sb="91" eb="92">
      <t>ワ</t>
    </rPh>
    <rPh sb="93" eb="96">
      <t>ショウスウテン</t>
    </rPh>
    <rPh sb="97" eb="98">
      <t>キ</t>
    </rPh>
    <rPh sb="99" eb="100">
      <t>ア</t>
    </rPh>
    <rPh sb="102" eb="103">
      <t>カズ</t>
    </rPh>
    <rPh sb="103" eb="105">
      <t>イジョウ</t>
    </rPh>
    <rPh sb="106" eb="108">
      <t>ハイチ</t>
    </rPh>
    <rPh sb="109" eb="111">
      <t>ヒツヨウ</t>
    </rPh>
    <rPh sb="113" eb="114">
      <t>レイ</t>
    </rPh>
    <rPh sb="115" eb="118">
      <t>リヨウシャ</t>
    </rPh>
    <rPh sb="119" eb="120">
      <t>カズ</t>
    </rPh>
    <rPh sb="124" eb="126">
      <t>バアイ</t>
    </rPh>
    <rPh sb="139" eb="142">
      <t>ショウスウテン</t>
    </rPh>
    <rPh sb="142" eb="144">
      <t>イカ</t>
    </rPh>
    <rPh sb="145" eb="146">
      <t>キ</t>
    </rPh>
    <rPh sb="147" eb="148">
      <t>ア</t>
    </rPh>
    <rPh sb="152" eb="154">
      <t>ジョウキン</t>
    </rPh>
    <rPh sb="154" eb="156">
      <t>カンサン</t>
    </rPh>
    <rPh sb="158" eb="160">
      <t>イジョウ</t>
    </rPh>
    <phoneticPr fontId="3"/>
  </si>
  <si>
    <t>　宿直時間帯を除き、常時１以上特定施設従業者を配置している。</t>
    <rPh sb="1" eb="3">
      <t>シュクチョク</t>
    </rPh>
    <rPh sb="3" eb="6">
      <t>ジカンタイ</t>
    </rPh>
    <rPh sb="7" eb="8">
      <t>ノゾ</t>
    </rPh>
    <rPh sb="10" eb="12">
      <t>ジョウジ</t>
    </rPh>
    <rPh sb="13" eb="15">
      <t>イジョウ</t>
    </rPh>
    <rPh sb="15" eb="17">
      <t>トクテイ</t>
    </rPh>
    <rPh sb="17" eb="19">
      <t>シセツ</t>
    </rPh>
    <rPh sb="19" eb="22">
      <t>ジュウギョウシャ</t>
    </rPh>
    <rPh sb="23" eb="25">
      <t>ハイチ</t>
    </rPh>
    <phoneticPr fontId="3"/>
  </si>
  <si>
    <t>　計画作成担当者のうち１人以上は常勤の介護支援専門員である。
（ただし、利用者の処遇に支障がない場合は、特定施設の他の職務に従事することができる。）</t>
    <rPh sb="1" eb="3">
      <t>ケイカク</t>
    </rPh>
    <rPh sb="3" eb="5">
      <t>サクセイ</t>
    </rPh>
    <rPh sb="5" eb="8">
      <t>タントウシャ</t>
    </rPh>
    <rPh sb="12" eb="15">
      <t>ニンイジョウ</t>
    </rPh>
    <rPh sb="16" eb="18">
      <t>ジョウキン</t>
    </rPh>
    <rPh sb="19" eb="21">
      <t>カイゴ</t>
    </rPh>
    <rPh sb="21" eb="23">
      <t>シエン</t>
    </rPh>
    <rPh sb="23" eb="26">
      <t>センモンイン</t>
    </rPh>
    <rPh sb="36" eb="39">
      <t>リヨウシャ</t>
    </rPh>
    <rPh sb="40" eb="42">
      <t>ショグウ</t>
    </rPh>
    <rPh sb="43" eb="45">
      <t>シショウ</t>
    </rPh>
    <rPh sb="48" eb="50">
      <t>バアイ</t>
    </rPh>
    <rPh sb="52" eb="54">
      <t>トクテイ</t>
    </rPh>
    <rPh sb="54" eb="56">
      <t>シセツ</t>
    </rPh>
    <rPh sb="57" eb="58">
      <t>タ</t>
    </rPh>
    <rPh sb="59" eb="61">
      <t>ショクム</t>
    </rPh>
    <rPh sb="62" eb="64">
      <t>ジュウジ</t>
    </rPh>
    <phoneticPr fontId="3"/>
  </si>
  <si>
    <t>　総利用者数（Ａ）が100又はその端数を増すごとに１以上配置している。</t>
    <rPh sb="1" eb="2">
      <t>ソウ</t>
    </rPh>
    <rPh sb="2" eb="4">
      <t>リヨウ</t>
    </rPh>
    <rPh sb="4" eb="5">
      <t>シャ</t>
    </rPh>
    <rPh sb="5" eb="6">
      <t>スウ</t>
    </rPh>
    <rPh sb="13" eb="14">
      <t>マタ</t>
    </rPh>
    <rPh sb="17" eb="19">
      <t>ハスウ</t>
    </rPh>
    <rPh sb="20" eb="21">
      <t>マ</t>
    </rPh>
    <rPh sb="26" eb="28">
      <t>イジョウ</t>
    </rPh>
    <rPh sb="28" eb="30">
      <t>ハイチ</t>
    </rPh>
    <phoneticPr fontId="3"/>
  </si>
  <si>
    <t>　</t>
    <phoneticPr fontId="3"/>
  </si>
  <si>
    <t>　耐火建築物又は準耐火建築物である。
　また、建築基準法及び消防法の基準に適合している。</t>
    <rPh sb="1" eb="3">
      <t>タイカ</t>
    </rPh>
    <rPh sb="3" eb="5">
      <t>ケンチク</t>
    </rPh>
    <rPh sb="5" eb="6">
      <t>ブツ</t>
    </rPh>
    <rPh sb="6" eb="7">
      <t>マタ</t>
    </rPh>
    <rPh sb="8" eb="9">
      <t>ジュン</t>
    </rPh>
    <rPh sb="9" eb="11">
      <t>タイカ</t>
    </rPh>
    <rPh sb="11" eb="13">
      <t>ケンチク</t>
    </rPh>
    <rPh sb="13" eb="14">
      <t>ブツ</t>
    </rPh>
    <rPh sb="23" eb="25">
      <t>ケンチク</t>
    </rPh>
    <rPh sb="25" eb="28">
      <t>キジュンホウ</t>
    </rPh>
    <rPh sb="28" eb="29">
      <t>オヨ</t>
    </rPh>
    <rPh sb="30" eb="33">
      <t>ショウボウホウ</t>
    </rPh>
    <rPh sb="34" eb="36">
      <t>キジュン</t>
    </rPh>
    <rPh sb="37" eb="39">
      <t>テキゴウ</t>
    </rPh>
    <phoneticPr fontId="3"/>
  </si>
  <si>
    <t>　居室、浴室、便所、食堂を有している。
※ただし、居室の面積が25㎡以上である場合には、食堂を設けないことができる。</t>
    <rPh sb="1" eb="3">
      <t>キョシツ</t>
    </rPh>
    <rPh sb="4" eb="6">
      <t>ヨクシツ</t>
    </rPh>
    <rPh sb="7" eb="9">
      <t>ベンジョ</t>
    </rPh>
    <rPh sb="10" eb="12">
      <t>ショクドウ</t>
    </rPh>
    <rPh sb="13" eb="14">
      <t>ユウ</t>
    </rPh>
    <rPh sb="25" eb="27">
      <t>キョシツ</t>
    </rPh>
    <rPh sb="28" eb="30">
      <t>メンセキ</t>
    </rPh>
    <rPh sb="34" eb="36">
      <t>イジョウ</t>
    </rPh>
    <rPh sb="39" eb="41">
      <t>バアイ</t>
    </rPh>
    <rPh sb="44" eb="46">
      <t>ショクドウ</t>
    </rPh>
    <rPh sb="47" eb="48">
      <t>モウ</t>
    </rPh>
    <phoneticPr fontId="3"/>
  </si>
  <si>
    <t>　１の居室の定員は１人である。
※ただし、利用者の処遇上必要と認められる場合は、２人とすることができる。</t>
    <rPh sb="3" eb="5">
      <t>キョシツ</t>
    </rPh>
    <rPh sb="6" eb="8">
      <t>テイイン</t>
    </rPh>
    <rPh sb="10" eb="11">
      <t>ニン</t>
    </rPh>
    <rPh sb="21" eb="24">
      <t>リヨウシャ</t>
    </rPh>
    <rPh sb="25" eb="27">
      <t>ショグウ</t>
    </rPh>
    <rPh sb="27" eb="28">
      <t>ジョウ</t>
    </rPh>
    <rPh sb="28" eb="30">
      <t>ヒツヨウ</t>
    </rPh>
    <rPh sb="31" eb="32">
      <t>ミト</t>
    </rPh>
    <rPh sb="36" eb="38">
      <t>バアイ</t>
    </rPh>
    <rPh sb="41" eb="42">
      <t>ニン</t>
    </rPh>
    <phoneticPr fontId="3"/>
  </si>
  <si>
    <t>　プライバシーの保護に配慮し、介護を行える適当な広さである。</t>
    <rPh sb="8" eb="10">
      <t>ホゴ</t>
    </rPh>
    <rPh sb="11" eb="13">
      <t>ハイリョ</t>
    </rPh>
    <rPh sb="15" eb="17">
      <t>カイゴ</t>
    </rPh>
    <rPh sb="18" eb="19">
      <t>オコナ</t>
    </rPh>
    <rPh sb="21" eb="23">
      <t>テキトウ</t>
    </rPh>
    <rPh sb="24" eb="25">
      <t>ヒロ</t>
    </rPh>
    <phoneticPr fontId="3"/>
  </si>
  <si>
    <t>　地階に居室を設けていない。</t>
    <rPh sb="1" eb="3">
      <t>チカイ</t>
    </rPh>
    <rPh sb="4" eb="6">
      <t>キョシツ</t>
    </rPh>
    <rPh sb="7" eb="8">
      <t>モウ</t>
    </rPh>
    <phoneticPr fontId="3"/>
  </si>
  <si>
    <t>　１以上の出入口は、避難上有効な空き地、廊下又は広間に直接面している。</t>
    <rPh sb="2" eb="4">
      <t>イジョウ</t>
    </rPh>
    <rPh sb="5" eb="7">
      <t>デイ</t>
    </rPh>
    <rPh sb="7" eb="8">
      <t>クチ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</si>
  <si>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　非常通報装置又はこれに代わる設備を設置している。</t>
    <rPh sb="1" eb="3">
      <t>ヒジョウ</t>
    </rPh>
    <rPh sb="3" eb="5">
      <t>ツウホウ</t>
    </rPh>
    <rPh sb="5" eb="7">
      <t>ソウチ</t>
    </rPh>
    <rPh sb="7" eb="8">
      <t>マタ</t>
    </rPh>
    <rPh sb="12" eb="13">
      <t>カ</t>
    </rPh>
    <rPh sb="15" eb="17">
      <t>セツビ</t>
    </rPh>
    <rPh sb="18" eb="20">
      <t>セッチ</t>
    </rPh>
    <phoneticPr fontId="3"/>
  </si>
  <si>
    <t>　身体の不自由な利用者が入浴するのに適している。</t>
    <rPh sb="1" eb="3">
      <t>シンタイ</t>
    </rPh>
    <rPh sb="4" eb="7">
      <t>フジユウ</t>
    </rPh>
    <rPh sb="8" eb="11">
      <t>リヨウシャ</t>
    </rPh>
    <rPh sb="12" eb="14">
      <t>ニュウヨク</t>
    </rPh>
    <rPh sb="18" eb="19">
      <t>テキ</t>
    </rPh>
    <phoneticPr fontId="3"/>
  </si>
  <si>
    <t>　居室のある階ごとに設置し、非常用設備を備えている。</t>
    <rPh sb="1" eb="3">
      <t>キョシツ</t>
    </rPh>
    <rPh sb="6" eb="7">
      <t>カイ</t>
    </rPh>
    <rPh sb="10" eb="12">
      <t>セッチ</t>
    </rPh>
    <rPh sb="14" eb="17">
      <t>ヒジョウヨウ</t>
    </rPh>
    <rPh sb="17" eb="19">
      <t>セツビ</t>
    </rPh>
    <rPh sb="20" eb="21">
      <t>ソナ</t>
    </rPh>
    <phoneticPr fontId="3"/>
  </si>
  <si>
    <t>　機能を十分に発揮し得る適当な広さを有している。</t>
    <rPh sb="1" eb="3">
      <t>キノウ</t>
    </rPh>
    <rPh sb="4" eb="6">
      <t>ジュウブン</t>
    </rPh>
    <rPh sb="7" eb="9">
      <t>ハッキ</t>
    </rPh>
    <rPh sb="10" eb="11">
      <t>ウ</t>
    </rPh>
    <rPh sb="12" eb="14">
      <t>テキトウ</t>
    </rPh>
    <rPh sb="15" eb="16">
      <t>ヒロ</t>
    </rPh>
    <rPh sb="18" eb="19">
      <t>ユウ</t>
    </rPh>
    <phoneticPr fontId="3"/>
  </si>
  <si>
    <t>　利用者が車椅子で円滑に移動することが可能な空間と構造を有している。</t>
    <rPh sb="1" eb="4">
      <t>リヨウシャ</t>
    </rPh>
    <rPh sb="5" eb="6">
      <t>クルマ</t>
    </rPh>
    <rPh sb="6" eb="8">
      <t>イス</t>
    </rPh>
    <rPh sb="9" eb="11">
      <t>エンカツ</t>
    </rPh>
    <rPh sb="12" eb="14">
      <t>イドウ</t>
    </rPh>
    <rPh sb="19" eb="21">
      <t>カノウ</t>
    </rPh>
    <rPh sb="22" eb="24">
      <t>クウカン</t>
    </rPh>
    <rPh sb="25" eb="27">
      <t>コウゾウ</t>
    </rPh>
    <rPh sb="28" eb="29">
      <t>ユウ</t>
    </rPh>
    <phoneticPr fontId="3"/>
  </si>
  <si>
    <t>　消火設備その他の非常災害に際して、必要な設備を有している。</t>
    <rPh sb="1" eb="3">
      <t>ショウカ</t>
    </rPh>
    <rPh sb="3" eb="5">
      <t>セツビ</t>
    </rPh>
    <rPh sb="7" eb="8">
      <t>タ</t>
    </rPh>
    <rPh sb="9" eb="11">
      <t>ヒジョウ</t>
    </rPh>
    <rPh sb="11" eb="13">
      <t>サイガイ</t>
    </rPh>
    <rPh sb="14" eb="15">
      <t>サイ</t>
    </rPh>
    <rPh sb="18" eb="20">
      <t>ヒツヨウ</t>
    </rPh>
    <rPh sb="21" eb="23">
      <t>セツビ</t>
    </rPh>
    <rPh sb="24" eb="25">
      <t>ユウ</t>
    </rPh>
    <phoneticPr fontId="3"/>
  </si>
  <si>
    <t>　正当な理由なく利用者に対するサービス提供を拒んでいない。</t>
    <rPh sb="1" eb="3">
      <t>セイトウ</t>
    </rPh>
    <rPh sb="4" eb="6">
      <t>リユウ</t>
    </rPh>
    <rPh sb="8" eb="11">
      <t>リヨウシャ</t>
    </rPh>
    <rPh sb="12" eb="13">
      <t>タイ</t>
    </rPh>
    <rPh sb="19" eb="21">
      <t>テイキョウ</t>
    </rPh>
    <rPh sb="22" eb="23">
      <t>コバ</t>
    </rPh>
    <phoneticPr fontId="3"/>
  </si>
  <si>
    <t>　入居者が、外部サービス利用型指定特定施設入居者生活介護に代えて、他の事業者が提供する介護サービスを利用することを妨げていない。</t>
    <rPh sb="1" eb="4">
      <t>ニュウキョシャ</t>
    </rPh>
    <rPh sb="6" eb="8">
      <t>ガイブ</t>
    </rPh>
    <rPh sb="12" eb="15">
      <t>リヨウガタ</t>
    </rPh>
    <rPh sb="15" eb="17">
      <t>シテイ</t>
    </rPh>
    <rPh sb="17" eb="19">
      <t>トクテイ</t>
    </rPh>
    <rPh sb="19" eb="21">
      <t>シセツ</t>
    </rPh>
    <rPh sb="21" eb="24">
      <t>ニュウキョシャ</t>
    </rPh>
    <rPh sb="24" eb="26">
      <t>セイカツ</t>
    </rPh>
    <rPh sb="26" eb="28">
      <t>カイゴ</t>
    </rPh>
    <rPh sb="29" eb="30">
      <t>カ</t>
    </rPh>
    <rPh sb="33" eb="34">
      <t>タ</t>
    </rPh>
    <rPh sb="35" eb="38">
      <t>ジギョウシャ</t>
    </rPh>
    <rPh sb="39" eb="41">
      <t>テイキョウ</t>
    </rPh>
    <rPh sb="43" eb="45">
      <t>カイゴ</t>
    </rPh>
    <rPh sb="50" eb="52">
      <t>リヨウ</t>
    </rPh>
    <rPh sb="57" eb="58">
      <t>サマタ</t>
    </rPh>
    <phoneticPr fontId="3"/>
  </si>
  <si>
    <t>　利用申込者又は利用者が入院治療を要する場合で、必要なサービスを提供することが困難な場合は、適切な病院や診療所を紹介するなど適切な措置を速やかに講じている。</t>
    <rPh sb="1" eb="3">
      <t>リヨウ</t>
    </rPh>
    <rPh sb="3" eb="5">
      <t>モウシコミ</t>
    </rPh>
    <rPh sb="5" eb="6">
      <t>シャ</t>
    </rPh>
    <rPh sb="6" eb="7">
      <t>マタ</t>
    </rPh>
    <rPh sb="8" eb="11">
      <t>リヨウシャ</t>
    </rPh>
    <rPh sb="12" eb="14">
      <t>ニュウイン</t>
    </rPh>
    <rPh sb="14" eb="16">
      <t>チリョウ</t>
    </rPh>
    <rPh sb="17" eb="18">
      <t>ヨウ</t>
    </rPh>
    <rPh sb="20" eb="22">
      <t>バアイ</t>
    </rPh>
    <rPh sb="24" eb="26">
      <t>ヒツヨウ</t>
    </rPh>
    <rPh sb="32" eb="34">
      <t>テイキョウ</t>
    </rPh>
    <rPh sb="39" eb="41">
      <t>コンナン</t>
    </rPh>
    <rPh sb="42" eb="44">
      <t>バアイ</t>
    </rPh>
    <rPh sb="46" eb="48">
      <t>テキセツ</t>
    </rPh>
    <rPh sb="49" eb="51">
      <t>ビョウイン</t>
    </rPh>
    <rPh sb="52" eb="55">
      <t>シンリョウジョ</t>
    </rPh>
    <rPh sb="56" eb="58">
      <t>ショウカイ</t>
    </rPh>
    <rPh sb="62" eb="64">
      <t>テキセツ</t>
    </rPh>
    <rPh sb="65" eb="67">
      <t>ソチ</t>
    </rPh>
    <rPh sb="68" eb="69">
      <t>スミ</t>
    </rPh>
    <rPh sb="72" eb="73">
      <t>コウ</t>
    </rPh>
    <phoneticPr fontId="3"/>
  </si>
  <si>
    <t>　サービス提供に当たっては、利用者の心身の状況、その他置かれている環境等の把握に努めている。</t>
    <rPh sb="5" eb="7">
      <t>テイキョウ</t>
    </rPh>
    <rPh sb="8" eb="9">
      <t>ア</t>
    </rPh>
    <rPh sb="14" eb="17">
      <t>リヨウシャ</t>
    </rPh>
    <rPh sb="18" eb="20">
      <t>シンシン</t>
    </rPh>
    <rPh sb="21" eb="23">
      <t>ジョウキョウ</t>
    </rPh>
    <rPh sb="26" eb="27">
      <t>タ</t>
    </rPh>
    <rPh sb="27" eb="28">
      <t>オ</t>
    </rPh>
    <rPh sb="33" eb="35">
      <t>カンキョウ</t>
    </rPh>
    <rPh sb="35" eb="36">
      <t>トウ</t>
    </rPh>
    <rPh sb="37" eb="39">
      <t>ハアク</t>
    </rPh>
    <rPh sb="40" eb="41">
      <t>ツト</t>
    </rPh>
    <phoneticPr fontId="3"/>
  </si>
  <si>
    <r>
      <rPr>
        <sz val="11"/>
        <rFont val="ＭＳ Ｐゴシック"/>
        <family val="3"/>
        <charset val="128"/>
        <scheme val="minor"/>
      </rPr>
      <t>次に掲げる事業の運営についての重要事項に関する規程を定めている。</t>
    </r>
    <r>
      <rPr>
        <sz val="10"/>
        <rFont val="ＭＳ Ｐゴシック"/>
        <family val="3"/>
        <charset val="128"/>
        <scheme val="minor"/>
      </rPr>
      <t xml:space="preserve">
</t>
    </r>
    <r>
      <rPr>
        <sz val="10"/>
        <rFont val="ＭＳ Ｐゴシック"/>
        <family val="3"/>
        <charset val="128"/>
      </rPr>
      <t>（１）事業の目的及び運営の方針
（２）外部サービス利用型特定施設従業者の職種、員数及び職務内容
（３）入居定員及び居室数
（４）外部サービス利用型特定施設入居者生活介護の内容及び利用料その他の費用の額
（５）受託居宅サービス事業者及び受託居宅サービス事業所の名称及び所在地
（６）利用者が他の居室に移る場合の条件及び手続
（７）施設の利用に当たっての留意事項
（８）緊急時等における対応方法
（９）非常災害対策
（１０）虐待の防止のための措置に関する事項
（１１）身体的拘束その他利用者の行動を制限する行為を行う際の手続
（１２）事故発生時の対応
（１３）業務に関して知り得た秘密の保持に関する事項
（１４）苦情及び相談に対する体制
（１５）従業者の研修の実施に関する事項
（１６）その他市長が必要と認める事項</t>
    </r>
    <rPh sb="0" eb="1">
      <t>ツギ</t>
    </rPh>
    <rPh sb="2" eb="3">
      <t>カカ</t>
    </rPh>
    <rPh sb="5" eb="7">
      <t>ジギョウ</t>
    </rPh>
    <rPh sb="8" eb="10">
      <t>ウンエイ</t>
    </rPh>
    <rPh sb="15" eb="17">
      <t>ジュウヨウ</t>
    </rPh>
    <rPh sb="17" eb="19">
      <t>ジコウ</t>
    </rPh>
    <rPh sb="20" eb="21">
      <t>カン</t>
    </rPh>
    <rPh sb="23" eb="25">
      <t>キテイ</t>
    </rPh>
    <rPh sb="26" eb="27">
      <t>サダ</t>
    </rPh>
    <rPh sb="36" eb="38">
      <t>ジギョウ</t>
    </rPh>
    <rPh sb="39" eb="41">
      <t>モクテキ</t>
    </rPh>
    <rPh sb="41" eb="42">
      <t>オヨ</t>
    </rPh>
    <rPh sb="43" eb="45">
      <t>ウンエイ</t>
    </rPh>
    <rPh sb="46" eb="48">
      <t>ホウシン</t>
    </rPh>
    <rPh sb="52" eb="54">
      <t>ガイブ</t>
    </rPh>
    <rPh sb="58" eb="61">
      <t>リヨウガタ</t>
    </rPh>
    <rPh sb="61" eb="63">
      <t>トクテイ</t>
    </rPh>
    <rPh sb="63" eb="65">
      <t>シセツ</t>
    </rPh>
    <rPh sb="65" eb="68">
      <t>ジュウギョウシャ</t>
    </rPh>
    <rPh sb="69" eb="71">
      <t>ショクシュ</t>
    </rPh>
    <rPh sb="72" eb="74">
      <t>インズウ</t>
    </rPh>
    <rPh sb="74" eb="75">
      <t>オヨ</t>
    </rPh>
    <rPh sb="76" eb="78">
      <t>ショクム</t>
    </rPh>
    <rPh sb="78" eb="80">
      <t>ナイヨウ</t>
    </rPh>
    <rPh sb="84" eb="86">
      <t>ニュウキョ</t>
    </rPh>
    <rPh sb="86" eb="88">
      <t>テイイン</t>
    </rPh>
    <rPh sb="88" eb="89">
      <t>オヨ</t>
    </rPh>
    <rPh sb="90" eb="92">
      <t>キョシツ</t>
    </rPh>
    <rPh sb="92" eb="93">
      <t>スウ</t>
    </rPh>
    <rPh sb="97" eb="99">
      <t>ガイブ</t>
    </rPh>
    <rPh sb="103" eb="110">
      <t>リヨウガタトクテイシセツ</t>
    </rPh>
    <rPh sb="110" eb="117">
      <t>ニュウキョシャセイカツカイゴ</t>
    </rPh>
    <rPh sb="118" eb="120">
      <t>ナイヨウ</t>
    </rPh>
    <rPh sb="120" eb="121">
      <t>オヨ</t>
    </rPh>
    <rPh sb="122" eb="125">
      <t>リヨウリョウ</t>
    </rPh>
    <rPh sb="127" eb="128">
      <t>タ</t>
    </rPh>
    <rPh sb="129" eb="131">
      <t>ヒヨウ</t>
    </rPh>
    <rPh sb="132" eb="133">
      <t>ガク</t>
    </rPh>
    <rPh sb="137" eb="141">
      <t>ジュタクキョタク</t>
    </rPh>
    <rPh sb="145" eb="148">
      <t>ジギョウシャ</t>
    </rPh>
    <rPh sb="148" eb="149">
      <t>オヨ</t>
    </rPh>
    <rPh sb="150" eb="152">
      <t>ジュタク</t>
    </rPh>
    <rPh sb="152" eb="154">
      <t>キョタク</t>
    </rPh>
    <rPh sb="158" eb="160">
      <t>ジギョウ</t>
    </rPh>
    <rPh sb="160" eb="161">
      <t>ショ</t>
    </rPh>
    <rPh sb="162" eb="164">
      <t>メイショウ</t>
    </rPh>
    <rPh sb="164" eb="165">
      <t>オヨ</t>
    </rPh>
    <rPh sb="166" eb="169">
      <t>ショザイチ</t>
    </rPh>
    <rPh sb="173" eb="176">
      <t>リヨウシャ</t>
    </rPh>
    <rPh sb="177" eb="178">
      <t>タ</t>
    </rPh>
    <rPh sb="179" eb="181">
      <t>キョシツ</t>
    </rPh>
    <rPh sb="182" eb="183">
      <t>ウツ</t>
    </rPh>
    <rPh sb="184" eb="186">
      <t>バアイ</t>
    </rPh>
    <rPh sb="187" eb="189">
      <t>ジョウケン</t>
    </rPh>
    <rPh sb="189" eb="190">
      <t>オヨ</t>
    </rPh>
    <rPh sb="191" eb="193">
      <t>テツヅ</t>
    </rPh>
    <rPh sb="197" eb="199">
      <t>シセツ</t>
    </rPh>
    <rPh sb="200" eb="202">
      <t>リヨウ</t>
    </rPh>
    <rPh sb="203" eb="204">
      <t>ア</t>
    </rPh>
    <rPh sb="208" eb="210">
      <t>リュウイ</t>
    </rPh>
    <rPh sb="210" eb="212">
      <t>ジコウ</t>
    </rPh>
    <rPh sb="216" eb="219">
      <t>キンキュウジ</t>
    </rPh>
    <rPh sb="219" eb="220">
      <t>トウ</t>
    </rPh>
    <rPh sb="224" eb="226">
      <t>タイオウ</t>
    </rPh>
    <rPh sb="226" eb="228">
      <t>ホウホウ</t>
    </rPh>
    <rPh sb="232" eb="234">
      <t>ヒジョウ</t>
    </rPh>
    <rPh sb="234" eb="236">
      <t>サイガイ</t>
    </rPh>
    <rPh sb="236" eb="238">
      <t>タイサク</t>
    </rPh>
    <rPh sb="243" eb="245">
      <t>ギャクタイノ</t>
    </rPh>
    <rPh sb="245" eb="260">
      <t>ボウシノタメノソチニカンスルジコウ</t>
    </rPh>
    <rPh sb="265" eb="268">
      <t>シンタイテキ</t>
    </rPh>
    <rPh sb="268" eb="270">
      <t>コウソク</t>
    </rPh>
    <rPh sb="272" eb="273">
      <t>タ</t>
    </rPh>
    <rPh sb="273" eb="276">
      <t>リヨウシャ</t>
    </rPh>
    <rPh sb="277" eb="279">
      <t>コウドウ</t>
    </rPh>
    <rPh sb="280" eb="282">
      <t>セイゲン</t>
    </rPh>
    <rPh sb="284" eb="286">
      <t>コウイ</t>
    </rPh>
    <rPh sb="287" eb="288">
      <t>オコナ</t>
    </rPh>
    <rPh sb="289" eb="290">
      <t>サイ</t>
    </rPh>
    <rPh sb="291" eb="293">
      <t>テツヅキ</t>
    </rPh>
    <rPh sb="298" eb="300">
      <t>ジコ</t>
    </rPh>
    <rPh sb="300" eb="302">
      <t>ハッセイ</t>
    </rPh>
    <rPh sb="302" eb="303">
      <t>ジ</t>
    </rPh>
    <rPh sb="304" eb="306">
      <t>タイオウ</t>
    </rPh>
    <rPh sb="311" eb="313">
      <t>ギョウム</t>
    </rPh>
    <rPh sb="314" eb="315">
      <t>カン</t>
    </rPh>
    <rPh sb="317" eb="318">
      <t>シ</t>
    </rPh>
    <rPh sb="319" eb="320">
      <t>エ</t>
    </rPh>
    <rPh sb="321" eb="323">
      <t>ヒミツ</t>
    </rPh>
    <rPh sb="324" eb="326">
      <t>ホジ</t>
    </rPh>
    <rPh sb="327" eb="328">
      <t>カン</t>
    </rPh>
    <rPh sb="330" eb="332">
      <t>ジコウ</t>
    </rPh>
    <rPh sb="337" eb="339">
      <t>クジョウ</t>
    </rPh>
    <rPh sb="339" eb="340">
      <t>オヨ</t>
    </rPh>
    <rPh sb="341" eb="343">
      <t>ソウダン</t>
    </rPh>
    <rPh sb="344" eb="345">
      <t>タイ</t>
    </rPh>
    <rPh sb="347" eb="349">
      <t>タイセイ</t>
    </rPh>
    <rPh sb="354" eb="357">
      <t>ジュウギョウシャ</t>
    </rPh>
    <rPh sb="358" eb="360">
      <t>ケンシュウ</t>
    </rPh>
    <rPh sb="361" eb="363">
      <t>ジッシ</t>
    </rPh>
    <rPh sb="364" eb="365">
      <t>カン</t>
    </rPh>
    <rPh sb="367" eb="369">
      <t>ジコウ</t>
    </rPh>
    <rPh sb="376" eb="377">
      <t>タ</t>
    </rPh>
    <rPh sb="377" eb="379">
      <t>シチョウ</t>
    </rPh>
    <rPh sb="380" eb="382">
      <t>ヒツヨウ</t>
    </rPh>
    <rPh sb="383" eb="384">
      <t>ミト</t>
    </rPh>
    <rPh sb="386" eb="388">
      <t>ジコウ</t>
    </rPh>
    <phoneticPr fontId="3"/>
  </si>
  <si>
    <t>　（Ⅰ・Ⅱ共通）
　常勤の看護師を１名以上配置し、看護に係る責任者を定めている。</t>
    <rPh sb="5" eb="7">
      <t>キョウツウ</t>
    </rPh>
    <rPh sb="10" eb="12">
      <t>ジョウキン</t>
    </rPh>
    <rPh sb="13" eb="15">
      <t>カンゴ</t>
    </rPh>
    <rPh sb="15" eb="16">
      <t>シ</t>
    </rPh>
    <rPh sb="18" eb="19">
      <t>メイ</t>
    </rPh>
    <rPh sb="19" eb="21">
      <t>イジョウ</t>
    </rPh>
    <rPh sb="21" eb="23">
      <t>ハイチ</t>
    </rPh>
    <phoneticPr fontId="25"/>
  </si>
  <si>
    <t>　（Ⅱ）
　看護職員により、又は病院若しくは診療所若しくは訪問看護ステーションとの連携により、利用者に対して、24時間連絡体制を確保し、かつ、必要に応じ健康上の管理等を行う体制を確保している。</t>
    <rPh sb="6" eb="8">
      <t>カンゴ</t>
    </rPh>
    <rPh sb="8" eb="10">
      <t>ショクイン</t>
    </rPh>
    <rPh sb="14" eb="15">
      <t>マタ</t>
    </rPh>
    <rPh sb="16" eb="18">
      <t>ビョウイン</t>
    </rPh>
    <rPh sb="18" eb="19">
      <t>モ</t>
    </rPh>
    <rPh sb="22" eb="25">
      <t>シンリョウジョ</t>
    </rPh>
    <rPh sb="25" eb="26">
      <t>モ</t>
    </rPh>
    <rPh sb="29" eb="31">
      <t>ホウモン</t>
    </rPh>
    <rPh sb="31" eb="33">
      <t>カンゴ</t>
    </rPh>
    <rPh sb="41" eb="43">
      <t>レンケイ</t>
    </rPh>
    <rPh sb="47" eb="49">
      <t>リヨウ</t>
    </rPh>
    <phoneticPr fontId="25"/>
  </si>
  <si>
    <t>　（Ⅱ）
　管理者を中心として、介護職員及び看護職員による協議の上、夜間における連絡・対応体制（オンコール体制）に関する取り決め（指針やマニュアル等）の整備がなされている。</t>
    <rPh sb="6" eb="9">
      <t>カンリシャ</t>
    </rPh>
    <rPh sb="10" eb="12">
      <t>チュウシン</t>
    </rPh>
    <rPh sb="16" eb="18">
      <t>カイゴ</t>
    </rPh>
    <rPh sb="18" eb="20">
      <t>ショクイン</t>
    </rPh>
    <rPh sb="20" eb="21">
      <t>オヨ</t>
    </rPh>
    <rPh sb="22" eb="24">
      <t>カンゴ</t>
    </rPh>
    <rPh sb="24" eb="26">
      <t>ショクイン</t>
    </rPh>
    <rPh sb="29" eb="31">
      <t>キョウギ</t>
    </rPh>
    <rPh sb="32" eb="33">
      <t>ウエ</t>
    </rPh>
    <rPh sb="34" eb="36">
      <t>ヤカン</t>
    </rPh>
    <rPh sb="40" eb="42">
      <t>レンラク</t>
    </rPh>
    <phoneticPr fontId="25"/>
  </si>
  <si>
    <t>　（Ⅱ）
　管理者を中心として、介護職員及び看護職員による協議の上、看護職員不在時の介護職員による利用者の観察項目の標準化がなされている。</t>
    <rPh sb="6" eb="9">
      <t>カンリシャ</t>
    </rPh>
    <rPh sb="10" eb="12">
      <t>チュウシン</t>
    </rPh>
    <rPh sb="16" eb="18">
      <t>カイゴ</t>
    </rPh>
    <rPh sb="18" eb="20">
      <t>ショクイン</t>
    </rPh>
    <rPh sb="20" eb="21">
      <t>オヨ</t>
    </rPh>
    <rPh sb="22" eb="24">
      <t>カンゴ</t>
    </rPh>
    <rPh sb="24" eb="26">
      <t>ショクイン</t>
    </rPh>
    <rPh sb="29" eb="31">
      <t>キョウギ</t>
    </rPh>
    <rPh sb="32" eb="33">
      <t>ウエ</t>
    </rPh>
    <rPh sb="34" eb="36">
      <t>カンゴ</t>
    </rPh>
    <rPh sb="36" eb="38">
      <t>ショクイン</t>
    </rPh>
    <rPh sb="38" eb="41">
      <t>フザイジ</t>
    </rPh>
    <rPh sb="42" eb="43">
      <t>スケ</t>
    </rPh>
    <phoneticPr fontId="25"/>
  </si>
  <si>
    <t>　（Ⅱ）
研修等を通じ、介護職員及び看護職員に対して、問3及び問4の内容が周知されている。</t>
    <rPh sb="5" eb="7">
      <t>ケンシュウ</t>
    </rPh>
    <rPh sb="7" eb="8">
      <t>トウ</t>
    </rPh>
    <rPh sb="9" eb="10">
      <t>ツウ</t>
    </rPh>
    <rPh sb="12" eb="14">
      <t>カイゴ</t>
    </rPh>
    <rPh sb="14" eb="16">
      <t>ショクイン</t>
    </rPh>
    <rPh sb="16" eb="17">
      <t>オヨ</t>
    </rPh>
    <rPh sb="18" eb="20">
      <t>カンゴ</t>
    </rPh>
    <rPh sb="20" eb="22">
      <t>ショクイン</t>
    </rPh>
    <rPh sb="23" eb="24">
      <t>タイ</t>
    </rPh>
    <rPh sb="27" eb="28">
      <t>トイ</t>
    </rPh>
    <rPh sb="29" eb="30">
      <t>オヨ</t>
    </rPh>
    <rPh sb="31" eb="32">
      <t>トイ</t>
    </rPh>
    <rPh sb="34" eb="36">
      <t>ナイヨウ</t>
    </rPh>
    <rPh sb="37" eb="39">
      <t>シュウチ</t>
    </rPh>
    <phoneticPr fontId="25"/>
  </si>
  <si>
    <t>　（Ⅱ）
　施設の看護職員とオンコール対応の看護職員が異なる場合には、電話やＦＡＸ等により利用者の状態に関する引き継ぎを行うとともに、オンコール体制終了時にも同様の引き継ぎを行っている。</t>
    <rPh sb="6" eb="8">
      <t>シセツ</t>
    </rPh>
    <rPh sb="9" eb="11">
      <t>カンゴ</t>
    </rPh>
    <rPh sb="11" eb="13">
      <t>ショクイン</t>
    </rPh>
    <rPh sb="19" eb="21">
      <t>タイオウ</t>
    </rPh>
    <rPh sb="22" eb="24">
      <t>カンゴ</t>
    </rPh>
    <rPh sb="24" eb="26">
      <t>ショクイン</t>
    </rPh>
    <rPh sb="27" eb="28">
      <t>コト</t>
    </rPh>
    <rPh sb="30" eb="32">
      <t>バアイ</t>
    </rPh>
    <rPh sb="35" eb="37">
      <t>デンワ</t>
    </rPh>
    <rPh sb="41" eb="42">
      <t>トウ</t>
    </rPh>
    <rPh sb="45" eb="46">
      <t>リ</t>
    </rPh>
    <phoneticPr fontId="25"/>
  </si>
  <si>
    <t>　（Ⅰ・Ⅱ共通）
　重度化した場合における対応に係る指針を定め、入居の際に、利用者又はその家族に対して、当該指針の内容を説明し、同意を得ている。</t>
    <rPh sb="5" eb="7">
      <t>キョウツウ</t>
    </rPh>
    <rPh sb="10" eb="13">
      <t>ジュウドカ</t>
    </rPh>
    <rPh sb="15" eb="17">
      <t>バアイ</t>
    </rPh>
    <rPh sb="21" eb="23">
      <t>タイオウ</t>
    </rPh>
    <rPh sb="24" eb="25">
      <t>カカ</t>
    </rPh>
    <rPh sb="26" eb="28">
      <t>シシン</t>
    </rPh>
    <rPh sb="29" eb="30">
      <t>サダ</t>
    </rPh>
    <rPh sb="32" eb="34">
      <t>ニュウキョ</t>
    </rPh>
    <rPh sb="35" eb="36">
      <t>サイ</t>
    </rPh>
    <rPh sb="38" eb="41">
      <t>リヨウシャ</t>
    </rPh>
    <rPh sb="41" eb="42">
      <t>マタ</t>
    </rPh>
    <rPh sb="45" eb="47">
      <t>カゾク</t>
    </rPh>
    <phoneticPr fontId="25"/>
  </si>
  <si>
    <t>（Ⅲ）
　次のいずれかに適合すること。ただし、介護職員、看護・介護職員又は職員の総数の算定にあっては、問1のただし書きの規定を準用する。
　イ　施設の介護職員の総数のうち、介護福祉士の占める割合が100分の50以上である。
　　（前年度４月～２月の実績）
　ロ　施設の看護・介護職員の総数のうち、常勤職員の占める割合が100分の75以上である。
　　（前年度４月～２月の実績）
　ハ　特定施設入居者生活介護を入居者に直接提供する職員（生活相談員、介護職員、看護職員
　　又は機能訓練指導員として勤務を行う職員）の総数のうち、勤続年数７年以上の者の占める割
　　合が100分の30以上である。</t>
    <rPh sb="5" eb="6">
      <t>ツギ</t>
    </rPh>
    <rPh sb="12" eb="14">
      <t>テキゴウ</t>
    </rPh>
    <rPh sb="23" eb="25">
      <t>カイゴ</t>
    </rPh>
    <rPh sb="25" eb="27">
      <t>ショクイン</t>
    </rPh>
    <rPh sb="28" eb="30">
      <t>カンゴ</t>
    </rPh>
    <rPh sb="31" eb="33">
      <t>カイゴ</t>
    </rPh>
    <rPh sb="33" eb="35">
      <t>ショクイン</t>
    </rPh>
    <rPh sb="35" eb="36">
      <t>マタ</t>
    </rPh>
    <rPh sb="37" eb="39">
      <t>ショクイン</t>
    </rPh>
    <rPh sb="40" eb="42">
      <t>ソウスウ</t>
    </rPh>
    <rPh sb="43" eb="45">
      <t>サンテイ</t>
    </rPh>
    <rPh sb="51" eb="52">
      <t>トイ</t>
    </rPh>
    <rPh sb="57" eb="58">
      <t>ガ</t>
    </rPh>
    <rPh sb="60" eb="62">
      <t>キテイ</t>
    </rPh>
    <rPh sb="63" eb="65">
      <t>ジュンヨウ</t>
    </rPh>
    <rPh sb="72" eb="74">
      <t>シセツ</t>
    </rPh>
    <rPh sb="75" eb="79">
      <t>カイゴショクイン</t>
    </rPh>
    <rPh sb="80" eb="82">
      <t>ソウスウ</t>
    </rPh>
    <rPh sb="86" eb="91">
      <t>カイゴフクシシ</t>
    </rPh>
    <rPh sb="92" eb="93">
      <t>シ</t>
    </rPh>
    <rPh sb="95" eb="97">
      <t>ワリアイ</t>
    </rPh>
    <rPh sb="101" eb="102">
      <t>ブン</t>
    </rPh>
    <rPh sb="105" eb="107">
      <t>イジョウ</t>
    </rPh>
    <rPh sb="131" eb="133">
      <t>シセツ</t>
    </rPh>
    <rPh sb="134" eb="136">
      <t>カンゴ</t>
    </rPh>
    <rPh sb="137" eb="139">
      <t>カイゴ</t>
    </rPh>
    <rPh sb="139" eb="141">
      <t>ショクイン</t>
    </rPh>
    <rPh sb="142" eb="144">
      <t>ソウスウ</t>
    </rPh>
    <rPh sb="148" eb="150">
      <t>ジョウキン</t>
    </rPh>
    <rPh sb="150" eb="152">
      <t>ショクイン</t>
    </rPh>
    <rPh sb="153" eb="154">
      <t>シ</t>
    </rPh>
    <rPh sb="156" eb="158">
      <t>ワリアイ</t>
    </rPh>
    <rPh sb="162" eb="163">
      <t>ブン</t>
    </rPh>
    <rPh sb="166" eb="168">
      <t>イジョウ</t>
    </rPh>
    <rPh sb="204" eb="207">
      <t>ニュウキョシャ</t>
    </rPh>
    <rPh sb="208" eb="212">
      <t>チョクセツテイキョウ</t>
    </rPh>
    <rPh sb="214" eb="216">
      <t>ショクイン</t>
    </rPh>
    <rPh sb="217" eb="222">
      <t>セイカツソウダンイン</t>
    </rPh>
    <rPh sb="223" eb="225">
      <t>カイゴ</t>
    </rPh>
    <rPh sb="225" eb="227">
      <t>ショクイン</t>
    </rPh>
    <rPh sb="228" eb="230">
      <t>カンゴ</t>
    </rPh>
    <rPh sb="230" eb="232">
      <t>ショクイン</t>
    </rPh>
    <rPh sb="235" eb="236">
      <t>マタ</t>
    </rPh>
    <rPh sb="237" eb="244">
      <t>キノウクンレンシドウイン</t>
    </rPh>
    <rPh sb="247" eb="249">
      <t>キンム</t>
    </rPh>
    <rPh sb="250" eb="251">
      <t>オコナ</t>
    </rPh>
    <rPh sb="252" eb="254">
      <t>ショクイン</t>
    </rPh>
    <rPh sb="256" eb="258">
      <t>ソウスウ</t>
    </rPh>
    <rPh sb="262" eb="264">
      <t>キンゾク</t>
    </rPh>
    <rPh sb="264" eb="266">
      <t>ネンスウ</t>
    </rPh>
    <rPh sb="271" eb="272">
      <t>モノ</t>
    </rPh>
    <rPh sb="273" eb="274">
      <t>シ</t>
    </rPh>
    <rPh sb="280" eb="281">
      <t>ゴウ</t>
    </rPh>
    <rPh sb="285" eb="286">
      <t>ブン</t>
    </rPh>
    <rPh sb="289" eb="291">
      <t>イジョウ</t>
    </rPh>
    <phoneticPr fontId="3"/>
  </si>
  <si>
    <r>
      <t>　</t>
    </r>
    <r>
      <rPr>
        <sz val="10"/>
        <rFont val="ＭＳ Ｐゴシック"/>
        <family val="3"/>
        <charset val="128"/>
      </rPr>
      <t>算定期間について、次のことを把握している。
　 ①　入居日から30日間に限って算定できること。
 　②　当該入居者が過去3月間の間に、当該特定施設に入居していないことを確認している。
　 ③　30日を越える医療提供施設へ入院・入所し、当該施設へ再入居した場合、当該加算は
　　　②に関わらず入居日から30日間に限って算定できること。</t>
    </r>
    <rPh sb="1" eb="3">
      <t>サンテイ</t>
    </rPh>
    <rPh sb="3" eb="5">
      <t>キカン</t>
    </rPh>
    <rPh sb="10" eb="11">
      <t>ツギ</t>
    </rPh>
    <rPh sb="15" eb="17">
      <t>ハアク</t>
    </rPh>
    <rPh sb="27" eb="30">
      <t>ニュウキョビ</t>
    </rPh>
    <rPh sb="34" eb="36">
      <t>ニチカン</t>
    </rPh>
    <rPh sb="37" eb="38">
      <t>カギ</t>
    </rPh>
    <rPh sb="40" eb="42">
      <t>サンテイ</t>
    </rPh>
    <rPh sb="53" eb="54">
      <t>トウ</t>
    </rPh>
    <rPh sb="54" eb="55">
      <t>ガイ</t>
    </rPh>
    <rPh sb="55" eb="58">
      <t>ニュウキョシャ</t>
    </rPh>
    <rPh sb="59" eb="61">
      <t>カコ</t>
    </rPh>
    <rPh sb="62" eb="63">
      <t>ツキ</t>
    </rPh>
    <rPh sb="63" eb="64">
      <t>カン</t>
    </rPh>
    <rPh sb="65" eb="66">
      <t>アイダ</t>
    </rPh>
    <rPh sb="68" eb="69">
      <t>トウ</t>
    </rPh>
    <rPh sb="69" eb="70">
      <t>ガイ</t>
    </rPh>
    <rPh sb="70" eb="72">
      <t>トクテイ</t>
    </rPh>
    <rPh sb="72" eb="74">
      <t>シセツ</t>
    </rPh>
    <rPh sb="75" eb="77">
      <t>ニュウキョ</t>
    </rPh>
    <rPh sb="85" eb="87">
      <t>カクニン</t>
    </rPh>
    <rPh sb="99" eb="100">
      <t>ニチ</t>
    </rPh>
    <rPh sb="101" eb="102">
      <t>コ</t>
    </rPh>
    <rPh sb="104" eb="106">
      <t>イリョウ</t>
    </rPh>
    <rPh sb="106" eb="108">
      <t>テイキョウ</t>
    </rPh>
    <rPh sb="108" eb="110">
      <t>シセツ</t>
    </rPh>
    <rPh sb="111" eb="113">
      <t>ニュウイン</t>
    </rPh>
    <rPh sb="114" eb="116">
      <t>ニュウショ</t>
    </rPh>
    <rPh sb="118" eb="119">
      <t>トウ</t>
    </rPh>
    <rPh sb="119" eb="120">
      <t>ガイ</t>
    </rPh>
    <rPh sb="120" eb="122">
      <t>シセツ</t>
    </rPh>
    <rPh sb="123" eb="124">
      <t>サイ</t>
    </rPh>
    <rPh sb="124" eb="126">
      <t>ニュウキョ</t>
    </rPh>
    <rPh sb="128" eb="130">
      <t>バアイ</t>
    </rPh>
    <rPh sb="131" eb="132">
      <t>トウ</t>
    </rPh>
    <rPh sb="132" eb="133">
      <t>ガイ</t>
    </rPh>
    <rPh sb="133" eb="134">
      <t>カ</t>
    </rPh>
    <rPh sb="134" eb="135">
      <t>サン</t>
    </rPh>
    <rPh sb="142" eb="143">
      <t>カカ</t>
    </rPh>
    <phoneticPr fontId="3"/>
  </si>
  <si>
    <t>令和７年度　運 営 状 況 点 検 書</t>
    <rPh sb="0" eb="2">
      <t>レイワ</t>
    </rPh>
    <rPh sb="3" eb="5">
      <t>ネンド</t>
    </rPh>
    <phoneticPr fontId="3"/>
  </si>
  <si>
    <t>　協力医療機関を定めるに当たって、利用者の病状の急変が生じた場合等において、医師又は看護職員が相談対応を行う体制を常時確保している。</t>
  </si>
  <si>
    <t>　協力医療機関を定めるに当たっては、利用者の症状が急変した場合等において、当該介護老人福祉施設の医師又は協力医療機関その他の医療機関の医師が診療を行い、入院を要すると認められた利用者の入院を原則として受け入れる体制を確保している。</t>
  </si>
  <si>
    <t>　１年に１回以上、協力医療機関との間で、利用者の病状の急変が生じた場合等の対応を確認するとともに、当該協力医療機関の名称等について、相模原市に提出している。</t>
  </si>
  <si>
    <t>　利用者が協力医療機関等に入院した後に、病状が軽快し、退院が可能となった場合においては、速やかに再入所させることができるようにしている。</t>
  </si>
  <si>
    <t>（Ⅰ）（Ⅱ）
　協力医療機関との間で、利用者の同意を得て、当該利用者の病歴等の情報を共有する会議を定期的（概ね月に１回以上）に開催している。</t>
    <rPh sb="53" eb="54">
      <t>オオム</t>
    </rPh>
    <rPh sb="55" eb="56">
      <t>ツキ</t>
    </rPh>
    <rPh sb="58" eb="61">
      <t>カイイジョウ</t>
    </rPh>
    <phoneticPr fontId="3"/>
  </si>
  <si>
    <t>（Ⅰ）
　次の要件を満たした協力医療機関である場合は、１００単位を加算していること。
①　利用者の病状が急変した場合等において、医師又は看護職員が相談対応を行
　　う体制を常時確保していること。
②　施設からの診療の求めがあった場合において、診療を行う体制を常時確保して
　　いること。
③　１年に１回以上、協力医療機関との間で、利用者の症状が急変した場合等の対応を確認するとともに、協力医療機関の名称等を相模原市長に届け出ていること。</t>
    <rPh sb="23" eb="25">
      <t>バアイ</t>
    </rPh>
    <rPh sb="30" eb="32">
      <t>タンイ</t>
    </rPh>
    <rPh sb="33" eb="35">
      <t>カサン</t>
    </rPh>
    <rPh sb="83" eb="85">
      <t>タイセイ</t>
    </rPh>
    <rPh sb="147" eb="148">
      <t>ネン</t>
    </rPh>
    <rPh sb="150" eb="153">
      <t>カイイジョウ</t>
    </rPh>
    <rPh sb="154" eb="160">
      <t>キョウリョクイリョウキカン</t>
    </rPh>
    <rPh sb="162" eb="163">
      <t>アイダ</t>
    </rPh>
    <rPh sb="165" eb="168">
      <t>リヨウシャ</t>
    </rPh>
    <rPh sb="169" eb="171">
      <t>ショウジョウ</t>
    </rPh>
    <rPh sb="172" eb="174">
      <t>キュウヘン</t>
    </rPh>
    <rPh sb="176" eb="178">
      <t>バアイ</t>
    </rPh>
    <rPh sb="178" eb="179">
      <t>トウ</t>
    </rPh>
    <rPh sb="180" eb="182">
      <t>タイオウ</t>
    </rPh>
    <rPh sb="183" eb="185">
      <t>カクニン</t>
    </rPh>
    <rPh sb="203" eb="206">
      <t>サガミハラ</t>
    </rPh>
    <rPh sb="206" eb="208">
      <t>シチョウ</t>
    </rPh>
    <phoneticPr fontId="3"/>
  </si>
  <si>
    <t>　問２以外の場合は、４０単位を加算している。</t>
    <rPh sb="1" eb="2">
      <t>トイ</t>
    </rPh>
    <rPh sb="3" eb="5">
      <t>イガイ</t>
    </rPh>
    <rPh sb="6" eb="8">
      <t>バアイ</t>
    </rPh>
    <rPh sb="12" eb="14">
      <t>タンイ</t>
    </rPh>
    <rPh sb="15" eb="17">
      <t>カサン</t>
    </rPh>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</si>
  <si>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</si>
  <si>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利用開始時及び利用中６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0">
      <t>リヨウシャ</t>
    </rPh>
    <rPh sb="41" eb="43">
      <t>コウクウ</t>
    </rPh>
    <rPh sb="44" eb="46">
      <t>ケンコウ</t>
    </rPh>
    <rPh sb="46" eb="48">
      <t>ジョウタイ</t>
    </rPh>
    <rPh sb="49" eb="50">
      <t>カン</t>
    </rPh>
    <rPh sb="52" eb="54">
      <t>ジョウホウ</t>
    </rPh>
    <rPh sb="55" eb="58">
      <t>リヨウシャ</t>
    </rPh>
    <rPh sb="59" eb="61">
      <t>コウクウ</t>
    </rPh>
    <rPh sb="62" eb="64">
      <t>ケンコウ</t>
    </rPh>
    <rPh sb="64" eb="66">
      <t>ジョウタイ</t>
    </rPh>
    <rPh sb="67" eb="69">
      <t>テイカ</t>
    </rPh>
    <rPh sb="79" eb="81">
      <t>バアイ</t>
    </rPh>
    <rPh sb="89" eb="91">
      <t>カイゼン</t>
    </rPh>
    <rPh sb="92" eb="94">
      <t>ヒツヨウ</t>
    </rPh>
    <rPh sb="95" eb="97">
      <t>ジョウホウ</t>
    </rPh>
    <rPh sb="98" eb="99">
      <t>フク</t>
    </rPh>
    <rPh sb="103" eb="105">
      <t>リヨウ</t>
    </rPh>
    <rPh sb="105" eb="106">
      <t>シャ</t>
    </rPh>
    <rPh sb="107" eb="109">
      <t>タントウ</t>
    </rPh>
    <rPh sb="111" eb="113">
      <t>カイゴ</t>
    </rPh>
    <rPh sb="113" eb="115">
      <t>シエン</t>
    </rPh>
    <rPh sb="115" eb="118">
      <t>センモンイン</t>
    </rPh>
    <rPh sb="119" eb="121">
      <t>テイキョウ</t>
    </rPh>
    <phoneticPr fontId="3"/>
  </si>
  <si>
    <t>　利用開始時及び利用中６月ごとに利用者の栄養状態について確認を行い、利用者の栄養状態に関する情報（利用者が低栄養状態の場合にあっては、低栄養状態の改善に必要な情報を含む。）を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7">
      <t>リヨウシャ</t>
    </rPh>
    <rPh sb="38" eb="40">
      <t>エイヨウ</t>
    </rPh>
    <rPh sb="40" eb="42">
      <t>ジョウタイ</t>
    </rPh>
    <rPh sb="43" eb="44">
      <t>カン</t>
    </rPh>
    <rPh sb="46" eb="48">
      <t>ジョウホウ</t>
    </rPh>
    <rPh sb="49" eb="52">
      <t>リヨウシャ</t>
    </rPh>
    <rPh sb="53" eb="56">
      <t>テイエイヨウ</t>
    </rPh>
    <rPh sb="56" eb="58">
      <t>ジョウタイ</t>
    </rPh>
    <rPh sb="59" eb="61">
      <t>バアイ</t>
    </rPh>
    <rPh sb="67" eb="72">
      <t>テイエイヨウジョウタイ</t>
    </rPh>
    <rPh sb="73" eb="75">
      <t>カイゼン</t>
    </rPh>
    <rPh sb="76" eb="78">
      <t>ヒツヨウ</t>
    </rPh>
    <rPh sb="79" eb="81">
      <t>ジョウホウ</t>
    </rPh>
    <rPh sb="82" eb="83">
      <t>フク</t>
    </rPh>
    <rPh sb="87" eb="90">
      <t>リヨウシャ</t>
    </rPh>
    <rPh sb="91" eb="93">
      <t>タントウ</t>
    </rPh>
    <rPh sb="95" eb="102">
      <t>カイゴシエンセンモンイン</t>
    </rPh>
    <rPh sb="103" eb="105">
      <t>テイキョウ</t>
    </rPh>
    <phoneticPr fontId="3"/>
  </si>
  <si>
    <r>
      <t>　</t>
    </r>
    <r>
      <rPr>
        <sz val="11"/>
        <rFont val="ＭＳ Ｐゴシック"/>
        <family val="3"/>
        <charset val="128"/>
      </rPr>
      <t>従業者が、利用開始時及び利用中６月ごとに利用者の口腔の健康状態のスクリーニング（以下「口腔スクリーニング」という。）及び栄養状態のスクリーニング（以下「栄養スクリーニング」という。）を行っている。</t>
    </r>
    <rPh sb="25" eb="27">
      <t>コウクウ</t>
    </rPh>
    <rPh sb="28" eb="30">
      <t>ケンコウ</t>
    </rPh>
    <rPh sb="30" eb="32">
      <t>ジョウタイ</t>
    </rPh>
    <rPh sb="41" eb="43">
      <t>イカ</t>
    </rPh>
    <rPh sb="44" eb="46">
      <t>コウクウ</t>
    </rPh>
    <rPh sb="59" eb="60">
      <t>オヨ</t>
    </rPh>
    <rPh sb="74" eb="76">
      <t>イカ</t>
    </rPh>
    <rPh sb="77" eb="79">
      <t>エイヨウ</t>
    </rPh>
    <rPh sb="93" eb="94">
      <t>オコナ</t>
    </rPh>
    <phoneticPr fontId="3"/>
  </si>
  <si>
    <r>
      <t>　口腔スクリーニング及び栄養スクリーニングは、利用</t>
    </r>
    <r>
      <rPr>
        <sz val="11"/>
        <rFont val="ＭＳ Ｐゴシック"/>
        <family val="3"/>
        <charset val="128"/>
      </rPr>
      <t>者ごとに行われるケアマネジメントの一環として行っている。</t>
    </r>
    <rPh sb="1" eb="3">
      <t>コウクウ</t>
    </rPh>
    <rPh sb="10" eb="11">
      <t>オヨ</t>
    </rPh>
    <rPh sb="12" eb="14">
      <t>エイヨウ</t>
    </rPh>
    <rPh sb="23" eb="25">
      <t>リヨウ</t>
    </rPh>
    <phoneticPr fontId="3"/>
  </si>
  <si>
    <t>介護職員等は、利用者全員の口腔の健康状態及び栄養状態を継続的に把握すること。</t>
    <phoneticPr fontId="3"/>
  </si>
  <si>
    <r>
      <t>　口腔スクリーニング及び栄養スクリーニングを行うにあたって、利用</t>
    </r>
    <r>
      <rPr>
        <sz val="11"/>
        <rFont val="ＭＳ Ｐゴシック"/>
        <family val="3"/>
        <charset val="128"/>
      </rPr>
      <t>者について、それぞれ次に掲げる確認をし、確認した情報を介護支援専門員に対し、提供すること。
※　ただし、⑦及び⑧については、利用者の状態に応じて確認可能な場合に限って評価をすること。
イ　口腔スクリーニング
　①　開口ができない者
　②　歯の汚れがある者
　③　舌の汚れがある者
　④　歯肉の腫れ、出血がある者
　⑤　左右両方の奥歯でしっかりかみしめることができない者
　⑥　むせがある者
　⑦　ぶくぶくうがいができない者
　⑧　食物のため込み、残留がある者
ロ　栄養スクリーニング　
　①　ＢＭＩが18.5未満である者
　②　１～６月間で３％以上の体重の減少が認められる者又は「地域支援事業の実施に
　　ついて」（平成18年6月9日老発第0609001号厚生労働省老健局長通知）に規定する
　　基本チェックリストの№．11の項目が「１」に該当する者
　③　血清アルブミン値が3.5ｇ/ｄｌ以下である者
　④　食事摂取量が不良（７５％以下）である者</t>
    </r>
    <rPh sb="1" eb="3">
      <t>コウクウ</t>
    </rPh>
    <rPh sb="10" eb="11">
      <t>オヨ</t>
    </rPh>
    <rPh sb="12" eb="14">
      <t>エイヨウ</t>
    </rPh>
    <rPh sb="22" eb="23">
      <t>オコナ</t>
    </rPh>
    <rPh sb="30" eb="32">
      <t>リヨウ</t>
    </rPh>
    <rPh sb="42" eb="43">
      <t>ツギ</t>
    </rPh>
    <rPh sb="44" eb="45">
      <t>カカ</t>
    </rPh>
    <rPh sb="47" eb="49">
      <t>カクニン</t>
    </rPh>
    <rPh sb="52" eb="54">
      <t>カクニン</t>
    </rPh>
    <rPh sb="56" eb="58">
      <t>ジョウホウ</t>
    </rPh>
    <rPh sb="59" eb="61">
      <t>カイゴ</t>
    </rPh>
    <rPh sb="61" eb="63">
      <t>シエン</t>
    </rPh>
    <rPh sb="63" eb="66">
      <t>センモンイン</t>
    </rPh>
    <rPh sb="67" eb="68">
      <t>タイ</t>
    </rPh>
    <rPh sb="70" eb="72">
      <t>テイキョウ</t>
    </rPh>
    <rPh sb="85" eb="86">
      <t>オヨ</t>
    </rPh>
    <rPh sb="94" eb="97">
      <t>リヨウシャ</t>
    </rPh>
    <rPh sb="98" eb="100">
      <t>ジョウタイ</t>
    </rPh>
    <rPh sb="101" eb="102">
      <t>オウ</t>
    </rPh>
    <rPh sb="104" eb="106">
      <t>カクニン</t>
    </rPh>
    <rPh sb="106" eb="108">
      <t>カノウ</t>
    </rPh>
    <rPh sb="109" eb="111">
      <t>バアイ</t>
    </rPh>
    <rPh sb="112" eb="113">
      <t>カギ</t>
    </rPh>
    <rPh sb="115" eb="117">
      <t>ヒョウカ</t>
    </rPh>
    <rPh sb="126" eb="128">
      <t>コウクウ</t>
    </rPh>
    <rPh sb="139" eb="141">
      <t>カイコウ</t>
    </rPh>
    <rPh sb="146" eb="147">
      <t>モノ</t>
    </rPh>
    <rPh sb="151" eb="152">
      <t>ハ</t>
    </rPh>
    <rPh sb="153" eb="154">
      <t>ヨゴ</t>
    </rPh>
    <rPh sb="158" eb="159">
      <t>モノ</t>
    </rPh>
    <rPh sb="163" eb="164">
      <t>シタ</t>
    </rPh>
    <rPh sb="165" eb="166">
      <t>ヨゴ</t>
    </rPh>
    <rPh sb="170" eb="171">
      <t>モノ</t>
    </rPh>
    <rPh sb="175" eb="177">
      <t>シニク</t>
    </rPh>
    <rPh sb="178" eb="179">
      <t>ハ</t>
    </rPh>
    <rPh sb="181" eb="183">
      <t>シュッケツ</t>
    </rPh>
    <rPh sb="186" eb="187">
      <t>モノ</t>
    </rPh>
    <rPh sb="191" eb="193">
      <t>サユウ</t>
    </rPh>
    <rPh sb="193" eb="195">
      <t>リョウホウ</t>
    </rPh>
    <rPh sb="196" eb="198">
      <t>オクバ</t>
    </rPh>
    <rPh sb="215" eb="216">
      <t>モノ</t>
    </rPh>
    <rPh sb="225" eb="226">
      <t>モノ</t>
    </rPh>
    <rPh sb="242" eb="243">
      <t>モノ</t>
    </rPh>
    <rPh sb="247" eb="249">
      <t>ショクモツ</t>
    </rPh>
    <rPh sb="252" eb="253">
      <t>コ</t>
    </rPh>
    <rPh sb="255" eb="257">
      <t>ザンリュウ</t>
    </rPh>
    <rPh sb="260" eb="261">
      <t>モノ</t>
    </rPh>
    <rPh sb="264" eb="266">
      <t>エイヨウ</t>
    </rPh>
    <rPh sb="286" eb="288">
      <t>ミマン</t>
    </rPh>
    <rPh sb="291" eb="292">
      <t>モノ</t>
    </rPh>
    <rPh sb="299" eb="301">
      <t>ツキカン</t>
    </rPh>
    <rPh sb="304" eb="306">
      <t>イジョウ</t>
    </rPh>
    <rPh sb="307" eb="309">
      <t>タイジュウ</t>
    </rPh>
    <rPh sb="310" eb="312">
      <t>ゲンショウ</t>
    </rPh>
    <rPh sb="313" eb="314">
      <t>ミト</t>
    </rPh>
    <rPh sb="318" eb="319">
      <t>モノ</t>
    </rPh>
    <rPh sb="319" eb="320">
      <t>マタ</t>
    </rPh>
    <rPh sb="322" eb="324">
      <t>チイキ</t>
    </rPh>
    <rPh sb="324" eb="326">
      <t>シエン</t>
    </rPh>
    <rPh sb="326" eb="328">
      <t>ジギョウ</t>
    </rPh>
    <rPh sb="329" eb="331">
      <t>ジッシ</t>
    </rPh>
    <rPh sb="340" eb="342">
      <t>ヘイセイ</t>
    </rPh>
    <rPh sb="344" eb="345">
      <t>ネン</t>
    </rPh>
    <rPh sb="346" eb="347">
      <t>ガツ</t>
    </rPh>
    <rPh sb="348" eb="349">
      <t>ニチ</t>
    </rPh>
    <rPh sb="349" eb="350">
      <t>ロウ</t>
    </rPh>
    <rPh sb="350" eb="351">
      <t>ハツ</t>
    </rPh>
    <rPh sb="351" eb="352">
      <t>ダイ</t>
    </rPh>
    <rPh sb="359" eb="360">
      <t>ゴウ</t>
    </rPh>
    <rPh sb="360" eb="362">
      <t>コウセイ</t>
    </rPh>
    <rPh sb="362" eb="364">
      <t>ロウドウ</t>
    </rPh>
    <rPh sb="364" eb="365">
      <t>ショウ</t>
    </rPh>
    <rPh sb="365" eb="366">
      <t>ロウ</t>
    </rPh>
    <rPh sb="366" eb="367">
      <t>ケン</t>
    </rPh>
    <rPh sb="367" eb="368">
      <t>キョク</t>
    </rPh>
    <rPh sb="368" eb="369">
      <t>チョウ</t>
    </rPh>
    <rPh sb="369" eb="371">
      <t>ツウチ</t>
    </rPh>
    <rPh sb="373" eb="375">
      <t>キテイ</t>
    </rPh>
    <rPh sb="380" eb="382">
      <t>キホン</t>
    </rPh>
    <rPh sb="395" eb="397">
      <t>コウモク</t>
    </rPh>
    <rPh sb="402" eb="404">
      <t>ガイトウ</t>
    </rPh>
    <rPh sb="406" eb="407">
      <t>モノ</t>
    </rPh>
    <rPh sb="411" eb="413">
      <t>ケッセイ</t>
    </rPh>
    <rPh sb="418" eb="419">
      <t>チ</t>
    </rPh>
    <rPh sb="427" eb="429">
      <t>イカ</t>
    </rPh>
    <rPh sb="432" eb="433">
      <t>モノ</t>
    </rPh>
    <rPh sb="437" eb="439">
      <t>ショクジ</t>
    </rPh>
    <rPh sb="439" eb="441">
      <t>セッシュ</t>
    </rPh>
    <rPh sb="441" eb="442">
      <t>リョウ</t>
    </rPh>
    <rPh sb="443" eb="445">
      <t>フリョウ</t>
    </rPh>
    <rPh sb="449" eb="451">
      <t>イカ</t>
    </rPh>
    <rPh sb="455" eb="456">
      <t>モノ</t>
    </rPh>
    <phoneticPr fontId="3"/>
  </si>
  <si>
    <t>　人員基準欠如に該当していないこと。</t>
    <rPh sb="1" eb="3">
      <t>ジンイン</t>
    </rPh>
    <rPh sb="3" eb="5">
      <t>キジュン</t>
    </rPh>
    <rPh sb="5" eb="7">
      <t>ケツジョ</t>
    </rPh>
    <rPh sb="8" eb="10">
      <t>ガイトウ</t>
    </rPh>
    <phoneticPr fontId="3"/>
  </si>
  <si>
    <r>
      <t>　口腔スクリーニング及び栄養スクリーニングを行うにあたって、利用</t>
    </r>
    <r>
      <rPr>
        <sz val="11"/>
        <rFont val="ＭＳ Ｐゴシック"/>
        <family val="3"/>
        <charset val="128"/>
      </rPr>
      <t>者について、それぞれ次に掲げる確認をし、確認した情報を介護支援専門員に対し、提供すること。
※　ただし、⑦及び⑧については、利用者の状態に応じて確認可能な場合に限って評価をすること。
イ　口腔スクリーニング
　①　開口ができない者
　②　歯の汚れがある者
　③　舌の汚れがある者
　④　歯肉の腫れ、出血がある者
　⑤　左右両方の奥歯でしっかりかみしめることができない者
　⑥　むせがある者
　⑦　ぶくぶくうがいができない者
　⑧　食物のため込み、</t>
    </r>
    <r>
      <rPr>
        <sz val="10.5"/>
        <rFont val="ＭＳ 明朝"/>
        <family val="1"/>
        <charset val="128"/>
      </rPr>
      <t>残留がある者
ロ　栄養スクリーニング　
　①　ＢＭＩが18.5未満である者
　②　１～６月間で３％以上の体重の減少が認められる者又は「地域支援事業の実施に
　　ついて」（平成18年6月9日老発第0609001号厚生労働省老健局長通知）に規定する
　　基本チェックリストの№．11の項目が「１」に該当する者
　③　血清アルブミン値が3.5ｇ/ｄｌ以下である者
　④　食事摂取量が不良（７５％以下）である者</t>
    </r>
    <rPh sb="1" eb="3">
      <t>コウクウ</t>
    </rPh>
    <rPh sb="10" eb="11">
      <t>オヨ</t>
    </rPh>
    <rPh sb="12" eb="14">
      <t>エイヨウ</t>
    </rPh>
    <rPh sb="22" eb="23">
      <t>オコナ</t>
    </rPh>
    <rPh sb="30" eb="32">
      <t>リヨウ</t>
    </rPh>
    <rPh sb="42" eb="43">
      <t>ツギ</t>
    </rPh>
    <rPh sb="44" eb="45">
      <t>カカ</t>
    </rPh>
    <rPh sb="47" eb="49">
      <t>カクニン</t>
    </rPh>
    <rPh sb="52" eb="54">
      <t>カクニン</t>
    </rPh>
    <rPh sb="56" eb="58">
      <t>ジョウホウ</t>
    </rPh>
    <rPh sb="59" eb="61">
      <t>カイゴ</t>
    </rPh>
    <rPh sb="61" eb="63">
      <t>シエン</t>
    </rPh>
    <rPh sb="63" eb="66">
      <t>センモンイン</t>
    </rPh>
    <rPh sb="67" eb="68">
      <t>タイ</t>
    </rPh>
    <rPh sb="70" eb="72">
      <t>テイキョウ</t>
    </rPh>
    <rPh sb="85" eb="86">
      <t>オヨ</t>
    </rPh>
    <rPh sb="94" eb="97">
      <t>リヨウシャ</t>
    </rPh>
    <rPh sb="98" eb="100">
      <t>ジョウタイ</t>
    </rPh>
    <rPh sb="101" eb="102">
      <t>オウ</t>
    </rPh>
    <rPh sb="104" eb="106">
      <t>カクニン</t>
    </rPh>
    <rPh sb="106" eb="108">
      <t>カノウ</t>
    </rPh>
    <rPh sb="109" eb="111">
      <t>バアイ</t>
    </rPh>
    <rPh sb="112" eb="113">
      <t>カギ</t>
    </rPh>
    <rPh sb="115" eb="117">
      <t>ヒョウカ</t>
    </rPh>
    <rPh sb="126" eb="128">
      <t>コウクウ</t>
    </rPh>
    <rPh sb="139" eb="141">
      <t>カイコウ</t>
    </rPh>
    <rPh sb="146" eb="147">
      <t>モノ</t>
    </rPh>
    <rPh sb="151" eb="152">
      <t>ハ</t>
    </rPh>
    <rPh sb="153" eb="154">
      <t>ヨゴ</t>
    </rPh>
    <rPh sb="158" eb="159">
      <t>モノ</t>
    </rPh>
    <rPh sb="163" eb="164">
      <t>シタ</t>
    </rPh>
    <rPh sb="165" eb="166">
      <t>ヨゴ</t>
    </rPh>
    <rPh sb="170" eb="171">
      <t>モノ</t>
    </rPh>
    <rPh sb="175" eb="177">
      <t>シニク</t>
    </rPh>
    <rPh sb="178" eb="179">
      <t>ハ</t>
    </rPh>
    <rPh sb="181" eb="183">
      <t>シュッケツ</t>
    </rPh>
    <rPh sb="186" eb="187">
      <t>モノ</t>
    </rPh>
    <rPh sb="191" eb="193">
      <t>サユウ</t>
    </rPh>
    <rPh sb="193" eb="195">
      <t>リョウホウ</t>
    </rPh>
    <rPh sb="196" eb="198">
      <t>オクバ</t>
    </rPh>
    <rPh sb="215" eb="216">
      <t>モノ</t>
    </rPh>
    <rPh sb="225" eb="226">
      <t>モノ</t>
    </rPh>
    <rPh sb="242" eb="243">
      <t>モノ</t>
    </rPh>
    <rPh sb="247" eb="249">
      <t>ショクモツ</t>
    </rPh>
    <rPh sb="252" eb="253">
      <t>コ</t>
    </rPh>
    <rPh sb="255" eb="257">
      <t>ザンリュウ</t>
    </rPh>
    <rPh sb="260" eb="261">
      <t>モノ</t>
    </rPh>
    <rPh sb="264" eb="266">
      <t>エイヨウ</t>
    </rPh>
    <rPh sb="286" eb="288">
      <t>ミマン</t>
    </rPh>
    <rPh sb="291" eb="292">
      <t>モノ</t>
    </rPh>
    <rPh sb="299" eb="301">
      <t>ツキカン</t>
    </rPh>
    <rPh sb="304" eb="306">
      <t>イジョウ</t>
    </rPh>
    <rPh sb="307" eb="309">
      <t>タイジュウ</t>
    </rPh>
    <rPh sb="310" eb="312">
      <t>ゲンショウ</t>
    </rPh>
    <rPh sb="313" eb="314">
      <t>ミト</t>
    </rPh>
    <rPh sb="318" eb="319">
      <t>モノ</t>
    </rPh>
    <rPh sb="319" eb="320">
      <t>マタ</t>
    </rPh>
    <rPh sb="322" eb="324">
      <t>チイキ</t>
    </rPh>
    <rPh sb="324" eb="326">
      <t>シエン</t>
    </rPh>
    <rPh sb="326" eb="328">
      <t>ジギョウ</t>
    </rPh>
    <rPh sb="329" eb="331">
      <t>ジッシ</t>
    </rPh>
    <rPh sb="340" eb="342">
      <t>ヘイセイ</t>
    </rPh>
    <rPh sb="344" eb="345">
      <t>ネン</t>
    </rPh>
    <rPh sb="346" eb="347">
      <t>ガツ</t>
    </rPh>
    <rPh sb="348" eb="349">
      <t>ニチ</t>
    </rPh>
    <rPh sb="349" eb="350">
      <t>ロウ</t>
    </rPh>
    <rPh sb="350" eb="351">
      <t>ハツ</t>
    </rPh>
    <rPh sb="351" eb="352">
      <t>ダイ</t>
    </rPh>
    <rPh sb="359" eb="360">
      <t>ゴウ</t>
    </rPh>
    <rPh sb="360" eb="362">
      <t>コウセイ</t>
    </rPh>
    <rPh sb="362" eb="364">
      <t>ロウドウ</t>
    </rPh>
    <rPh sb="364" eb="365">
      <t>ショウ</t>
    </rPh>
    <rPh sb="365" eb="366">
      <t>ロウ</t>
    </rPh>
    <rPh sb="366" eb="367">
      <t>ケン</t>
    </rPh>
    <rPh sb="367" eb="368">
      <t>キョク</t>
    </rPh>
    <rPh sb="368" eb="369">
      <t>チョウ</t>
    </rPh>
    <rPh sb="369" eb="371">
      <t>ツウチ</t>
    </rPh>
    <rPh sb="373" eb="375">
      <t>キテイ</t>
    </rPh>
    <rPh sb="380" eb="382">
      <t>キホン</t>
    </rPh>
    <rPh sb="395" eb="397">
      <t>コウモク</t>
    </rPh>
    <rPh sb="402" eb="404">
      <t>ガイトウ</t>
    </rPh>
    <rPh sb="406" eb="407">
      <t>モノ</t>
    </rPh>
    <rPh sb="411" eb="413">
      <t>ケッセイ</t>
    </rPh>
    <rPh sb="418" eb="419">
      <t>チ</t>
    </rPh>
    <rPh sb="427" eb="429">
      <t>イカ</t>
    </rPh>
    <rPh sb="432" eb="433">
      <t>モノ</t>
    </rPh>
    <rPh sb="437" eb="439">
      <t>ショクジ</t>
    </rPh>
    <rPh sb="439" eb="441">
      <t>セッシュ</t>
    </rPh>
    <rPh sb="441" eb="442">
      <t>リョウ</t>
    </rPh>
    <rPh sb="443" eb="445">
      <t>フリョウ</t>
    </rPh>
    <rPh sb="449" eb="451">
      <t>イカ</t>
    </rPh>
    <rPh sb="455" eb="456">
      <t>モノ</t>
    </rPh>
    <phoneticPr fontId="3"/>
  </si>
  <si>
    <t>　（Ⅰ）
当該加算を算定する期間において、夜勤又は宿直を行う看護職員の数が１名以上であって、かつ、必要に応じて健康上の管理等を行う体制を確保していること。</t>
    <phoneticPr fontId="3"/>
  </si>
  <si>
    <t>（Ⅰ）　次のいずれかに該当している。
・社会福祉士及び介護福祉士法施行規則（昭和62年厚生省令第49号）第１条各号に掲げる行為を必要とする者の占める割合が利用者の100分の15以上であること。
・社会福祉士及び介護福祉士法施行規則第一条各号に掲げる行為を必要とする者及び次のいずれかに該当する状態の者の占める割合が利用者の100分の15以上であり、かつ、常勤の看護師を1名以上配置し、看護に係る責任者を定めていること。
（一）　尿道カテーテル留置を実施している状態
（二）　在宅酸素療法を実施している状態
（三）　インスリン注射を実施している状態</t>
    <rPh sb="4" eb="5">
      <t>ツギ</t>
    </rPh>
    <rPh sb="11" eb="13">
      <t>ガイトウ</t>
    </rPh>
    <phoneticPr fontId="3"/>
  </si>
  <si>
    <t>（Ⅱ）　次のいずれかに該当している。
・社会福祉士及び介護福祉士法施行規則（昭和62年厚生省令第49号）第１条各号に掲げる行為を必要とする者の占める割合が利用者の100分の5以上であること。
・社会福祉士及び介護福祉士法施行規則第一条各号に掲げる行為を必要とする者及び次のいずれかに該当する状態の者の占める割合が利用者の100分の5以上であり、かつ、常勤の看護師を1名以上配置し、看護に係る責任者を定めていること。
（一）　尿道カテーテル留置を実施している状態
（二）　在宅酸素療法を実施している状態
（三）　インスリン注射を実施している状態</t>
    <rPh sb="4" eb="5">
      <t>ツギ</t>
    </rPh>
    <rPh sb="11" eb="13">
      <t>ガイトウ</t>
    </rPh>
    <phoneticPr fontId="3"/>
  </si>
  <si>
    <t>（Ⅰ・Ⅱ共通）
　介護福祉士の数が、常勤換算方法で、利用者の数が６又はその端数を増すごとに１以上であること。</t>
    <rPh sb="4" eb="6">
      <t>キョウツウ</t>
    </rPh>
    <phoneticPr fontId="3"/>
  </si>
  <si>
    <t>（Ⅰ・Ⅱ共通）
　次のいずれにも適合する場合は、介護福祉士の数が、常勤換算方法で、利用者の数が７又はその端数を増すごとに１以上であること。
　</t>
    <rPh sb="4" eb="6">
      <t>キョウツウ</t>
    </rPh>
    <rPh sb="9" eb="10">
      <t>ツギ</t>
    </rPh>
    <rPh sb="16" eb="18">
      <t>テキゴウ</t>
    </rPh>
    <rPh sb="20" eb="22">
      <t>バアイ</t>
    </rPh>
    <rPh sb="24" eb="26">
      <t>カイゴ</t>
    </rPh>
    <rPh sb="26" eb="29">
      <t>フクシシ</t>
    </rPh>
    <rPh sb="30" eb="31">
      <t>カズ</t>
    </rPh>
    <rPh sb="33" eb="35">
      <t>ジョウキン</t>
    </rPh>
    <rPh sb="35" eb="37">
      <t>カンサン</t>
    </rPh>
    <rPh sb="37" eb="39">
      <t>ホウホウ</t>
    </rPh>
    <rPh sb="45" eb="46">
      <t>カズ</t>
    </rPh>
    <rPh sb="48" eb="49">
      <t>マタ</t>
    </rPh>
    <rPh sb="52" eb="54">
      <t>ハスウ</t>
    </rPh>
    <rPh sb="55" eb="56">
      <t>マ</t>
    </rPh>
    <rPh sb="61" eb="63">
      <t>イジョウ</t>
    </rPh>
    <phoneticPr fontId="3"/>
  </si>
  <si>
    <t>イ　業務の効率化及び質の向上又は職員の負担の軽減に資する機器（以下「介護機器」）を複数種類使用していること。</t>
    <phoneticPr fontId="3"/>
  </si>
  <si>
    <t>ロ　介護機器の使用に当たり、介護職員、看護職員、介護支援専門員その他の職種の者が共同して、アセスメント及び利用者の身体の状況等の評価を行い、職員の配置の状況等の見直しを行っていること。</t>
    <rPh sb="35" eb="37">
      <t>ショクシュ</t>
    </rPh>
    <phoneticPr fontId="3"/>
  </si>
  <si>
    <t>ハ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t>
    <rPh sb="2" eb="4">
      <t>カイゴ</t>
    </rPh>
    <rPh sb="4" eb="6">
      <t>キキ</t>
    </rPh>
    <rPh sb="7" eb="9">
      <t>カツヨウ</t>
    </rPh>
    <rPh sb="11" eb="12">
      <t>サイ</t>
    </rPh>
    <rPh sb="13" eb="15">
      <t>アンゼン</t>
    </rPh>
    <rPh sb="15" eb="17">
      <t>タイセイ</t>
    </rPh>
    <rPh sb="17" eb="18">
      <t>オヨ</t>
    </rPh>
    <rPh sb="22" eb="23">
      <t>シツ</t>
    </rPh>
    <rPh sb="24" eb="26">
      <t>カクホ</t>
    </rPh>
    <rPh sb="26" eb="27">
      <t>ナラ</t>
    </rPh>
    <rPh sb="29" eb="31">
      <t>ショクイン</t>
    </rPh>
    <rPh sb="32" eb="34">
      <t>フタン</t>
    </rPh>
    <rPh sb="37" eb="38">
      <t>カン</t>
    </rPh>
    <rPh sb="40" eb="41">
      <t>ツギ</t>
    </rPh>
    <rPh sb="42" eb="43">
      <t>カカ</t>
    </rPh>
    <rPh sb="45" eb="47">
      <t>ジコウ</t>
    </rPh>
    <rPh sb="48" eb="50">
      <t>ジッシ</t>
    </rPh>
    <rPh sb="55" eb="58">
      <t>リヨウシャ</t>
    </rPh>
    <rPh sb="59" eb="62">
      <t>アンゼンナラ</t>
    </rPh>
    <rPh sb="64" eb="66">
      <t>カイゴ</t>
    </rPh>
    <rPh sb="71" eb="72">
      <t>シツ</t>
    </rPh>
    <rPh sb="73" eb="75">
      <t>カクホ</t>
    </rPh>
    <rPh sb="75" eb="76">
      <t>オヨ</t>
    </rPh>
    <rPh sb="77" eb="79">
      <t>ショクイン</t>
    </rPh>
    <rPh sb="80" eb="84">
      <t>フタンケイゲン</t>
    </rPh>
    <rPh sb="85" eb="86">
      <t>シ</t>
    </rPh>
    <rPh sb="88" eb="90">
      <t>ホウサク</t>
    </rPh>
    <rPh sb="91" eb="93">
      <t>ケントウ</t>
    </rPh>
    <rPh sb="98" eb="101">
      <t>イインカイ</t>
    </rPh>
    <rPh sb="102" eb="104">
      <t>セッチ</t>
    </rPh>
    <rPh sb="106" eb="108">
      <t>カイゴ</t>
    </rPh>
    <rPh sb="108" eb="110">
      <t>ショクイン</t>
    </rPh>
    <rPh sb="111" eb="113">
      <t>カンゴ</t>
    </rPh>
    <rPh sb="113" eb="115">
      <t>ショクイン</t>
    </rPh>
    <rPh sb="116" eb="118">
      <t>カイゴ</t>
    </rPh>
    <rPh sb="118" eb="120">
      <t>シエン</t>
    </rPh>
    <rPh sb="120" eb="123">
      <t>センモンイン</t>
    </rPh>
    <rPh sb="125" eb="126">
      <t>タ</t>
    </rPh>
    <rPh sb="127" eb="129">
      <t>ショクシュ</t>
    </rPh>
    <rPh sb="130" eb="131">
      <t>モノ</t>
    </rPh>
    <rPh sb="132" eb="134">
      <t>キョウドウ</t>
    </rPh>
    <rPh sb="137" eb="139">
      <t>トウガイ</t>
    </rPh>
    <rPh sb="139" eb="142">
      <t>イインカイ</t>
    </rPh>
    <rPh sb="146" eb="148">
      <t>ヒツヨウ</t>
    </rPh>
    <rPh sb="149" eb="151">
      <t>ケントウ</t>
    </rPh>
    <rPh sb="151" eb="152">
      <t>トウ</t>
    </rPh>
    <rPh sb="153" eb="154">
      <t>オコナ</t>
    </rPh>
    <rPh sb="156" eb="157">
      <t>オヨ</t>
    </rPh>
    <rPh sb="158" eb="160">
      <t>トウガイ</t>
    </rPh>
    <rPh sb="160" eb="162">
      <t>ジコウ</t>
    </rPh>
    <rPh sb="163" eb="165">
      <t>ジッシ</t>
    </rPh>
    <rPh sb="166" eb="169">
      <t>テイキテキ</t>
    </rPh>
    <rPh sb="170" eb="172">
      <t>カクニン</t>
    </rPh>
    <phoneticPr fontId="3"/>
  </si>
  <si>
    <t>ⅰ　利用者の安全及びケアの質の確保
ⅱ　職員の負担の軽減及び勤務状況への配慮
ⅲ　介護機器の定期的な点検
ⅳ　介護機器を安全かつ有効に活用するための職員研修</t>
    <rPh sb="6" eb="8">
      <t>アンゼン</t>
    </rPh>
    <rPh sb="8" eb="9">
      <t>オヨ</t>
    </rPh>
    <rPh sb="13" eb="14">
      <t>シツ</t>
    </rPh>
    <rPh sb="15" eb="17">
      <t>カクホ</t>
    </rPh>
    <rPh sb="20" eb="22">
      <t>ショクイン</t>
    </rPh>
    <rPh sb="23" eb="25">
      <t>フタン</t>
    </rPh>
    <rPh sb="26" eb="28">
      <t>ケイゲン</t>
    </rPh>
    <rPh sb="28" eb="29">
      <t>オヨ</t>
    </rPh>
    <rPh sb="30" eb="32">
      <t>キンム</t>
    </rPh>
    <rPh sb="32" eb="34">
      <t>ジョウキョウ</t>
    </rPh>
    <rPh sb="36" eb="38">
      <t>ハイリョ</t>
    </rPh>
    <rPh sb="41" eb="43">
      <t>カイゴ</t>
    </rPh>
    <rPh sb="43" eb="45">
      <t>キキ</t>
    </rPh>
    <rPh sb="46" eb="49">
      <t>テイキテキ</t>
    </rPh>
    <rPh sb="50" eb="52">
      <t>テンケン</t>
    </rPh>
    <rPh sb="55" eb="57">
      <t>カイゴ</t>
    </rPh>
    <rPh sb="57" eb="59">
      <t>キキ</t>
    </rPh>
    <rPh sb="60" eb="62">
      <t>アンゼン</t>
    </rPh>
    <rPh sb="64" eb="66">
      <t>ユウコウ</t>
    </rPh>
    <rPh sb="67" eb="69">
      <t>カツヨウ</t>
    </rPh>
    <rPh sb="74" eb="76">
      <t>ショクイン</t>
    </rPh>
    <rPh sb="76" eb="78">
      <t>ケンシュウ</t>
    </rPh>
    <phoneticPr fontId="3"/>
  </si>
  <si>
    <t>（Ⅰ・Ⅱ共通）
　人員基準欠如に該当していないこと。</t>
    <rPh sb="4" eb="6">
      <t>キョウツウ</t>
    </rPh>
    <rPh sb="9" eb="11">
      <t>ジンイン</t>
    </rPh>
    <rPh sb="11" eb="13">
      <t>キジュン</t>
    </rPh>
    <rPh sb="13" eb="15">
      <t>ケツジョ</t>
    </rPh>
    <rPh sb="16" eb="18">
      <t>ガイトウ</t>
    </rPh>
    <phoneticPr fontId="3"/>
  </si>
  <si>
    <t>（Ⅰ・Ⅱ共通）　
　サービス提供体制強化加算は算定していない。</t>
    <rPh sb="4" eb="6">
      <t>キョウツウ</t>
    </rPh>
    <phoneticPr fontId="3"/>
  </si>
  <si>
    <t>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</si>
</sst>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quot;人&quot;"/>
    <numFmt numFmtId="179" formatCode="#,##0&quot;人&quot;"/>
    <numFmt numFmtId="180" formatCode="h:mm;@"/>
  </numFmts>
  <fonts count="70" x14ac:knownFonts="1">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2"/>
      <name val="ＭＳ Ｐゴシック"/>
      <family val="3"/>
      <charset val="128"/>
    </font>
    <font>
      <sz val="10"/>
      <name val="ＭＳ Ｐ明朝"/>
      <family val="1"/>
      <charset val="128"/>
    </font>
    <font>
      <sz val="10"/>
      <name val="ＭＳ Ｐゴシック"/>
      <family val="3"/>
      <charset val="128"/>
    </font>
    <font>
      <sz val="12"/>
      <name val="ＭＳ ゴシック"/>
      <family val="3"/>
      <charset val="128"/>
    </font>
    <font>
      <sz val="10"/>
      <name val="ＭＳ ゴシック"/>
      <family val="3"/>
      <charset val="128"/>
    </font>
    <font>
      <sz val="10.5"/>
      <name val="ＭＳ 明朝"/>
      <family val="1"/>
      <charset val="128"/>
    </font>
    <font>
      <b/>
      <sz val="10.5"/>
      <name val="ＭＳ ゴシック"/>
      <family val="3"/>
      <charset val="128"/>
    </font>
    <font>
      <sz val="11"/>
      <name val="ＭＳ Ｐゴシック"/>
      <family val="3"/>
      <charset val="128"/>
    </font>
    <font>
      <u/>
      <sz val="11"/>
      <color indexed="12"/>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9"/>
      <name val="ＭＳ Ｐゴシック"/>
      <family val="3"/>
      <charset val="128"/>
    </font>
    <font>
      <b/>
      <sz val="14"/>
      <name val="ＭＳ 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u/>
      <sz val="10"/>
      <name val="ＭＳ Ｐゴシック"/>
      <family val="3"/>
      <charset val="128"/>
    </font>
    <font>
      <b/>
      <u/>
      <sz val="10"/>
      <name val="ＭＳ Ｐゴシック"/>
      <family val="3"/>
      <charset val="128"/>
    </font>
    <font>
      <sz val="10.5"/>
      <name val="ＭＳ Ｐゴシック"/>
      <family val="3"/>
      <charset val="128"/>
    </font>
    <font>
      <sz val="10.5"/>
      <name val="ＭＳ Ｐゴシック"/>
      <family val="3"/>
      <charset val="128"/>
      <scheme val="minor"/>
    </font>
    <font>
      <sz val="20"/>
      <name val="ＭＳ Ｐゴシック"/>
      <family val="3"/>
      <charset val="128"/>
      <scheme val="minor"/>
    </font>
    <font>
      <sz val="10"/>
      <name val="ＭＳ Ｐゴシック"/>
      <family val="3"/>
      <charset val="128"/>
      <scheme val="minor"/>
    </font>
    <font>
      <sz val="11.5"/>
      <name val="ＭＳ Ｐゴシック"/>
      <family val="3"/>
      <charset val="128"/>
      <scheme val="minor"/>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b/>
      <sz val="10"/>
      <name val="ＭＳ Ｐゴシック"/>
      <family val="3"/>
      <charset val="128"/>
      <scheme val="minor"/>
    </font>
    <font>
      <sz val="9.9"/>
      <name val="ＭＳ Ｐゴシック"/>
      <family val="3"/>
      <charset val="128"/>
      <scheme val="minor"/>
    </font>
    <font>
      <sz val="9.8000000000000007"/>
      <name val="ＭＳ Ｐゴシック"/>
      <family val="3"/>
      <charset val="128"/>
      <scheme val="minor"/>
    </font>
    <font>
      <sz val="9.65"/>
      <name val="ＭＳ Ｐゴシック"/>
      <family val="3"/>
      <charset val="128"/>
      <scheme val="minor"/>
    </font>
    <font>
      <sz val="14.5"/>
      <name val="ＭＳ Ｐゴシック"/>
      <family val="3"/>
      <charset val="128"/>
      <scheme val="minor"/>
    </font>
    <font>
      <sz val="16"/>
      <name val="ＭＳ Ｐゴシック"/>
      <family val="3"/>
      <charset val="128"/>
      <scheme val="minor"/>
    </font>
    <font>
      <sz val="8"/>
      <name val="ＭＳ Ｐゴシック"/>
      <family val="3"/>
      <charset val="128"/>
      <scheme val="minor"/>
    </font>
    <font>
      <b/>
      <sz val="24"/>
      <name val="ＭＳ Ｐゴシック"/>
      <family val="3"/>
      <charset val="128"/>
      <scheme val="minor"/>
    </font>
    <font>
      <sz val="11"/>
      <color rgb="FFFF0000"/>
      <name val="ＭＳ Ｐゴシック"/>
      <family val="2"/>
      <charset val="128"/>
      <scheme val="minor"/>
    </font>
    <font>
      <sz val="11"/>
      <color rgb="FF000000"/>
      <name val="游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sz val="9"/>
      <color rgb="FF000000"/>
      <name val="游ゴシック"/>
      <family val="3"/>
      <charset val="128"/>
    </font>
    <font>
      <b/>
      <sz val="11"/>
      <color rgb="FFFF0000"/>
      <name val="ＭＳ Ｐゴシック"/>
      <family val="3"/>
      <charset val="128"/>
      <scheme val="minor"/>
    </font>
    <font>
      <sz val="11"/>
      <name val="ＭＳ Ｐゴシック"/>
      <family val="2"/>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2"/>
      <color theme="1"/>
      <name val="ＭＳ Ｐゴシック"/>
      <family val="2"/>
      <charset val="128"/>
      <scheme val="minor"/>
    </font>
    <font>
      <sz val="12"/>
      <color theme="1"/>
      <name val="ＭＳ Ｐゴシック"/>
      <family val="3"/>
      <charset val="128"/>
      <scheme val="minor"/>
    </font>
    <font>
      <sz val="12"/>
      <color theme="1"/>
      <name val="ＭＳ Ｐゴシック"/>
      <family val="3"/>
      <charset val="128"/>
    </font>
    <font>
      <sz val="10"/>
      <color theme="1"/>
      <name val="ＭＳ ゴシック"/>
      <family val="3"/>
      <charset val="128"/>
    </font>
    <font>
      <sz val="10.5"/>
      <color theme="1"/>
      <name val="ＭＳ ゴシック"/>
      <family val="3"/>
      <charset val="128"/>
    </font>
    <font>
      <sz val="20"/>
      <color theme="1"/>
      <name val="ＭＳ ゴシック"/>
      <family val="3"/>
      <charset val="128"/>
    </font>
    <font>
      <sz val="11"/>
      <color theme="1"/>
      <name val="ＭＳ Ｐゴシック"/>
      <family val="3"/>
      <charset val="128"/>
    </font>
    <font>
      <sz val="10"/>
      <color theme="1"/>
      <name val="ＭＳ Ｐゴシック"/>
      <family val="3"/>
      <charset val="128"/>
      <scheme val="minor"/>
    </font>
    <font>
      <sz val="10"/>
      <color theme="1"/>
      <name val="ＭＳ Ｐゴシック"/>
      <family val="3"/>
      <charset val="128"/>
    </font>
    <font>
      <sz val="11"/>
      <color theme="1"/>
      <name val="ＭＳ Ｐゴシック"/>
      <family val="3"/>
      <charset val="128"/>
      <scheme val="minor"/>
    </font>
    <font>
      <sz val="12"/>
      <color indexed="8"/>
      <name val="ＭＳ Ｐゴシック"/>
      <family val="3"/>
      <charset val="128"/>
    </font>
    <font>
      <sz val="10"/>
      <name val="ＭＳ 明朝"/>
      <family val="1"/>
      <charset val="128"/>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143">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uble">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diagonal/>
    </border>
  </borders>
  <cellStyleXfs count="5">
    <xf numFmtId="0" fontId="0" fillId="0" borderId="0"/>
    <xf numFmtId="0" fontId="11" fillId="0" borderId="0"/>
    <xf numFmtId="0" fontId="9" fillId="0" borderId="0"/>
    <xf numFmtId="0" fontId="2" fillId="0" borderId="0">
      <alignment vertical="center"/>
    </xf>
    <xf numFmtId="38" fontId="2" fillId="0" borderId="0" applyFont="0" applyFill="0" applyBorder="0" applyAlignment="0" applyProtection="0">
      <alignment vertical="center"/>
    </xf>
  </cellStyleXfs>
  <cellXfs count="883">
    <xf numFmtId="0" fontId="0" fillId="0" borderId="0" xfId="0"/>
    <xf numFmtId="0" fontId="11" fillId="0" borderId="0" xfId="1" applyAlignment="1">
      <alignment vertical="center"/>
    </xf>
    <xf numFmtId="0" fontId="14" fillId="0" borderId="16" xfId="1" applyFont="1" applyBorder="1" applyAlignment="1">
      <alignment vertical="center"/>
    </xf>
    <xf numFmtId="0" fontId="11" fillId="0" borderId="30" xfId="1" applyBorder="1" applyAlignment="1">
      <alignment vertical="center"/>
    </xf>
    <xf numFmtId="0" fontId="14" fillId="0" borderId="0" xfId="1" applyFont="1" applyAlignment="1">
      <alignment vertical="center"/>
    </xf>
    <xf numFmtId="0" fontId="16" fillId="0" borderId="0" xfId="1" applyFont="1" applyAlignment="1">
      <alignment horizontal="left" vertical="center" wrapText="1"/>
    </xf>
    <xf numFmtId="0" fontId="11" fillId="0" borderId="0" xfId="1" applyAlignment="1">
      <alignment horizontal="center" vertical="center"/>
    </xf>
    <xf numFmtId="0" fontId="11" fillId="0" borderId="24" xfId="1" applyBorder="1" applyAlignment="1">
      <alignment horizontal="left" wrapText="1"/>
    </xf>
    <xf numFmtId="0" fontId="11" fillId="0" borderId="9" xfId="1" applyBorder="1" applyAlignment="1">
      <alignment horizontal="left" wrapText="1"/>
    </xf>
    <xf numFmtId="0" fontId="11" fillId="0" borderId="31" xfId="1" applyBorder="1" applyAlignment="1">
      <alignment horizontal="center"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34" xfId="1" applyBorder="1" applyAlignment="1">
      <alignment horizontal="center" vertical="center"/>
    </xf>
    <xf numFmtId="0" fontId="15" fillId="0" borderId="35" xfId="1" applyFont="1" applyBorder="1" applyAlignment="1">
      <alignment horizontal="left" vertical="center" wrapText="1"/>
    </xf>
    <xf numFmtId="0" fontId="11" fillId="0" borderId="36" xfId="1" applyBorder="1" applyAlignment="1">
      <alignment horizontal="center" vertical="center"/>
    </xf>
    <xf numFmtId="0" fontId="11" fillId="0" borderId="37" xfId="1" applyBorder="1" applyAlignment="1">
      <alignment horizontal="center" vertical="center"/>
    </xf>
    <xf numFmtId="0" fontId="11" fillId="0" borderId="38" xfId="1" applyBorder="1" applyAlignment="1">
      <alignment horizontal="center" vertical="center"/>
    </xf>
    <xf numFmtId="0" fontId="11" fillId="0" borderId="39" xfId="1" applyBorder="1" applyAlignment="1">
      <alignment horizontal="center" vertical="center"/>
    </xf>
    <xf numFmtId="0" fontId="11" fillId="0" borderId="35" xfId="1" applyBorder="1" applyAlignment="1">
      <alignment horizontal="right" vertical="top"/>
    </xf>
    <xf numFmtId="0" fontId="15" fillId="0" borderId="40" xfId="1" applyFont="1" applyBorder="1" applyAlignment="1">
      <alignment horizontal="left" vertical="center" wrapText="1"/>
    </xf>
    <xf numFmtId="0" fontId="11" fillId="0" borderId="41" xfId="1" applyBorder="1" applyAlignment="1">
      <alignment horizontal="center" vertical="center"/>
    </xf>
    <xf numFmtId="0" fontId="11" fillId="0" borderId="42" xfId="1" applyBorder="1" applyAlignment="1">
      <alignment horizontal="center" vertical="center"/>
    </xf>
    <xf numFmtId="0" fontId="11" fillId="0" borderId="43" xfId="1" applyBorder="1" applyAlignment="1">
      <alignment horizontal="center" vertical="center"/>
    </xf>
    <xf numFmtId="0" fontId="11" fillId="0" borderId="44" xfId="1" applyBorder="1" applyAlignment="1">
      <alignment horizontal="center" vertical="center"/>
    </xf>
    <xf numFmtId="0" fontId="11" fillId="0" borderId="40" xfId="1" applyBorder="1" applyAlignment="1">
      <alignment horizontal="right" vertical="top"/>
    </xf>
    <xf numFmtId="0" fontId="11" fillId="0" borderId="14" xfId="1" applyBorder="1" applyAlignment="1">
      <alignment horizontal="left" vertical="center" wrapText="1"/>
    </xf>
    <xf numFmtId="0" fontId="15" fillId="0" borderId="14" xfId="1" applyFont="1" applyBorder="1" applyAlignment="1">
      <alignment horizontal="left" vertical="center" wrapText="1"/>
    </xf>
    <xf numFmtId="0" fontId="11" fillId="0" borderId="14" xfId="1" applyBorder="1" applyAlignment="1">
      <alignment horizontal="center" vertical="center"/>
    </xf>
    <xf numFmtId="0" fontId="11" fillId="0" borderId="14" xfId="1" applyBorder="1" applyAlignment="1">
      <alignment horizontal="right" vertical="top"/>
    </xf>
    <xf numFmtId="0" fontId="11" fillId="0" borderId="45" xfId="1" applyBorder="1" applyAlignment="1">
      <alignment horizontal="center" vertical="center"/>
    </xf>
    <xf numFmtId="0" fontId="11" fillId="0" borderId="31" xfId="1" applyBorder="1" applyAlignment="1">
      <alignment horizontal="right" vertical="center"/>
    </xf>
    <xf numFmtId="0" fontId="11" fillId="0" borderId="32" xfId="1" applyBorder="1" applyAlignment="1">
      <alignment horizontal="right" vertical="center"/>
    </xf>
    <xf numFmtId="0" fontId="16" fillId="0" borderId="46" xfId="1" applyFont="1" applyBorder="1" applyAlignment="1">
      <alignment horizontal="left" vertical="center" wrapText="1"/>
    </xf>
    <xf numFmtId="0" fontId="11" fillId="0" borderId="12" xfId="1" applyBorder="1" applyAlignment="1">
      <alignment vertical="center"/>
    </xf>
    <xf numFmtId="0" fontId="10" fillId="0" borderId="0" xfId="1" applyFont="1" applyAlignment="1">
      <alignment horizontal="left"/>
    </xf>
    <xf numFmtId="0" fontId="17" fillId="0" borderId="0" xfId="1" applyFont="1" applyAlignment="1">
      <alignment horizontal="left"/>
    </xf>
    <xf numFmtId="0" fontId="10" fillId="0" borderId="0" xfId="1" applyFont="1" applyAlignment="1">
      <alignment horizontal="justify"/>
    </xf>
    <xf numFmtId="0" fontId="24" fillId="0" borderId="0" xfId="0" applyFont="1"/>
    <xf numFmtId="0" fontId="24" fillId="0" borderId="0" xfId="0" applyFont="1" applyAlignment="1">
      <alignment horizontal="center"/>
    </xf>
    <xf numFmtId="0" fontId="25" fillId="0" borderId="0" xfId="0" applyFont="1"/>
    <xf numFmtId="0" fontId="24" fillId="0" borderId="14" xfId="0" applyFont="1" applyBorder="1" applyAlignment="1">
      <alignment horizontal="left" vertical="center"/>
    </xf>
    <xf numFmtId="0" fontId="24" fillId="0" borderId="47" xfId="0" applyFont="1" applyBorder="1" applyAlignment="1">
      <alignment horizontal="left" vertical="center"/>
    </xf>
    <xf numFmtId="0" fontId="24" fillId="0" borderId="14" xfId="0" applyFont="1" applyBorder="1"/>
    <xf numFmtId="0" fontId="25" fillId="0" borderId="14" xfId="0" applyFont="1" applyBorder="1"/>
    <xf numFmtId="0" fontId="25" fillId="0" borderId="48" xfId="0" applyFont="1" applyBorder="1"/>
    <xf numFmtId="0" fontId="26" fillId="0" borderId="0" xfId="0" applyFont="1" applyAlignment="1">
      <alignment vertical="center"/>
    </xf>
    <xf numFmtId="0" fontId="24" fillId="0" borderId="0" xfId="0" applyFont="1" applyAlignment="1">
      <alignment vertical="center"/>
    </xf>
    <xf numFmtId="0" fontId="24" fillId="0" borderId="49" xfId="0" applyFont="1" applyBorder="1" applyAlignment="1">
      <alignment vertical="center"/>
    </xf>
    <xf numFmtId="0" fontId="24" fillId="0" borderId="50" xfId="0" applyFont="1" applyBorder="1" applyAlignment="1">
      <alignment vertical="center"/>
    </xf>
    <xf numFmtId="0" fontId="24" fillId="0" borderId="51" xfId="0" applyFont="1" applyBorder="1" applyAlignment="1">
      <alignment vertical="center"/>
    </xf>
    <xf numFmtId="0" fontId="24" fillId="0" borderId="52" xfId="0" applyFont="1" applyBorder="1" applyAlignment="1">
      <alignment vertical="center"/>
    </xf>
    <xf numFmtId="0" fontId="26" fillId="0" borderId="0" xfId="0" applyFont="1" applyAlignment="1">
      <alignment horizontal="left" vertical="center"/>
    </xf>
    <xf numFmtId="0" fontId="24" fillId="0" borderId="50" xfId="0" applyFont="1" applyBorder="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26"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xf numFmtId="0" fontId="29" fillId="0" borderId="0" xfId="0" applyFont="1" applyAlignment="1">
      <alignment horizontal="left" vertical="center"/>
    </xf>
    <xf numFmtId="0" fontId="29" fillId="0" borderId="0" xfId="0" applyFont="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25" fillId="0" borderId="0" xfId="0" applyFont="1" applyAlignment="1">
      <alignment vertical="center"/>
    </xf>
    <xf numFmtId="0" fontId="26" fillId="0" borderId="0" xfId="0" applyFont="1"/>
    <xf numFmtId="0" fontId="26" fillId="0" borderId="0" xfId="0" applyFont="1" applyAlignment="1">
      <alignment horizontal="center"/>
    </xf>
    <xf numFmtId="0" fontId="26" fillId="0" borderId="24" xfId="0" applyFont="1" applyBorder="1" applyAlignment="1">
      <alignment horizontal="center"/>
    </xf>
    <xf numFmtId="0" fontId="26" fillId="0" borderId="9" xfId="0" applyFont="1" applyBorder="1" applyAlignment="1">
      <alignment horizontal="center"/>
    </xf>
    <xf numFmtId="0" fontId="31" fillId="0" borderId="14" xfId="0" applyFont="1" applyBorder="1" applyAlignment="1">
      <alignment horizontal="center" vertical="center"/>
    </xf>
    <xf numFmtId="0" fontId="31" fillId="0" borderId="14" xfId="0" applyFont="1" applyBorder="1"/>
    <xf numFmtId="0" fontId="26" fillId="0" borderId="51" xfId="0" applyFont="1" applyBorder="1"/>
    <xf numFmtId="0" fontId="26" fillId="0" borderId="52" xfId="0" applyFont="1" applyBorder="1"/>
    <xf numFmtId="0" fontId="26" fillId="0" borderId="4" xfId="0" applyFont="1" applyBorder="1"/>
    <xf numFmtId="0" fontId="26" fillId="0" borderId="50" xfId="0" applyFont="1" applyBorder="1"/>
    <xf numFmtId="0" fontId="26" fillId="0" borderId="49" xfId="0" applyFont="1" applyBorder="1"/>
    <xf numFmtId="0" fontId="26" fillId="0" borderId="53" xfId="0" applyFont="1" applyBorder="1"/>
    <xf numFmtId="0" fontId="26" fillId="0" borderId="9" xfId="0" applyFont="1" applyBorder="1"/>
    <xf numFmtId="0" fontId="31" fillId="0" borderId="0" xfId="0" applyFont="1"/>
    <xf numFmtId="0" fontId="32" fillId="0" borderId="0" xfId="0" applyFont="1" applyAlignment="1">
      <alignment horizontal="center" vertical="center"/>
    </xf>
    <xf numFmtId="0" fontId="32" fillId="0" borderId="0" xfId="0" applyFont="1" applyAlignment="1">
      <alignment vertical="center"/>
    </xf>
    <xf numFmtId="0" fontId="26" fillId="0" borderId="0" xfId="2" applyFont="1"/>
    <xf numFmtId="0" fontId="32" fillId="0" borderId="0" xfId="0" applyFont="1" applyAlignment="1">
      <alignment horizontal="left" vertical="center"/>
    </xf>
    <xf numFmtId="0" fontId="24" fillId="0" borderId="0" xfId="0" applyFont="1" applyAlignment="1">
      <alignment horizontal="center" vertical="center"/>
    </xf>
    <xf numFmtId="0" fontId="26" fillId="0" borderId="0" xfId="0" applyFont="1" applyAlignment="1">
      <alignment horizontal="right" vertical="center"/>
    </xf>
    <xf numFmtId="0" fontId="24" fillId="0" borderId="0" xfId="0" applyFont="1" applyAlignment="1">
      <alignment horizontal="left"/>
    </xf>
    <xf numFmtId="0" fontId="24" fillId="0" borderId="0" xfId="0" applyFont="1" applyAlignment="1">
      <alignment horizontal="left" vertical="center"/>
    </xf>
    <xf numFmtId="0" fontId="25" fillId="0" borderId="0" xfId="0" applyFont="1" applyAlignment="1">
      <alignment horizontal="left"/>
    </xf>
    <xf numFmtId="0" fontId="33" fillId="0" borderId="0" xfId="0" applyFont="1" applyAlignment="1">
      <alignment horizontal="left" vertical="center"/>
    </xf>
    <xf numFmtId="0" fontId="33"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center" vertical="center"/>
    </xf>
    <xf numFmtId="0" fontId="31" fillId="0" borderId="0" xfId="0" applyFont="1" applyAlignment="1">
      <alignment wrapText="1"/>
    </xf>
    <xf numFmtId="0" fontId="26" fillId="0" borderId="12" xfId="0" applyFont="1" applyBorder="1" applyAlignment="1">
      <alignment horizontal="center" vertical="center" shrinkToFit="1"/>
    </xf>
    <xf numFmtId="0" fontId="31" fillId="0" borderId="54" xfId="0" applyFont="1" applyBorder="1" applyAlignment="1">
      <alignment horizontal="center" vertical="center"/>
    </xf>
    <xf numFmtId="0" fontId="31" fillId="0" borderId="46" xfId="0" applyFont="1" applyBorder="1" applyAlignment="1">
      <alignment horizontal="center" vertical="center"/>
    </xf>
    <xf numFmtId="0" fontId="31" fillId="0" borderId="55" xfId="0" applyFont="1" applyBorder="1" applyAlignment="1">
      <alignment horizontal="center" vertical="center"/>
    </xf>
    <xf numFmtId="0" fontId="26" fillId="0" borderId="24" xfId="0" applyFont="1" applyBorder="1" applyAlignment="1">
      <alignment horizontal="center" vertical="center"/>
    </xf>
    <xf numFmtId="0" fontId="26" fillId="0" borderId="4" xfId="0" applyFont="1" applyBorder="1" applyAlignment="1">
      <alignment horizontal="center" vertical="center"/>
    </xf>
    <xf numFmtId="0" fontId="26" fillId="0" borderId="9" xfId="0" applyFont="1" applyBorder="1" applyAlignment="1">
      <alignment horizontal="center" vertical="center"/>
    </xf>
    <xf numFmtId="0" fontId="25" fillId="0" borderId="0" xfId="0" applyFont="1" applyAlignment="1">
      <alignment horizontal="center" vertical="center"/>
    </xf>
    <xf numFmtId="0" fontId="31" fillId="0" borderId="54" xfId="0" applyFont="1" applyBorder="1" applyAlignment="1">
      <alignment horizontal="center" wrapText="1"/>
    </xf>
    <xf numFmtId="0" fontId="31" fillId="0" borderId="46" xfId="0" applyFont="1" applyBorder="1" applyAlignment="1">
      <alignment horizontal="center" wrapText="1"/>
    </xf>
    <xf numFmtId="0" fontId="31" fillId="0" borderId="55" xfId="0" applyFont="1" applyBorder="1" applyAlignment="1">
      <alignment horizontal="center" wrapText="1"/>
    </xf>
    <xf numFmtId="0" fontId="26" fillId="0" borderId="0" xfId="0" applyFont="1" applyAlignment="1">
      <alignment horizontal="left" vertical="center" wrapText="1"/>
    </xf>
    <xf numFmtId="0" fontId="26" fillId="0" borderId="56" xfId="0" applyFont="1" applyBorder="1" applyAlignment="1">
      <alignment horizontal="left" vertical="center"/>
    </xf>
    <xf numFmtId="0" fontId="26" fillId="0" borderId="53" xfId="0" applyFont="1" applyBorder="1" applyAlignment="1">
      <alignment horizontal="left" vertical="center"/>
    </xf>
    <xf numFmtId="0" fontId="26" fillId="0" borderId="51" xfId="0" applyFont="1" applyBorder="1" applyAlignment="1">
      <alignment horizontal="center" vertical="center"/>
    </xf>
    <xf numFmtId="0" fontId="35" fillId="0" borderId="14" xfId="0" applyFont="1" applyBorder="1" applyAlignment="1">
      <alignment horizontal="left" vertical="center"/>
    </xf>
    <xf numFmtId="0" fontId="29" fillId="0" borderId="0" xfId="2" applyFont="1" applyAlignment="1">
      <alignment vertical="center"/>
    </xf>
    <xf numFmtId="0" fontId="26" fillId="0" borderId="0" xfId="2" applyFont="1" applyAlignment="1">
      <alignment vertical="center"/>
    </xf>
    <xf numFmtId="0" fontId="26" fillId="0" borderId="0" xfId="2" applyFont="1" applyAlignment="1">
      <alignment horizontal="center" vertical="center"/>
    </xf>
    <xf numFmtId="0" fontId="24" fillId="0" borderId="0" xfId="2" applyFont="1"/>
    <xf numFmtId="0" fontId="25" fillId="0" borderId="0" xfId="2" applyFont="1" applyAlignment="1">
      <alignment vertical="center"/>
    </xf>
    <xf numFmtId="0" fontId="31" fillId="0" borderId="0" xfId="2" applyFont="1" applyAlignment="1">
      <alignment horizontal="center" vertical="center"/>
    </xf>
    <xf numFmtId="0" fontId="31" fillId="0" borderId="0" xfId="2" applyFont="1" applyAlignment="1">
      <alignment horizontal="left" vertical="center" wrapText="1"/>
    </xf>
    <xf numFmtId="0" fontId="31" fillId="0" borderId="0" xfId="2" applyFont="1" applyAlignment="1">
      <alignment vertical="center"/>
    </xf>
    <xf numFmtId="0" fontId="31" fillId="0" borderId="0" xfId="2" applyFont="1"/>
    <xf numFmtId="0" fontId="31" fillId="0" borderId="0" xfId="0" applyFont="1" applyAlignment="1">
      <alignment horizontal="left" vertical="center" wrapText="1"/>
    </xf>
    <xf numFmtId="0" fontId="5" fillId="0" borderId="0" xfId="0" applyFont="1"/>
    <xf numFmtId="0" fontId="23" fillId="0" borderId="0" xfId="0" applyFont="1" applyAlignment="1">
      <alignment vertical="top"/>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26" fillId="0" borderId="12" xfId="2" applyFont="1" applyBorder="1" applyAlignment="1">
      <alignment horizontal="center" vertical="center"/>
    </xf>
    <xf numFmtId="0" fontId="42" fillId="0" borderId="0" xfId="3" applyFont="1">
      <alignment vertical="center"/>
    </xf>
    <xf numFmtId="0" fontId="42" fillId="0" borderId="0" xfId="3" applyFont="1" applyAlignment="1">
      <alignment horizontal="left" vertical="center"/>
    </xf>
    <xf numFmtId="0" fontId="43" fillId="0" borderId="0" xfId="3" applyFont="1" applyAlignment="1">
      <alignment horizontal="left" vertical="center"/>
    </xf>
    <xf numFmtId="0" fontId="43" fillId="0" borderId="0" xfId="3" applyFont="1" applyAlignment="1">
      <alignment horizontal="right" vertical="center"/>
    </xf>
    <xf numFmtId="0" fontId="43" fillId="0" borderId="0" xfId="3" applyFont="1">
      <alignment vertical="center"/>
    </xf>
    <xf numFmtId="0" fontId="45" fillId="0" borderId="0" xfId="3" applyFont="1" applyAlignment="1">
      <alignment horizontal="right" vertical="center"/>
    </xf>
    <xf numFmtId="0" fontId="45" fillId="0" borderId="0" xfId="3" applyFont="1">
      <alignment vertical="center"/>
    </xf>
    <xf numFmtId="0" fontId="43" fillId="5" borderId="0" xfId="3" applyFont="1" applyFill="1">
      <alignment vertical="center"/>
    </xf>
    <xf numFmtId="0" fontId="43" fillId="5" borderId="0" xfId="3" applyFont="1" applyFill="1" applyAlignment="1">
      <alignment horizontal="center" vertical="center"/>
    </xf>
    <xf numFmtId="0" fontId="42" fillId="5" borderId="0" xfId="3" quotePrefix="1" applyFont="1" applyFill="1">
      <alignment vertical="center"/>
    </xf>
    <xf numFmtId="0" fontId="43" fillId="0" borderId="0" xfId="3" applyFont="1" applyAlignment="1">
      <alignment horizontal="center" vertical="center"/>
    </xf>
    <xf numFmtId="0" fontId="42" fillId="0" borderId="0" xfId="3" applyFont="1" applyAlignment="1">
      <alignment horizontal="right" vertical="center"/>
    </xf>
    <xf numFmtId="20" fontId="42" fillId="5" borderId="0" xfId="3" applyNumberFormat="1" applyFont="1" applyFill="1">
      <alignment vertical="center"/>
    </xf>
    <xf numFmtId="0" fontId="42" fillId="5" borderId="0" xfId="3" applyFont="1" applyFill="1" applyAlignment="1">
      <alignment horizontal="center" vertical="center"/>
    </xf>
    <xf numFmtId="0" fontId="46" fillId="0" borderId="0" xfId="3" applyFont="1">
      <alignment vertical="center"/>
    </xf>
    <xf numFmtId="0" fontId="42" fillId="0" borderId="0" xfId="3" applyFont="1" applyAlignment="1">
      <alignment horizontal="center" vertical="center"/>
    </xf>
    <xf numFmtId="20" fontId="42" fillId="5" borderId="0" xfId="3" applyNumberFormat="1" applyFont="1" applyFill="1" applyProtection="1">
      <alignment vertical="center"/>
      <protection locked="0"/>
    </xf>
    <xf numFmtId="0" fontId="42" fillId="5" borderId="0" xfId="3" applyFont="1" applyFill="1" applyAlignment="1">
      <alignment horizontal="left" vertical="center"/>
    </xf>
    <xf numFmtId="20" fontId="42" fillId="0" borderId="0" xfId="3" applyNumberFormat="1" applyFont="1">
      <alignment vertical="center"/>
    </xf>
    <xf numFmtId="176" fontId="42" fillId="0" borderId="0" xfId="3" applyNumberFormat="1" applyFont="1">
      <alignment vertical="center"/>
    </xf>
    <xf numFmtId="0" fontId="42" fillId="5" borderId="0" xfId="3" applyFont="1" applyFill="1">
      <alignment vertical="center"/>
    </xf>
    <xf numFmtId="0" fontId="46" fillId="0" borderId="0" xfId="3" applyFont="1" applyAlignment="1">
      <alignment horizontal="left" vertical="center"/>
    </xf>
    <xf numFmtId="0" fontId="47" fillId="0" borderId="0" xfId="3" applyFont="1">
      <alignment vertical="center"/>
    </xf>
    <xf numFmtId="0" fontId="48" fillId="0" borderId="0" xfId="3" applyFont="1" applyAlignment="1">
      <alignment horizontal="left"/>
    </xf>
    <xf numFmtId="0" fontId="42" fillId="5" borderId="0" xfId="3" applyFont="1" applyFill="1" applyProtection="1">
      <alignment vertical="center"/>
      <protection locked="0"/>
    </xf>
    <xf numFmtId="0" fontId="47" fillId="0" borderId="0" xfId="3" applyFont="1" applyAlignment="1">
      <alignment horizontal="left" vertical="center"/>
    </xf>
    <xf numFmtId="0" fontId="47" fillId="0" borderId="0" xfId="3" applyFont="1" applyAlignment="1">
      <alignment horizontal="right" vertical="center"/>
    </xf>
    <xf numFmtId="0" fontId="47" fillId="0" borderId="75" xfId="3" applyFont="1" applyBorder="1" applyAlignment="1">
      <alignment horizontal="center" vertical="center" wrapText="1"/>
    </xf>
    <xf numFmtId="0" fontId="47" fillId="0" borderId="74" xfId="3" applyFont="1" applyBorder="1" applyAlignment="1">
      <alignment horizontal="center" vertical="center" wrapText="1"/>
    </xf>
    <xf numFmtId="0" fontId="47" fillId="0" borderId="53" xfId="3" applyFont="1" applyBorder="1" applyAlignment="1">
      <alignment horizontal="center" vertical="center" wrapText="1"/>
    </xf>
    <xf numFmtId="0" fontId="47" fillId="0" borderId="49" xfId="3" applyFont="1" applyBorder="1" applyAlignment="1">
      <alignment horizontal="center" vertical="center" wrapText="1"/>
    </xf>
    <xf numFmtId="0" fontId="47" fillId="0" borderId="55" xfId="3" applyFont="1" applyBorder="1" applyAlignment="1">
      <alignment horizontal="center" vertical="center"/>
    </xf>
    <xf numFmtId="0" fontId="47" fillId="0" borderId="12" xfId="3" applyFont="1" applyBorder="1" applyAlignment="1">
      <alignment horizontal="center" vertical="center"/>
    </xf>
    <xf numFmtId="0" fontId="47" fillId="0" borderId="13" xfId="3" applyFont="1" applyBorder="1" applyAlignment="1">
      <alignment horizontal="center" vertical="center"/>
    </xf>
    <xf numFmtId="0" fontId="47" fillId="0" borderId="11" xfId="3" applyFont="1" applyBorder="1" applyAlignment="1">
      <alignment horizontal="center" vertical="center"/>
    </xf>
    <xf numFmtId="0" fontId="47" fillId="0" borderId="80" xfId="3" applyFont="1" applyBorder="1" applyAlignment="1">
      <alignment horizontal="center" vertical="center" wrapText="1"/>
    </xf>
    <xf numFmtId="0" fontId="47" fillId="0" borderId="79" xfId="3" applyFont="1" applyBorder="1" applyAlignment="1">
      <alignment horizontal="center" vertical="center" wrapText="1"/>
    </xf>
    <xf numFmtId="0" fontId="47" fillId="0" borderId="81" xfId="3" applyFont="1" applyBorder="1" applyAlignment="1">
      <alignment horizontal="center" vertical="center" wrapText="1"/>
    </xf>
    <xf numFmtId="0" fontId="47" fillId="0" borderId="28" xfId="3" applyFont="1" applyBorder="1" applyAlignment="1">
      <alignment horizontal="center" vertical="center" wrapText="1"/>
    </xf>
    <xf numFmtId="0" fontId="47" fillId="0" borderId="82" xfId="3" applyFont="1" applyBorder="1" applyAlignment="1">
      <alignment horizontal="center" vertical="center" wrapText="1"/>
    </xf>
    <xf numFmtId="0" fontId="47" fillId="0" borderId="83" xfId="3" applyFont="1" applyBorder="1" applyAlignment="1">
      <alignment horizontal="center" vertical="center" wrapText="1"/>
    </xf>
    <xf numFmtId="0" fontId="47" fillId="0" borderId="23" xfId="3" applyFont="1" applyBorder="1">
      <alignment vertical="center"/>
    </xf>
    <xf numFmtId="0" fontId="47" fillId="2" borderId="75" xfId="3" applyFont="1" applyFill="1" applyBorder="1" applyAlignment="1" applyProtection="1">
      <alignment horizontal="center" vertical="center" shrinkToFit="1"/>
      <protection locked="0"/>
    </xf>
    <xf numFmtId="0" fontId="47" fillId="2" borderId="74" xfId="3" applyFont="1" applyFill="1" applyBorder="1" applyAlignment="1" applyProtection="1">
      <alignment horizontal="center" vertical="center" shrinkToFit="1"/>
      <protection locked="0"/>
    </xf>
    <xf numFmtId="0" fontId="49" fillId="0" borderId="75" xfId="3" applyFont="1" applyBorder="1">
      <alignment vertical="center"/>
    </xf>
    <xf numFmtId="0" fontId="49" fillId="0" borderId="20" xfId="3" applyFont="1" applyBorder="1">
      <alignment vertical="center"/>
    </xf>
    <xf numFmtId="0" fontId="48" fillId="0" borderId="20" xfId="3" applyFont="1" applyBorder="1">
      <alignment vertical="center"/>
    </xf>
    <xf numFmtId="0" fontId="48" fillId="0" borderId="26" xfId="3" applyFont="1" applyBorder="1">
      <alignment vertical="center"/>
    </xf>
    <xf numFmtId="0" fontId="47" fillId="2" borderId="87" xfId="3" applyFont="1" applyFill="1" applyBorder="1" applyAlignment="1" applyProtection="1">
      <alignment horizontal="center" vertical="center" shrinkToFit="1"/>
      <protection locked="0"/>
    </xf>
    <xf numFmtId="0" fontId="47" fillId="2" borderId="2" xfId="3" applyFont="1" applyFill="1" applyBorder="1" applyAlignment="1" applyProtection="1">
      <alignment horizontal="center" vertical="center" shrinkToFit="1"/>
      <protection locked="0"/>
    </xf>
    <xf numFmtId="0" fontId="47" fillId="2" borderId="88" xfId="3" applyFont="1" applyFill="1" applyBorder="1" applyAlignment="1" applyProtection="1">
      <alignment horizontal="center" vertical="center" shrinkToFit="1"/>
      <protection locked="0"/>
    </xf>
    <xf numFmtId="0" fontId="47" fillId="2" borderId="89" xfId="3" applyFont="1" applyFill="1" applyBorder="1" applyAlignment="1" applyProtection="1">
      <alignment horizontal="center" vertical="center" shrinkToFit="1"/>
      <protection locked="0"/>
    </xf>
    <xf numFmtId="0" fontId="47" fillId="0" borderId="10" xfId="3" applyFont="1" applyBorder="1" applyAlignment="1">
      <alignment horizontal="center" vertical="center"/>
    </xf>
    <xf numFmtId="0" fontId="47" fillId="2" borderId="53" xfId="3" applyFont="1" applyFill="1" applyBorder="1" applyAlignment="1" applyProtection="1">
      <alignment horizontal="center" vertical="center" shrinkToFit="1"/>
      <protection locked="0"/>
    </xf>
    <xf numFmtId="0" fontId="47" fillId="2" borderId="49" xfId="3" applyFont="1" applyFill="1" applyBorder="1" applyAlignment="1" applyProtection="1">
      <alignment horizontal="center" vertical="center" shrinkToFit="1"/>
      <protection locked="0"/>
    </xf>
    <xf numFmtId="0" fontId="49" fillId="0" borderId="93" xfId="3" applyFont="1" applyBorder="1">
      <alignment vertical="center"/>
    </xf>
    <xf numFmtId="0" fontId="49" fillId="0" borderId="94" xfId="3" applyFont="1" applyBorder="1">
      <alignment vertical="center"/>
    </xf>
    <xf numFmtId="0" fontId="48" fillId="0" borderId="94" xfId="3" applyFont="1" applyBorder="1">
      <alignment vertical="center"/>
    </xf>
    <xf numFmtId="0" fontId="48" fillId="0" borderId="95" xfId="3" applyFont="1" applyBorder="1">
      <alignment vertical="center"/>
    </xf>
    <xf numFmtId="0" fontId="47" fillId="0" borderId="96" xfId="3" applyFont="1" applyBorder="1" applyAlignment="1">
      <alignment horizontal="center" vertical="center" shrinkToFit="1"/>
    </xf>
    <xf numFmtId="0" fontId="47" fillId="0" borderId="97" xfId="3" applyFont="1" applyBorder="1" applyAlignment="1">
      <alignment horizontal="center" vertical="center" shrinkToFit="1"/>
    </xf>
    <xf numFmtId="0" fontId="47" fillId="0" borderId="98" xfId="3" applyFont="1" applyBorder="1" applyAlignment="1">
      <alignment horizontal="center" vertical="center" shrinkToFit="1"/>
    </xf>
    <xf numFmtId="0" fontId="47" fillId="0" borderId="99" xfId="3" applyFont="1" applyBorder="1" applyAlignment="1">
      <alignment horizontal="center" vertical="center" shrinkToFit="1"/>
    </xf>
    <xf numFmtId="0" fontId="47" fillId="0" borderId="102" xfId="3" applyFont="1" applyBorder="1" applyAlignment="1">
      <alignment horizontal="center" vertical="center"/>
    </xf>
    <xf numFmtId="0" fontId="49" fillId="0" borderId="104" xfId="3" applyFont="1" applyBorder="1">
      <alignment vertical="center"/>
    </xf>
    <xf numFmtId="0" fontId="49" fillId="0" borderId="51" xfId="3" applyFont="1" applyBorder="1">
      <alignment vertical="center"/>
    </xf>
    <xf numFmtId="0" fontId="48" fillId="0" borderId="105" xfId="3" applyFont="1" applyBorder="1">
      <alignment vertical="center"/>
    </xf>
    <xf numFmtId="0" fontId="48" fillId="0" borderId="106" xfId="3" applyFont="1" applyBorder="1" applyAlignment="1">
      <alignment horizontal="center" vertical="center"/>
    </xf>
    <xf numFmtId="0" fontId="47" fillId="0" borderId="107" xfId="3" applyFont="1" applyBorder="1" applyAlignment="1">
      <alignment horizontal="center" vertical="center" shrinkToFit="1"/>
    </xf>
    <xf numFmtId="0" fontId="47" fillId="0" borderId="108" xfId="3" applyFont="1" applyBorder="1" applyAlignment="1">
      <alignment horizontal="center" vertical="center" shrinkToFit="1"/>
    </xf>
    <xf numFmtId="0" fontId="47" fillId="0" borderId="109" xfId="3" applyFont="1" applyBorder="1" applyAlignment="1">
      <alignment horizontal="center" vertical="center" shrinkToFit="1"/>
    </xf>
    <xf numFmtId="0" fontId="47" fillId="0" borderId="110" xfId="3" applyFont="1" applyBorder="1" applyAlignment="1">
      <alignment horizontal="center" vertical="center" shrinkToFit="1"/>
    </xf>
    <xf numFmtId="0" fontId="47" fillId="0" borderId="25" xfId="3" applyFont="1" applyBorder="1">
      <alignment vertical="center"/>
    </xf>
    <xf numFmtId="0" fontId="47" fillId="2" borderId="56" xfId="3" applyFont="1" applyFill="1" applyBorder="1" applyAlignment="1" applyProtection="1">
      <alignment horizontal="center" vertical="center" shrinkToFit="1"/>
      <protection locked="0"/>
    </xf>
    <xf numFmtId="0" fontId="47" fillId="2" borderId="48" xfId="3" applyFont="1" applyFill="1" applyBorder="1" applyAlignment="1" applyProtection="1">
      <alignment horizontal="center" vertical="center" shrinkToFit="1"/>
      <protection locked="0"/>
    </xf>
    <xf numFmtId="0" fontId="49" fillId="0" borderId="56" xfId="3" applyFont="1" applyBorder="1">
      <alignment vertical="center"/>
    </xf>
    <xf numFmtId="0" fontId="49" fillId="0" borderId="14" xfId="3" applyFont="1" applyBorder="1">
      <alignment vertical="center"/>
    </xf>
    <xf numFmtId="0" fontId="48" fillId="0" borderId="14" xfId="3" applyFont="1" applyBorder="1">
      <alignment vertical="center"/>
    </xf>
    <xf numFmtId="0" fontId="48" fillId="0" borderId="115" xfId="3" applyFont="1" applyBorder="1">
      <alignment vertical="center"/>
    </xf>
    <xf numFmtId="0" fontId="47" fillId="2" borderId="116" xfId="3" applyFont="1" applyFill="1" applyBorder="1" applyAlignment="1" applyProtection="1">
      <alignment horizontal="center" vertical="center" shrinkToFit="1"/>
      <protection locked="0"/>
    </xf>
    <xf numFmtId="0" fontId="47" fillId="2" borderId="117" xfId="3" applyFont="1" applyFill="1" applyBorder="1" applyAlignment="1" applyProtection="1">
      <alignment horizontal="center" vertical="center" shrinkToFit="1"/>
      <protection locked="0"/>
    </xf>
    <xf numFmtId="0" fontId="47" fillId="2" borderId="118" xfId="3" applyFont="1" applyFill="1" applyBorder="1" applyAlignment="1" applyProtection="1">
      <alignment horizontal="center" vertical="center" shrinkToFit="1"/>
      <protection locked="0"/>
    </xf>
    <xf numFmtId="0" fontId="47" fillId="2" borderId="119" xfId="3" applyFont="1" applyFill="1" applyBorder="1" applyAlignment="1" applyProtection="1">
      <alignment horizontal="center" vertical="center" shrinkToFit="1"/>
      <protection locked="0"/>
    </xf>
    <xf numFmtId="0" fontId="49" fillId="0" borderId="0" xfId="3" applyFont="1">
      <alignment vertical="center"/>
    </xf>
    <xf numFmtId="0" fontId="48" fillId="0" borderId="0" xfId="3" applyFont="1">
      <alignment vertical="center"/>
    </xf>
    <xf numFmtId="0" fontId="48" fillId="0" borderId="29" xfId="3" applyFont="1" applyBorder="1" applyAlignment="1">
      <alignment horizontal="center" vertical="center"/>
    </xf>
    <xf numFmtId="0" fontId="49" fillId="0" borderId="105" xfId="3" applyFont="1" applyBorder="1">
      <alignment vertical="center"/>
    </xf>
    <xf numFmtId="0" fontId="48" fillId="0" borderId="51" xfId="3" applyFont="1" applyBorder="1">
      <alignment vertical="center"/>
    </xf>
    <xf numFmtId="0" fontId="48" fillId="0" borderId="114" xfId="3" applyFont="1" applyBorder="1" applyAlignment="1">
      <alignment horizontal="center" vertical="center"/>
    </xf>
    <xf numFmtId="0" fontId="48" fillId="0" borderId="29" xfId="3" applyFont="1" applyBorder="1">
      <alignment vertical="center"/>
    </xf>
    <xf numFmtId="0" fontId="49" fillId="0" borderId="123" xfId="3" applyFont="1" applyBorder="1">
      <alignment vertical="center"/>
    </xf>
    <xf numFmtId="0" fontId="48" fillId="0" borderId="123" xfId="3" applyFont="1" applyBorder="1">
      <alignment vertical="center"/>
    </xf>
    <xf numFmtId="0" fontId="48" fillId="0" borderId="112" xfId="3" applyFont="1" applyBorder="1" applyAlignment="1">
      <alignment horizontal="center" vertical="center"/>
    </xf>
    <xf numFmtId="0" fontId="49" fillId="0" borderId="50" xfId="3" applyFont="1" applyBorder="1">
      <alignment vertical="center"/>
    </xf>
    <xf numFmtId="0" fontId="49" fillId="0" borderId="124" xfId="3" applyFont="1" applyBorder="1">
      <alignment vertical="center"/>
    </xf>
    <xf numFmtId="0" fontId="49" fillId="0" borderId="125" xfId="3" applyFont="1" applyBorder="1">
      <alignment vertical="center"/>
    </xf>
    <xf numFmtId="0" fontId="48" fillId="0" borderId="125" xfId="3" applyFont="1" applyBorder="1">
      <alignment vertical="center"/>
    </xf>
    <xf numFmtId="0" fontId="48" fillId="0" borderId="126" xfId="3" applyFont="1" applyBorder="1">
      <alignment vertical="center"/>
    </xf>
    <xf numFmtId="0" fontId="47" fillId="0" borderId="71" xfId="3" applyFont="1" applyBorder="1" applyAlignment="1">
      <alignment horizontal="center" vertical="center"/>
    </xf>
    <xf numFmtId="0" fontId="49" fillId="0" borderId="80" xfId="3" applyFont="1" applyBorder="1">
      <alignment vertical="center"/>
    </xf>
    <xf numFmtId="0" fontId="49" fillId="0" borderId="78" xfId="3" applyFont="1" applyBorder="1">
      <alignment vertical="center"/>
    </xf>
    <xf numFmtId="0" fontId="48" fillId="0" borderId="78" xfId="3" applyFont="1" applyBorder="1">
      <alignment vertical="center"/>
    </xf>
    <xf numFmtId="0" fontId="48" fillId="0" borderId="5" xfId="3" applyFont="1" applyBorder="1" applyAlignment="1">
      <alignment horizontal="center" vertical="center"/>
    </xf>
    <xf numFmtId="0" fontId="47" fillId="0" borderId="127" xfId="3" applyFont="1" applyBorder="1" applyAlignment="1">
      <alignment horizontal="center" vertical="center" shrinkToFit="1"/>
    </xf>
    <xf numFmtId="0" fontId="47" fillId="0" borderId="128" xfId="3" applyFont="1" applyBorder="1" applyAlignment="1">
      <alignment horizontal="center" vertical="center" shrinkToFit="1"/>
    </xf>
    <xf numFmtId="0" fontId="47" fillId="0" borderId="129" xfId="3" applyFont="1" applyBorder="1" applyAlignment="1">
      <alignment horizontal="center" vertical="center" shrinkToFit="1"/>
    </xf>
    <xf numFmtId="0" fontId="47" fillId="0" borderId="130" xfId="3" applyFont="1" applyBorder="1" applyAlignment="1">
      <alignment horizontal="center" vertical="center" shrinkToFit="1"/>
    </xf>
    <xf numFmtId="0" fontId="47" fillId="5" borderId="0" xfId="3" applyFont="1" applyFill="1" applyAlignment="1">
      <alignment horizontal="center" vertical="center"/>
    </xf>
    <xf numFmtId="0" fontId="47" fillId="5" borderId="0" xfId="3" applyFont="1" applyFill="1" applyAlignment="1" applyProtection="1">
      <alignment horizontal="center" vertical="center" shrinkToFit="1"/>
      <protection locked="0"/>
    </xf>
    <xf numFmtId="0" fontId="47" fillId="5" borderId="0" xfId="3" applyFont="1" applyFill="1" applyAlignment="1" applyProtection="1">
      <alignment horizontal="center" vertical="center" wrapText="1"/>
      <protection locked="0"/>
    </xf>
    <xf numFmtId="0" fontId="47" fillId="5" borderId="0" xfId="3" applyFont="1" applyFill="1" applyAlignment="1" applyProtection="1">
      <alignment horizontal="left" vertical="center" wrapText="1"/>
      <protection locked="0"/>
    </xf>
    <xf numFmtId="0" fontId="49" fillId="5" borderId="0" xfId="3" applyFont="1" applyFill="1">
      <alignment vertical="center"/>
    </xf>
    <xf numFmtId="0" fontId="48" fillId="5" borderId="0" xfId="3" applyFont="1" applyFill="1">
      <alignment vertical="center"/>
    </xf>
    <xf numFmtId="0" fontId="48" fillId="5" borderId="0" xfId="3" applyFont="1" applyFill="1" applyAlignment="1">
      <alignment horizontal="center" vertical="center"/>
    </xf>
    <xf numFmtId="0" fontId="47" fillId="5" borderId="0" xfId="3" applyFont="1" applyFill="1" applyAlignment="1">
      <alignment horizontal="center" vertical="center" wrapText="1"/>
    </xf>
    <xf numFmtId="1" fontId="47" fillId="5" borderId="0" xfId="3" applyNumberFormat="1" applyFont="1" applyFill="1" applyAlignment="1">
      <alignment horizontal="center" vertical="center" wrapText="1"/>
    </xf>
    <xf numFmtId="0" fontId="47" fillId="0" borderId="0" xfId="3" applyFont="1" applyAlignment="1">
      <alignment horizontal="centerContinuous" vertical="center"/>
    </xf>
    <xf numFmtId="0" fontId="47" fillId="0" borderId="0" xfId="3" applyFont="1" applyAlignment="1">
      <alignment horizontal="center" vertical="center"/>
    </xf>
    <xf numFmtId="179" fontId="47" fillId="5" borderId="0" xfId="3" applyNumberFormat="1" applyFont="1" applyFill="1" applyAlignment="1">
      <alignment horizontal="center" vertical="center"/>
    </xf>
    <xf numFmtId="0" fontId="47" fillId="5" borderId="0" xfId="3" applyFont="1" applyFill="1">
      <alignment vertical="center"/>
    </xf>
    <xf numFmtId="0" fontId="47" fillId="0" borderId="0" xfId="3" applyFont="1" applyAlignment="1">
      <alignment horizontal="left" vertical="center" wrapText="1"/>
    </xf>
    <xf numFmtId="0" fontId="47" fillId="0" borderId="0" xfId="3" applyFont="1" applyAlignment="1">
      <alignment vertical="center" textRotation="90"/>
    </xf>
    <xf numFmtId="0" fontId="52" fillId="5" borderId="0" xfId="3" applyFont="1" applyFill="1" applyAlignment="1">
      <alignment horizontal="left" vertical="center"/>
    </xf>
    <xf numFmtId="0" fontId="2" fillId="5" borderId="0" xfId="3" applyFill="1" applyAlignment="1">
      <alignment horizontal="center" vertical="center"/>
    </xf>
    <xf numFmtId="0" fontId="2" fillId="5" borderId="0" xfId="3" applyFill="1">
      <alignment vertical="center"/>
    </xf>
    <xf numFmtId="0" fontId="2" fillId="5" borderId="0" xfId="3" applyFill="1" applyAlignment="1">
      <alignment horizontal="left" vertical="center"/>
    </xf>
    <xf numFmtId="0" fontId="40" fillId="5" borderId="0" xfId="3" applyFont="1" applyFill="1">
      <alignment vertical="center"/>
    </xf>
    <xf numFmtId="0" fontId="40" fillId="5" borderId="0" xfId="3" applyFont="1" applyFill="1" applyAlignment="1">
      <alignment horizontal="left" vertical="center"/>
    </xf>
    <xf numFmtId="0" fontId="2" fillId="5" borderId="24" xfId="3" applyFill="1" applyBorder="1" applyAlignment="1">
      <alignment horizontal="center" vertical="center"/>
    </xf>
    <xf numFmtId="0" fontId="2" fillId="5" borderId="9" xfId="3" applyFill="1" applyBorder="1" applyAlignment="1">
      <alignment horizontal="center" vertical="center"/>
    </xf>
    <xf numFmtId="0" fontId="2" fillId="5" borderId="0" xfId="3" applyFill="1" applyAlignment="1" applyProtection="1">
      <alignment horizontal="center" vertical="center"/>
      <protection locked="0"/>
    </xf>
    <xf numFmtId="0" fontId="2" fillId="4" borderId="12" xfId="3" applyFill="1" applyBorder="1" applyAlignment="1" applyProtection="1">
      <alignment horizontal="center" vertical="center"/>
      <protection locked="0"/>
    </xf>
    <xf numFmtId="20" fontId="2" fillId="4" borderId="12" xfId="3" applyNumberFormat="1" applyFill="1" applyBorder="1" applyAlignment="1" applyProtection="1">
      <alignment horizontal="center" vertical="center"/>
      <protection locked="0"/>
    </xf>
    <xf numFmtId="0" fontId="2" fillId="5" borderId="0" xfId="3" applyFill="1" applyAlignment="1">
      <alignment horizontal="right" vertical="center"/>
    </xf>
    <xf numFmtId="0" fontId="2" fillId="5" borderId="12" xfId="3" applyFill="1" applyBorder="1" applyAlignment="1">
      <alignment horizontal="center" vertical="center"/>
    </xf>
    <xf numFmtId="20" fontId="2" fillId="5" borderId="12" xfId="3" applyNumberFormat="1" applyFill="1" applyBorder="1" applyAlignment="1">
      <alignment horizontal="center" vertical="center"/>
    </xf>
    <xf numFmtId="180" fontId="2" fillId="5" borderId="12" xfId="3" applyNumberFormat="1" applyFill="1" applyBorder="1" applyAlignment="1">
      <alignment horizontal="center" vertical="center"/>
    </xf>
    <xf numFmtId="20" fontId="2" fillId="5" borderId="12" xfId="3" applyNumberFormat="1" applyFill="1" applyBorder="1" applyAlignment="1" applyProtection="1">
      <alignment horizontal="center" vertical="center"/>
      <protection locked="0"/>
    </xf>
    <xf numFmtId="0" fontId="2" fillId="5" borderId="12" xfId="3" applyFill="1" applyBorder="1" applyAlignment="1" applyProtection="1">
      <alignment horizontal="center" vertical="center"/>
      <protection locked="0"/>
    </xf>
    <xf numFmtId="0" fontId="2" fillId="4" borderId="12" xfId="3" applyFill="1" applyBorder="1" applyAlignment="1">
      <alignment horizontal="center" vertical="center"/>
    </xf>
    <xf numFmtId="0" fontId="2" fillId="4" borderId="24" xfId="3" applyFill="1" applyBorder="1" applyAlignment="1" applyProtection="1">
      <alignment horizontal="center" vertical="center"/>
      <protection locked="0"/>
    </xf>
    <xf numFmtId="0" fontId="2" fillId="4" borderId="4" xfId="3" applyFill="1" applyBorder="1" applyAlignment="1" applyProtection="1">
      <alignment horizontal="center" vertical="center"/>
      <protection locked="0"/>
    </xf>
    <xf numFmtId="0" fontId="53" fillId="4" borderId="9" xfId="3" applyFont="1" applyFill="1" applyBorder="1" applyAlignment="1" applyProtection="1">
      <alignment horizontal="center" vertical="center"/>
      <protection locked="0"/>
    </xf>
    <xf numFmtId="0" fontId="2" fillId="5" borderId="0" xfId="3" applyFill="1" applyAlignment="1">
      <alignment horizontal="center" vertical="center" shrinkToFit="1"/>
    </xf>
    <xf numFmtId="0" fontId="47" fillId="2" borderId="134" xfId="3" applyFont="1" applyFill="1" applyBorder="1" applyAlignment="1" applyProtection="1">
      <alignment horizontal="center" vertical="center" shrinkToFit="1"/>
      <protection locked="0"/>
    </xf>
    <xf numFmtId="0" fontId="47" fillId="2" borderId="135" xfId="3" applyFont="1" applyFill="1" applyBorder="1" applyAlignment="1" applyProtection="1">
      <alignment horizontal="center" vertical="center" shrinkToFit="1"/>
      <protection locked="0"/>
    </xf>
    <xf numFmtId="0" fontId="47" fillId="2" borderId="136" xfId="3" applyFont="1" applyFill="1" applyBorder="1" applyAlignment="1" applyProtection="1">
      <alignment horizontal="center" vertical="center" shrinkToFit="1"/>
      <protection locked="0"/>
    </xf>
    <xf numFmtId="0" fontId="47" fillId="2" borderId="137" xfId="3" applyFont="1" applyFill="1" applyBorder="1" applyAlignment="1" applyProtection="1">
      <alignment horizontal="center" vertical="center" shrinkToFit="1"/>
      <protection locked="0"/>
    </xf>
    <xf numFmtId="0" fontId="47" fillId="5" borderId="0" xfId="3" applyFont="1" applyFill="1" applyAlignment="1" applyProtection="1">
      <alignment vertical="center" wrapText="1"/>
      <protection locked="0"/>
    </xf>
    <xf numFmtId="178" fontId="47" fillId="5" borderId="0" xfId="3" applyNumberFormat="1" applyFont="1" applyFill="1">
      <alignment vertical="center"/>
    </xf>
    <xf numFmtId="0" fontId="47" fillId="0" borderId="54" xfId="3" applyFont="1" applyBorder="1">
      <alignment vertical="center"/>
    </xf>
    <xf numFmtId="0" fontId="42" fillId="0" borderId="46" xfId="3" applyFont="1" applyBorder="1">
      <alignment vertical="center"/>
    </xf>
    <xf numFmtId="0" fontId="42" fillId="0" borderId="55" xfId="3" applyFont="1" applyBorder="1">
      <alignment vertical="center"/>
    </xf>
    <xf numFmtId="0" fontId="47" fillId="0" borderId="53" xfId="3" applyFont="1" applyBorder="1">
      <alignment vertical="center"/>
    </xf>
    <xf numFmtId="0" fontId="42" fillId="0" borderId="49" xfId="3" applyFont="1" applyBorder="1">
      <alignment vertical="center"/>
    </xf>
    <xf numFmtId="0" fontId="47" fillId="0" borderId="50" xfId="3" applyFont="1" applyBorder="1">
      <alignment vertical="center"/>
    </xf>
    <xf numFmtId="0" fontId="42" fillId="0" borderId="51" xfId="3" applyFont="1" applyBorder="1">
      <alignment vertical="center"/>
    </xf>
    <xf numFmtId="0" fontId="42" fillId="0" borderId="52" xfId="3" applyFont="1" applyBorder="1">
      <alignment vertical="center"/>
    </xf>
    <xf numFmtId="0" fontId="47" fillId="5" borderId="0" xfId="3" applyFont="1" applyFill="1" applyAlignment="1">
      <alignment horizontal="left" vertical="center"/>
    </xf>
    <xf numFmtId="0" fontId="45" fillId="5" borderId="0" xfId="3" applyFont="1" applyFill="1" applyAlignment="1">
      <alignment horizontal="left" vertical="center"/>
    </xf>
    <xf numFmtId="0" fontId="47" fillId="4" borderId="12" xfId="3" applyFont="1" applyFill="1" applyBorder="1" applyAlignment="1">
      <alignment horizontal="left" vertical="center"/>
    </xf>
    <xf numFmtId="0" fontId="47" fillId="2" borderId="12" xfId="3" applyFont="1" applyFill="1" applyBorder="1" applyAlignment="1">
      <alignment horizontal="left" vertical="center"/>
    </xf>
    <xf numFmtId="0" fontId="54" fillId="5" borderId="0" xfId="3" applyFont="1" applyFill="1" applyAlignment="1">
      <alignment horizontal="left" vertical="center"/>
    </xf>
    <xf numFmtId="0" fontId="47" fillId="5" borderId="12" xfId="3" applyFont="1" applyFill="1" applyBorder="1" applyAlignment="1">
      <alignment horizontal="center" vertical="center"/>
    </xf>
    <xf numFmtId="0" fontId="47" fillId="5" borderId="12" xfId="3" applyFont="1" applyFill="1" applyBorder="1" applyAlignment="1">
      <alignment horizontal="left" vertical="center"/>
    </xf>
    <xf numFmtId="0" fontId="55" fillId="5" borderId="0" xfId="3" applyFont="1" applyFill="1">
      <alignment vertical="center"/>
    </xf>
    <xf numFmtId="0" fontId="55" fillId="5" borderId="0" xfId="3" applyFont="1" applyFill="1" applyAlignment="1">
      <alignment horizontal="left" vertical="center"/>
    </xf>
    <xf numFmtId="0" fontId="57" fillId="5" borderId="0" xfId="3" applyFont="1" applyFill="1">
      <alignment vertical="center"/>
    </xf>
    <xf numFmtId="0" fontId="55" fillId="5" borderId="0" xfId="3" applyFont="1" applyFill="1" applyAlignment="1">
      <alignment vertical="center" shrinkToFit="1"/>
    </xf>
    <xf numFmtId="0" fontId="47" fillId="5" borderId="0" xfId="3" applyFont="1" applyFill="1" applyAlignment="1">
      <alignment vertical="center" wrapText="1"/>
    </xf>
    <xf numFmtId="0" fontId="47" fillId="5" borderId="12" xfId="3" applyFont="1" applyFill="1" applyBorder="1" applyAlignment="1">
      <alignment horizontal="right" vertical="center"/>
    </xf>
    <xf numFmtId="0" fontId="47" fillId="5" borderId="12" xfId="3" applyFont="1" applyFill="1" applyBorder="1" applyAlignment="1">
      <alignment vertical="center" shrinkToFit="1"/>
    </xf>
    <xf numFmtId="0" fontId="2" fillId="5" borderId="16" xfId="3" applyFill="1" applyBorder="1" applyAlignment="1">
      <alignment horizontal="center" vertical="center"/>
    </xf>
    <xf numFmtId="0" fontId="29" fillId="5" borderId="138" xfId="3" applyFont="1" applyFill="1" applyBorder="1" applyAlignment="1">
      <alignment horizontal="center" vertical="center"/>
    </xf>
    <xf numFmtId="0" fontId="29" fillId="5" borderId="7" xfId="3" applyFont="1" applyFill="1" applyBorder="1" applyAlignment="1">
      <alignment horizontal="center" vertical="center"/>
    </xf>
    <xf numFmtId="0" fontId="58" fillId="5" borderId="7" xfId="3" applyFont="1" applyFill="1" applyBorder="1" applyAlignment="1">
      <alignment horizontal="center" vertical="center"/>
    </xf>
    <xf numFmtId="0" fontId="59" fillId="5" borderId="8" xfId="3" applyFont="1" applyFill="1" applyBorder="1" applyAlignment="1">
      <alignment horizontal="center" vertical="center"/>
    </xf>
    <xf numFmtId="0" fontId="59" fillId="5" borderId="139" xfId="3" applyFont="1" applyFill="1" applyBorder="1" applyAlignment="1">
      <alignment vertical="center" shrinkToFit="1"/>
    </xf>
    <xf numFmtId="0" fontId="59" fillId="5" borderId="21" xfId="3" applyFont="1" applyFill="1" applyBorder="1" applyAlignment="1">
      <alignment vertical="center" shrinkToFit="1"/>
    </xf>
    <xf numFmtId="0" fontId="59" fillId="5" borderId="21" xfId="3" applyFont="1" applyFill="1" applyBorder="1">
      <alignment vertical="center"/>
    </xf>
    <xf numFmtId="0" fontId="59" fillId="5" borderId="22" xfId="3" applyFont="1" applyFill="1" applyBorder="1">
      <alignment vertical="center"/>
    </xf>
    <xf numFmtId="0" fontId="59" fillId="5" borderId="55" xfId="3" applyFont="1" applyFill="1" applyBorder="1" applyAlignment="1">
      <alignment vertical="center" shrinkToFit="1"/>
    </xf>
    <xf numFmtId="0" fontId="59" fillId="5" borderId="12" xfId="3" applyFont="1" applyFill="1" applyBorder="1" applyAlignment="1">
      <alignment vertical="center" shrinkToFit="1"/>
    </xf>
    <xf numFmtId="0" fontId="59" fillId="5" borderId="12" xfId="3" applyFont="1" applyFill="1" applyBorder="1">
      <alignment vertical="center"/>
    </xf>
    <xf numFmtId="0" fontId="59" fillId="5" borderId="13" xfId="3" applyFont="1" applyFill="1" applyBorder="1">
      <alignment vertical="center"/>
    </xf>
    <xf numFmtId="0" fontId="2" fillId="5" borderId="55" xfId="3" applyFill="1" applyBorder="1">
      <alignment vertical="center"/>
    </xf>
    <xf numFmtId="0" fontId="2" fillId="5" borderId="12" xfId="3" applyFill="1" applyBorder="1">
      <alignment vertical="center"/>
    </xf>
    <xf numFmtId="0" fontId="2" fillId="5" borderId="81" xfId="3" applyFill="1" applyBorder="1">
      <alignment vertical="center"/>
    </xf>
    <xf numFmtId="0" fontId="2" fillId="5" borderId="28" xfId="3" applyFill="1" applyBorder="1">
      <alignment vertical="center"/>
    </xf>
    <xf numFmtId="0" fontId="59" fillId="5" borderId="28" xfId="3" applyFont="1" applyFill="1" applyBorder="1">
      <alignment vertical="center"/>
    </xf>
    <xf numFmtId="0" fontId="59" fillId="5" borderId="82" xfId="3" applyFont="1" applyFill="1" applyBorder="1">
      <alignment vertical="center"/>
    </xf>
    <xf numFmtId="0" fontId="60" fillId="0" borderId="0" xfId="0" applyFont="1" applyAlignment="1">
      <alignment vertical="center"/>
    </xf>
    <xf numFmtId="0" fontId="61" fillId="0" borderId="0" xfId="0" applyFont="1" applyAlignment="1">
      <alignment vertical="center"/>
    </xf>
    <xf numFmtId="0" fontId="61" fillId="0" borderId="0" xfId="0" applyFont="1" applyAlignment="1">
      <alignment horizontal="center" vertical="center"/>
    </xf>
    <xf numFmtId="0" fontId="62" fillId="0" borderId="0" xfId="0" applyFont="1"/>
    <xf numFmtId="0" fontId="63" fillId="0" borderId="0" xfId="0" applyFont="1" applyAlignment="1">
      <alignment vertical="center"/>
    </xf>
    <xf numFmtId="0" fontId="64" fillId="0" borderId="0" xfId="0" applyFont="1" applyAlignment="1">
      <alignment vertical="center"/>
    </xf>
    <xf numFmtId="0" fontId="64" fillId="0" borderId="0" xfId="0" applyFont="1" applyAlignment="1">
      <alignment horizontal="center" vertical="center"/>
    </xf>
    <xf numFmtId="0" fontId="66" fillId="0" borderId="0" xfId="0" applyFont="1" applyAlignment="1">
      <alignment horizontal="center" vertical="center" shrinkToFit="1"/>
    </xf>
    <xf numFmtId="0" fontId="64" fillId="0" borderId="0" xfId="0" applyFont="1" applyAlignment="1">
      <alignment horizontal="left" vertical="center"/>
    </xf>
    <xf numFmtId="0" fontId="59" fillId="0" borderId="0" xfId="0" applyFont="1" applyAlignment="1">
      <alignment vertical="center"/>
    </xf>
    <xf numFmtId="0" fontId="67" fillId="0" borderId="0" xfId="0" applyFont="1"/>
    <xf numFmtId="0" fontId="59" fillId="0" borderId="0" xfId="2" applyFont="1" applyAlignment="1">
      <alignment vertical="center"/>
    </xf>
    <xf numFmtId="0" fontId="67" fillId="0" borderId="12" xfId="2" applyFont="1" applyBorder="1" applyAlignment="1">
      <alignment vertical="center"/>
    </xf>
    <xf numFmtId="0" fontId="67" fillId="0" borderId="12" xfId="2" applyFont="1" applyBorder="1" applyAlignment="1">
      <alignment horizontal="center" vertical="center"/>
    </xf>
    <xf numFmtId="0" fontId="66" fillId="0" borderId="24" xfId="0" applyFont="1" applyBorder="1" applyAlignment="1">
      <alignment horizontal="center" vertical="center"/>
    </xf>
    <xf numFmtId="0" fontId="64" fillId="0" borderId="12" xfId="0" applyFont="1" applyBorder="1" applyAlignment="1">
      <alignment horizontal="center" vertical="center"/>
    </xf>
    <xf numFmtId="0" fontId="26" fillId="0" borderId="9" xfId="0" applyFont="1" applyBorder="1" applyAlignment="1">
      <alignment horizontal="center" vertical="center" shrinkToFit="1"/>
    </xf>
    <xf numFmtId="0" fontId="26" fillId="0" borderId="49" xfId="0" applyFont="1" applyBorder="1" applyAlignment="1">
      <alignment horizontal="left" vertical="center"/>
    </xf>
    <xf numFmtId="0" fontId="29" fillId="0" borderId="0" xfId="0" applyFont="1" applyAlignment="1">
      <alignment horizontal="center" vertical="center"/>
    </xf>
    <xf numFmtId="0" fontId="24" fillId="0" borderId="53" xfId="0" applyFont="1" applyBorder="1" applyAlignment="1">
      <alignment horizontal="left" vertical="center"/>
    </xf>
    <xf numFmtId="0" fontId="26" fillId="0" borderId="0" xfId="2" applyFont="1" applyAlignment="1">
      <alignment vertical="top"/>
    </xf>
    <xf numFmtId="0" fontId="24" fillId="0" borderId="0" xfId="0" applyFont="1" applyAlignment="1">
      <alignment vertical="top"/>
    </xf>
    <xf numFmtId="0" fontId="66" fillId="0" borderId="12" xfId="0" applyFont="1" applyBorder="1" applyAlignment="1">
      <alignment horizontal="center" vertical="center"/>
    </xf>
    <xf numFmtId="0" fontId="29" fillId="0" borderId="12" xfId="0" applyFont="1" applyBorder="1" applyAlignment="1">
      <alignment horizontal="center" vertical="center"/>
    </xf>
    <xf numFmtId="0" fontId="31" fillId="0" borderId="12" xfId="2" applyFont="1" applyBorder="1" applyAlignment="1">
      <alignment horizontal="center" vertical="center"/>
    </xf>
    <xf numFmtId="0" fontId="68" fillId="0" borderId="0" xfId="2" applyFont="1" applyAlignment="1">
      <alignment vertical="center"/>
    </xf>
    <xf numFmtId="0" fontId="67" fillId="0" borderId="0" xfId="2" applyFont="1" applyAlignment="1">
      <alignment vertical="center"/>
    </xf>
    <xf numFmtId="0" fontId="67" fillId="0" borderId="0" xfId="2" applyFont="1" applyAlignment="1">
      <alignment horizontal="center" vertical="center"/>
    </xf>
    <xf numFmtId="0" fontId="67" fillId="0" borderId="0" xfId="2" applyFont="1"/>
    <xf numFmtId="0" fontId="2" fillId="5" borderId="0" xfId="3" applyFill="1" applyAlignment="1">
      <alignment horizontal="center" vertical="center" wrapText="1"/>
    </xf>
    <xf numFmtId="0" fontId="47" fillId="0" borderId="0" xfId="3" applyFont="1" applyAlignment="1">
      <alignment vertical="center" wrapText="1"/>
    </xf>
    <xf numFmtId="0" fontId="31" fillId="0" borderId="0" xfId="0" applyFont="1" applyAlignment="1">
      <alignment vertical="center" wrapText="1"/>
    </xf>
    <xf numFmtId="0" fontId="0" fillId="0" borderId="53" xfId="0" applyBorder="1"/>
    <xf numFmtId="0" fontId="0" fillId="0" borderId="50" xfId="0" applyBorder="1"/>
    <xf numFmtId="0" fontId="11" fillId="0" borderId="53" xfId="0" applyFont="1" applyBorder="1" applyAlignment="1">
      <alignment vertical="center"/>
    </xf>
    <xf numFmtId="0" fontId="11" fillId="0" borderId="50" xfId="0" applyFont="1" applyBorder="1" applyAlignment="1">
      <alignment vertical="center"/>
    </xf>
    <xf numFmtId="0" fontId="1" fillId="5" borderId="0" xfId="3" applyFont="1" applyFill="1" applyAlignment="1">
      <alignment horizontal="center" vertical="center"/>
    </xf>
    <xf numFmtId="0" fontId="1" fillId="5" borderId="0" xfId="3" applyFont="1" applyFill="1">
      <alignment vertical="center"/>
    </xf>
    <xf numFmtId="0" fontId="26" fillId="0" borderId="24" xfId="2" applyFont="1" applyBorder="1" applyAlignment="1">
      <alignment horizontal="center" vertical="center"/>
    </xf>
    <xf numFmtId="0" fontId="26" fillId="0" borderId="0" xfId="2" applyFont="1" applyAlignment="1">
      <alignment vertical="top" wrapText="1"/>
    </xf>
    <xf numFmtId="0" fontId="26" fillId="0" borderId="33" xfId="2" applyFont="1" applyBorder="1" applyAlignment="1">
      <alignment horizontal="left" vertical="top" wrapText="1"/>
    </xf>
    <xf numFmtId="0" fontId="69" fillId="0" borderId="0" xfId="0" applyFont="1"/>
    <xf numFmtId="0" fontId="6" fillId="0" borderId="0" xfId="0" applyFont="1" applyAlignment="1">
      <alignment vertical="center"/>
    </xf>
    <xf numFmtId="0" fontId="69" fillId="0" borderId="51" xfId="0" applyFont="1" applyBorder="1"/>
    <xf numFmtId="0" fontId="6" fillId="0" borderId="51" xfId="0" applyFont="1" applyBorder="1" applyAlignment="1">
      <alignment vertical="center"/>
    </xf>
    <xf numFmtId="0" fontId="67" fillId="0" borderId="12" xfId="2" applyFont="1" applyBorder="1" applyAlignment="1">
      <alignment horizontal="center" vertical="center"/>
    </xf>
    <xf numFmtId="0" fontId="26" fillId="0" borderId="24" xfId="2" applyFont="1" applyBorder="1" applyAlignment="1">
      <alignment horizontal="center" vertical="center"/>
    </xf>
    <xf numFmtId="0" fontId="26" fillId="0" borderId="9" xfId="2" applyFont="1" applyBorder="1" applyAlignment="1">
      <alignment horizontal="center" vertical="center"/>
    </xf>
    <xf numFmtId="0" fontId="25" fillId="0" borderId="56" xfId="0" applyFont="1" applyBorder="1" applyAlignment="1">
      <alignment horizontal="center" vertical="center"/>
    </xf>
    <xf numFmtId="0" fontId="25" fillId="0" borderId="14" xfId="0" applyFont="1" applyBorder="1" applyAlignment="1">
      <alignment horizontal="center" vertical="center"/>
    </xf>
    <xf numFmtId="0" fontId="25" fillId="0" borderId="48" xfId="0" applyFont="1" applyBorder="1" applyAlignment="1">
      <alignment horizontal="center" vertical="center"/>
    </xf>
    <xf numFmtId="0" fontId="25" fillId="0" borderId="53" xfId="0" applyFont="1" applyBorder="1" applyAlignment="1">
      <alignment horizontal="center" vertical="center"/>
    </xf>
    <xf numFmtId="0" fontId="25" fillId="0" borderId="0" xfId="0" applyFont="1" applyAlignment="1">
      <alignment horizontal="center" vertical="center"/>
    </xf>
    <xf numFmtId="0" fontId="25" fillId="0" borderId="49" xfId="0" applyFont="1" applyBorder="1" applyAlignment="1">
      <alignment horizontal="center"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6" fillId="0" borderId="24" xfId="0" applyFont="1" applyBorder="1" applyAlignment="1">
      <alignment horizontal="center" vertical="center"/>
    </xf>
    <xf numFmtId="0" fontId="26" fillId="0" borderId="4" xfId="0" applyFont="1" applyBorder="1" applyAlignment="1">
      <alignment horizontal="center" vertical="center"/>
    </xf>
    <xf numFmtId="0" fontId="26" fillId="0" borderId="9" xfId="0" applyFont="1" applyBorder="1" applyAlignment="1">
      <alignment horizontal="center" vertical="center"/>
    </xf>
    <xf numFmtId="0" fontId="26" fillId="0" borderId="56" xfId="0" applyFont="1" applyBorder="1" applyAlignment="1">
      <alignment horizontal="left" vertical="center" wrapText="1"/>
    </xf>
    <xf numFmtId="0" fontId="26" fillId="0" borderId="14" xfId="0" applyFont="1" applyBorder="1" applyAlignment="1">
      <alignment horizontal="left" vertical="center" wrapText="1"/>
    </xf>
    <xf numFmtId="0" fontId="26" fillId="0" borderId="48" xfId="0" applyFont="1" applyBorder="1" applyAlignment="1">
      <alignment horizontal="left" vertical="center" wrapText="1"/>
    </xf>
    <xf numFmtId="0" fontId="26" fillId="0" borderId="53" xfId="0" applyFont="1" applyBorder="1" applyAlignment="1">
      <alignment horizontal="left" vertical="center" wrapText="1"/>
    </xf>
    <xf numFmtId="0" fontId="26" fillId="0" borderId="0" xfId="0" applyFont="1" applyAlignment="1">
      <alignment horizontal="left" vertical="center" wrapText="1"/>
    </xf>
    <xf numFmtId="0" fontId="26" fillId="0" borderId="49" xfId="0" applyFont="1" applyBorder="1" applyAlignment="1">
      <alignment horizontal="left" vertical="center" wrapText="1"/>
    </xf>
    <xf numFmtId="0" fontId="26" fillId="0" borderId="50" xfId="0" applyFont="1" applyBorder="1" applyAlignment="1">
      <alignment horizontal="left" vertical="center" wrapText="1"/>
    </xf>
    <xf numFmtId="0" fontId="26" fillId="0" borderId="51" xfId="0" applyFont="1" applyBorder="1" applyAlignment="1">
      <alignment horizontal="left" vertical="center" wrapText="1"/>
    </xf>
    <xf numFmtId="0" fontId="26" fillId="0" borderId="52" xfId="0" applyFont="1" applyBorder="1" applyAlignment="1">
      <alignment horizontal="left" vertical="center" wrapText="1"/>
    </xf>
    <xf numFmtId="0" fontId="26" fillId="0" borderId="14" xfId="0" applyFont="1" applyBorder="1" applyAlignment="1">
      <alignment horizontal="left" vertical="center"/>
    </xf>
    <xf numFmtId="0" fontId="26" fillId="0" borderId="48" xfId="0" applyFont="1" applyBorder="1" applyAlignment="1">
      <alignment horizontal="left" vertical="center"/>
    </xf>
    <xf numFmtId="0" fontId="26" fillId="0" borderId="53" xfId="0" applyFont="1" applyBorder="1" applyAlignment="1">
      <alignment horizontal="left" vertical="center"/>
    </xf>
    <xf numFmtId="0" fontId="26" fillId="0" borderId="0" xfId="0" applyFont="1" applyAlignment="1">
      <alignment horizontal="left" vertical="center"/>
    </xf>
    <xf numFmtId="0" fontId="26" fillId="0" borderId="49" xfId="0" applyFont="1" applyBorder="1" applyAlignment="1">
      <alignment horizontal="left" vertical="center"/>
    </xf>
    <xf numFmtId="0" fontId="26" fillId="0" borderId="50" xfId="0" applyFont="1" applyBorder="1" applyAlignment="1">
      <alignment horizontal="left" vertical="center"/>
    </xf>
    <xf numFmtId="0" fontId="26" fillId="0" borderId="51" xfId="0" applyFont="1" applyBorder="1" applyAlignment="1">
      <alignment horizontal="left" vertical="center"/>
    </xf>
    <xf numFmtId="0" fontId="26" fillId="0" borderId="52" xfId="0" applyFont="1" applyBorder="1" applyAlignment="1">
      <alignment horizontal="left" vertical="center"/>
    </xf>
    <xf numFmtId="0" fontId="26" fillId="0" borderId="12" xfId="0" applyFont="1" applyBorder="1" applyAlignment="1">
      <alignment horizontal="center" vertical="center"/>
    </xf>
    <xf numFmtId="0" fontId="26" fillId="0" borderId="12" xfId="0" applyFont="1" applyBorder="1" applyAlignment="1">
      <alignment horizontal="left" vertical="center" wrapText="1"/>
    </xf>
    <xf numFmtId="0" fontId="39" fillId="0" borderId="0" xfId="0" applyFont="1" applyAlignment="1">
      <alignment horizontal="center"/>
    </xf>
    <xf numFmtId="0" fontId="36" fillId="0" borderId="0" xfId="0" applyFont="1" applyAlignment="1">
      <alignment horizontal="center" vertical="center"/>
    </xf>
    <xf numFmtId="0" fontId="35" fillId="0" borderId="56" xfId="0" applyFont="1" applyBorder="1" applyAlignment="1">
      <alignment horizontal="left" vertical="center"/>
    </xf>
    <xf numFmtId="0" fontId="35" fillId="0" borderId="14" xfId="0" applyFont="1" applyBorder="1" applyAlignment="1">
      <alignment horizontal="left" vertical="center"/>
    </xf>
    <xf numFmtId="0" fontId="29" fillId="0" borderId="53" xfId="0" applyFont="1" applyBorder="1" applyAlignment="1">
      <alignment horizontal="center" vertical="center"/>
    </xf>
    <xf numFmtId="0" fontId="29" fillId="0" borderId="0" xfId="0" applyFont="1" applyAlignment="1">
      <alignment horizontal="center" vertical="center"/>
    </xf>
    <xf numFmtId="0" fontId="29" fillId="0" borderId="65" xfId="0" applyFont="1" applyBorder="1" applyAlignment="1">
      <alignment horizontal="center" vertical="center"/>
    </xf>
    <xf numFmtId="0" fontId="29" fillId="0" borderId="50" xfId="0" applyFont="1" applyBorder="1" applyAlignment="1">
      <alignment horizontal="center" vertical="center"/>
    </xf>
    <xf numFmtId="0" fontId="29" fillId="0" borderId="51" xfId="0" applyFont="1" applyBorder="1" applyAlignment="1">
      <alignment horizontal="center" vertical="center"/>
    </xf>
    <xf numFmtId="0" fontId="29" fillId="0" borderId="66" xfId="0" applyFont="1" applyBorder="1" applyAlignment="1">
      <alignment horizontal="center" vertical="center"/>
    </xf>
    <xf numFmtId="0" fontId="28" fillId="0" borderId="56" xfId="0" applyFont="1" applyBorder="1" applyAlignment="1">
      <alignment horizontal="center" vertical="center"/>
    </xf>
    <xf numFmtId="0" fontId="28" fillId="0" borderId="14" xfId="0" applyFont="1" applyBorder="1" applyAlignment="1">
      <alignment horizontal="center" vertical="center"/>
    </xf>
    <xf numFmtId="0" fontId="28" fillId="0" borderId="48" xfId="0" applyFont="1" applyBorder="1" applyAlignment="1">
      <alignment horizontal="center" vertical="center"/>
    </xf>
    <xf numFmtId="0" fontId="24" fillId="0" borderId="51" xfId="0" applyFont="1" applyBorder="1" applyAlignment="1">
      <alignment horizontal="center" vertical="center"/>
    </xf>
    <xf numFmtId="0" fontId="24" fillId="0" borderId="53" xfId="0" applyFont="1" applyBorder="1" applyAlignment="1">
      <alignment horizontal="left" vertical="center"/>
    </xf>
    <xf numFmtId="0" fontId="24" fillId="0" borderId="0" xfId="0" applyFont="1" applyAlignment="1">
      <alignment horizontal="left" vertical="center"/>
    </xf>
    <xf numFmtId="0" fontId="24" fillId="0" borderId="49" xfId="0" applyFont="1" applyBorder="1" applyAlignment="1">
      <alignment horizontal="left" vertical="center"/>
    </xf>
    <xf numFmtId="0" fontId="24" fillId="0" borderId="50" xfId="0" applyFont="1" applyBorder="1" applyAlignment="1">
      <alignment horizontal="left" vertical="center"/>
    </xf>
    <xf numFmtId="0" fontId="24" fillId="0" borderId="51" xfId="0" applyFont="1" applyBorder="1" applyAlignment="1">
      <alignment horizontal="left" vertical="center"/>
    </xf>
    <xf numFmtId="0" fontId="24" fillId="0" borderId="52" xfId="0" applyFont="1" applyBorder="1" applyAlignment="1">
      <alignment horizontal="left" vertical="center"/>
    </xf>
    <xf numFmtId="0" fontId="24" fillId="0" borderId="56" xfId="0" applyFont="1" applyBorder="1" applyAlignment="1">
      <alignment horizontal="center"/>
    </xf>
    <xf numFmtId="0" fontId="24" fillId="0" borderId="14" xfId="0" applyFont="1" applyBorder="1" applyAlignment="1">
      <alignment horizontal="center"/>
    </xf>
    <xf numFmtId="0" fontId="24" fillId="0" borderId="48" xfId="0" applyFont="1" applyBorder="1" applyAlignment="1">
      <alignment horizontal="center"/>
    </xf>
    <xf numFmtId="0" fontId="24" fillId="0" borderId="53" xfId="0" applyFont="1" applyBorder="1" applyAlignment="1">
      <alignment horizontal="center"/>
    </xf>
    <xf numFmtId="0" fontId="24" fillId="0" borderId="0" xfId="0" applyFont="1" applyAlignment="1">
      <alignment horizontal="center"/>
    </xf>
    <xf numFmtId="0" fontId="24" fillId="0" borderId="49" xfId="0" applyFont="1" applyBorder="1" applyAlignment="1">
      <alignment horizontal="center"/>
    </xf>
    <xf numFmtId="0" fontId="24" fillId="0" borderId="50" xfId="0" applyFont="1" applyBorder="1" applyAlignment="1">
      <alignment horizontal="center"/>
    </xf>
    <xf numFmtId="0" fontId="24" fillId="0" borderId="51" xfId="0" applyFont="1" applyBorder="1" applyAlignment="1">
      <alignment horizontal="center"/>
    </xf>
    <xf numFmtId="0" fontId="24" fillId="0" borderId="52" xfId="0" applyFont="1" applyBorder="1" applyAlignment="1">
      <alignment horizontal="center"/>
    </xf>
    <xf numFmtId="0" fontId="25" fillId="0" borderId="12" xfId="0" applyFont="1" applyBorder="1" applyAlignment="1">
      <alignment horizontal="center" vertical="center"/>
    </xf>
    <xf numFmtId="0" fontId="37" fillId="0" borderId="60" xfId="0" applyFont="1" applyBorder="1" applyAlignment="1">
      <alignment horizontal="left" vertical="center"/>
    </xf>
    <xf numFmtId="0" fontId="37" fillId="0" borderId="0" xfId="0" applyFont="1" applyAlignment="1">
      <alignment horizontal="left" vertical="center"/>
    </xf>
    <xf numFmtId="0" fontId="37" fillId="0" borderId="49" xfId="0" applyFont="1" applyBorder="1" applyAlignment="1">
      <alignment horizontal="left" vertical="center"/>
    </xf>
    <xf numFmtId="0" fontId="37" fillId="0" borderId="61" xfId="0" applyFont="1" applyBorder="1" applyAlignment="1">
      <alignment horizontal="left" vertical="center"/>
    </xf>
    <xf numFmtId="0" fontId="37" fillId="0" borderId="51" xfId="0" applyFont="1" applyBorder="1" applyAlignment="1">
      <alignment horizontal="left" vertical="center"/>
    </xf>
    <xf numFmtId="0" fontId="37" fillId="0" borderId="52" xfId="0" applyFont="1" applyBorder="1" applyAlignment="1">
      <alignment horizontal="left" vertical="center"/>
    </xf>
    <xf numFmtId="0" fontId="38" fillId="0" borderId="56" xfId="0" applyFont="1" applyBorder="1" applyAlignment="1">
      <alignment horizontal="left" vertical="center"/>
    </xf>
    <xf numFmtId="0" fontId="38" fillId="0" borderId="14" xfId="0" applyFont="1" applyBorder="1" applyAlignment="1">
      <alignment horizontal="left" vertical="center"/>
    </xf>
    <xf numFmtId="0" fontId="38" fillId="0" borderId="48" xfId="0" applyFont="1" applyBorder="1" applyAlignment="1">
      <alignment horizontal="left" vertical="center"/>
    </xf>
    <xf numFmtId="0" fontId="38" fillId="0" borderId="57" xfId="0" applyFont="1" applyBorder="1" applyAlignment="1">
      <alignment horizontal="left" vertical="center"/>
    </xf>
    <xf numFmtId="0" fontId="38" fillId="0" borderId="58" xfId="0" applyFont="1" applyBorder="1" applyAlignment="1">
      <alignment horizontal="left" vertical="center"/>
    </xf>
    <xf numFmtId="0" fontId="38" fillId="0" borderId="59" xfId="0" applyFont="1" applyBorder="1" applyAlignment="1">
      <alignment horizontal="left" vertical="center"/>
    </xf>
    <xf numFmtId="0" fontId="30" fillId="0" borderId="62" xfId="0" applyFont="1" applyBorder="1" applyAlignment="1">
      <alignment horizontal="left" vertical="center"/>
    </xf>
    <xf numFmtId="0" fontId="30" fillId="0" borderId="63" xfId="0" applyFont="1" applyBorder="1" applyAlignment="1">
      <alignment horizontal="left" vertical="center"/>
    </xf>
    <xf numFmtId="0" fontId="30" fillId="0" borderId="64" xfId="0" applyFont="1" applyBorder="1" applyAlignment="1">
      <alignment horizontal="left" vertical="center"/>
    </xf>
    <xf numFmtId="0" fontId="30" fillId="0" borderId="53" xfId="0" applyFont="1" applyBorder="1" applyAlignment="1">
      <alignment horizontal="left" vertical="center"/>
    </xf>
    <xf numFmtId="0" fontId="30" fillId="0" borderId="0" xfId="0" applyFont="1" applyAlignment="1">
      <alignment horizontal="left" vertical="center"/>
    </xf>
    <xf numFmtId="0" fontId="30" fillId="0" borderId="49" xfId="0" applyFont="1" applyBorder="1" applyAlignment="1">
      <alignment horizontal="left" vertical="center"/>
    </xf>
    <xf numFmtId="0" fontId="30" fillId="0" borderId="50" xfId="0" applyFont="1" applyBorder="1" applyAlignment="1">
      <alignment horizontal="lef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6" xfId="0" applyFont="1" applyBorder="1" applyAlignment="1">
      <alignment horizontal="left" vertical="center"/>
    </xf>
    <xf numFmtId="0" fontId="29" fillId="0" borderId="0" xfId="0" applyFont="1" applyAlignment="1">
      <alignment horizontal="left" vertical="center" wrapText="1"/>
    </xf>
    <xf numFmtId="0" fontId="25" fillId="0" borderId="56" xfId="0" applyFont="1" applyBorder="1" applyAlignment="1">
      <alignment horizontal="left" vertical="center"/>
    </xf>
    <xf numFmtId="0" fontId="25" fillId="0" borderId="14" xfId="0" applyFont="1" applyBorder="1" applyAlignment="1">
      <alignment horizontal="left" vertical="center"/>
    </xf>
    <xf numFmtId="0" fontId="25" fillId="0" borderId="48" xfId="0" applyFont="1" applyBorder="1" applyAlignment="1">
      <alignment horizontal="left" vertical="center"/>
    </xf>
    <xf numFmtId="0" fontId="25" fillId="0" borderId="50" xfId="0" applyFont="1" applyBorder="1" applyAlignment="1">
      <alignment horizontal="left" vertical="center"/>
    </xf>
    <xf numFmtId="0" fontId="25" fillId="0" borderId="51" xfId="0" applyFont="1" applyBorder="1" applyAlignment="1">
      <alignment horizontal="left" vertical="center"/>
    </xf>
    <xf numFmtId="0" fontId="25" fillId="0" borderId="52" xfId="0" applyFont="1" applyBorder="1" applyAlignment="1">
      <alignment horizontal="left" vertical="center"/>
    </xf>
    <xf numFmtId="0" fontId="26" fillId="0" borderId="53" xfId="0" applyFont="1" applyBorder="1" applyAlignment="1">
      <alignment horizontal="center" vertical="center"/>
    </xf>
    <xf numFmtId="0" fontId="26" fillId="0" borderId="0" xfId="0" applyFont="1" applyAlignment="1">
      <alignment horizontal="center" vertical="center"/>
    </xf>
    <xf numFmtId="0" fontId="26" fillId="0" borderId="49" xfId="0" applyFont="1" applyBorder="1" applyAlignment="1">
      <alignment horizontal="center" vertical="center"/>
    </xf>
    <xf numFmtId="0" fontId="27" fillId="0" borderId="12" xfId="0" applyFont="1" applyBorder="1" applyAlignment="1">
      <alignment horizontal="center" vertical="center"/>
    </xf>
    <xf numFmtId="0" fontId="29" fillId="0" borderId="56" xfId="0" applyFont="1" applyBorder="1" applyAlignment="1">
      <alignment horizontal="center" vertical="center" textRotation="255"/>
    </xf>
    <xf numFmtId="0" fontId="29" fillId="0" borderId="48" xfId="0" applyFont="1" applyBorder="1" applyAlignment="1">
      <alignment horizontal="center" vertical="center" textRotation="255"/>
    </xf>
    <xf numFmtId="0" fontId="29" fillId="0" borderId="53" xfId="0" applyFont="1" applyBorder="1" applyAlignment="1">
      <alignment horizontal="center" vertical="center" textRotation="255"/>
    </xf>
    <xf numFmtId="0" fontId="29" fillId="0" borderId="49" xfId="0" applyFont="1" applyBorder="1" applyAlignment="1">
      <alignment horizontal="center" vertical="center" textRotation="255"/>
    </xf>
    <xf numFmtId="0" fontId="29" fillId="0" borderId="50" xfId="0" applyFont="1" applyBorder="1" applyAlignment="1">
      <alignment horizontal="center" vertical="center" textRotation="255"/>
    </xf>
    <xf numFmtId="0" fontId="29" fillId="0" borderId="52" xfId="0" applyFont="1" applyBorder="1" applyAlignment="1">
      <alignment horizontal="center" vertical="center" textRotation="255"/>
    </xf>
    <xf numFmtId="0" fontId="26" fillId="0" borderId="56" xfId="0" applyFont="1" applyBorder="1" applyAlignment="1">
      <alignment horizontal="center" vertical="center"/>
    </xf>
    <xf numFmtId="0" fontId="26" fillId="0" borderId="14" xfId="0" applyFont="1" applyBorder="1" applyAlignment="1">
      <alignment horizontal="center" vertical="center"/>
    </xf>
    <xf numFmtId="0" fontId="26" fillId="0" borderId="48"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0" borderId="59" xfId="0" applyFont="1" applyBorder="1" applyAlignment="1">
      <alignment horizontal="center" vertical="center"/>
    </xf>
    <xf numFmtId="0" fontId="26" fillId="0" borderId="14" xfId="2" applyFont="1" applyBorder="1" applyAlignment="1">
      <alignment horizontal="center" vertical="center"/>
    </xf>
    <xf numFmtId="0" fontId="26" fillId="0" borderId="48" xfId="2" applyFont="1" applyBorder="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8"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6" fillId="0" borderId="56"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56" xfId="0" applyFont="1" applyBorder="1" applyAlignment="1">
      <alignment horizontal="center"/>
    </xf>
    <xf numFmtId="0" fontId="26" fillId="0" borderId="14" xfId="0" applyFont="1" applyBorder="1" applyAlignment="1">
      <alignment horizontal="center"/>
    </xf>
    <xf numFmtId="0" fontId="26" fillId="0" borderId="48" xfId="0" applyFont="1" applyBorder="1" applyAlignment="1">
      <alignment horizontal="center"/>
    </xf>
    <xf numFmtId="0" fontId="26" fillId="0" borderId="53" xfId="0" applyFont="1" applyBorder="1" applyAlignment="1">
      <alignment horizontal="center"/>
    </xf>
    <xf numFmtId="0" fontId="26" fillId="0" borderId="0" xfId="0" applyFont="1" applyAlignment="1">
      <alignment horizontal="center"/>
    </xf>
    <xf numFmtId="0" fontId="26" fillId="0" borderId="49" xfId="0" applyFont="1" applyBorder="1" applyAlignment="1">
      <alignment horizontal="center"/>
    </xf>
    <xf numFmtId="0" fontId="26" fillId="0" borderId="50" xfId="0" applyFont="1" applyBorder="1" applyAlignment="1">
      <alignment horizontal="center"/>
    </xf>
    <xf numFmtId="0" fontId="26" fillId="0" borderId="51" xfId="0" applyFont="1" applyBorder="1" applyAlignment="1">
      <alignment horizontal="center"/>
    </xf>
    <xf numFmtId="0" fontId="26" fillId="0" borderId="52" xfId="0" applyFont="1" applyBorder="1" applyAlignment="1">
      <alignment horizontal="center"/>
    </xf>
    <xf numFmtId="0" fontId="26" fillId="0" borderId="56" xfId="0" applyFont="1" applyBorder="1" applyAlignment="1">
      <alignment vertical="center" wrapText="1"/>
    </xf>
    <xf numFmtId="0" fontId="26" fillId="0" borderId="14" xfId="0" applyFont="1" applyBorder="1" applyAlignment="1">
      <alignment vertical="center"/>
    </xf>
    <xf numFmtId="0" fontId="26" fillId="0" borderId="48" xfId="0" applyFont="1" applyBorder="1" applyAlignment="1">
      <alignment vertical="center"/>
    </xf>
    <xf numFmtId="0" fontId="26" fillId="0" borderId="53" xfId="0" applyFont="1" applyBorder="1" applyAlignment="1">
      <alignment vertical="center"/>
    </xf>
    <xf numFmtId="0" fontId="26" fillId="0" borderId="0" xfId="0" applyFont="1" applyAlignment="1">
      <alignment vertical="center"/>
    </xf>
    <xf numFmtId="0" fontId="26" fillId="0" borderId="49" xfId="0" applyFont="1" applyBorder="1" applyAlignment="1">
      <alignment vertical="center"/>
    </xf>
    <xf numFmtId="0" fontId="26" fillId="0" borderId="50" xfId="0" applyFont="1" applyBorder="1" applyAlignment="1">
      <alignment vertical="center"/>
    </xf>
    <xf numFmtId="0" fontId="26" fillId="0" borderId="51" xfId="0" applyFont="1" applyBorder="1" applyAlignment="1">
      <alignment vertical="center"/>
    </xf>
    <xf numFmtId="0" fontId="26" fillId="0" borderId="52" xfId="0" applyFont="1" applyBorder="1" applyAlignment="1">
      <alignment vertical="center"/>
    </xf>
    <xf numFmtId="0" fontId="26" fillId="0" borderId="56" xfId="2" applyFont="1" applyBorder="1" applyAlignment="1">
      <alignment horizontal="left" vertical="center" wrapText="1" shrinkToFit="1"/>
    </xf>
    <xf numFmtId="0" fontId="26" fillId="0" borderId="14" xfId="2" applyFont="1" applyBorder="1" applyAlignment="1">
      <alignment horizontal="left" vertical="center" wrapText="1" shrinkToFit="1"/>
    </xf>
    <xf numFmtId="0" fontId="26" fillId="0" borderId="48" xfId="2" applyFont="1" applyBorder="1" applyAlignment="1">
      <alignment horizontal="left" vertical="center" wrapText="1" shrinkToFit="1"/>
    </xf>
    <xf numFmtId="0" fontId="26" fillId="0" borderId="50" xfId="2" applyFont="1" applyBorder="1" applyAlignment="1">
      <alignment horizontal="left" vertical="center" wrapText="1" shrinkToFit="1"/>
    </xf>
    <xf numFmtId="0" fontId="26" fillId="0" borderId="51" xfId="2" applyFont="1" applyBorder="1" applyAlignment="1">
      <alignment horizontal="left" vertical="center" wrapText="1" shrinkToFit="1"/>
    </xf>
    <xf numFmtId="0" fontId="26" fillId="0" borderId="52" xfId="2" applyFont="1" applyBorder="1" applyAlignment="1">
      <alignment horizontal="left" vertical="center" wrapText="1" shrinkToFit="1"/>
    </xf>
    <xf numFmtId="0" fontId="31" fillId="0" borderId="24" xfId="2" applyFont="1" applyBorder="1" applyAlignment="1">
      <alignment horizontal="center" vertical="center"/>
    </xf>
    <xf numFmtId="0" fontId="31" fillId="0" borderId="9" xfId="2" applyFont="1" applyBorder="1" applyAlignment="1">
      <alignment horizontal="center" vertical="center"/>
    </xf>
    <xf numFmtId="0" fontId="31" fillId="0" borderId="56" xfId="2" applyFont="1" applyBorder="1" applyAlignment="1">
      <alignment horizontal="left" vertical="center" wrapText="1"/>
    </xf>
    <xf numFmtId="0" fontId="31" fillId="0" borderId="14" xfId="2" applyFont="1" applyBorder="1" applyAlignment="1">
      <alignment horizontal="left" vertical="center" wrapText="1"/>
    </xf>
    <xf numFmtId="0" fontId="31" fillId="0" borderId="48" xfId="2" applyFont="1" applyBorder="1" applyAlignment="1">
      <alignment horizontal="left" vertical="center" wrapText="1"/>
    </xf>
    <xf numFmtId="0" fontId="31" fillId="0" borderId="50" xfId="2" applyFont="1" applyBorder="1" applyAlignment="1">
      <alignment horizontal="left" vertical="center" wrapText="1"/>
    </xf>
    <xf numFmtId="0" fontId="31" fillId="0" borderId="51" xfId="2" applyFont="1" applyBorder="1" applyAlignment="1">
      <alignment horizontal="left" vertical="center" wrapText="1"/>
    </xf>
    <xf numFmtId="0" fontId="31" fillId="0" borderId="52" xfId="2" applyFont="1" applyBorder="1" applyAlignment="1">
      <alignment horizontal="left" vertical="center" wrapText="1"/>
    </xf>
    <xf numFmtId="0" fontId="31" fillId="0" borderId="56" xfId="2" applyFont="1" applyBorder="1" applyAlignment="1">
      <alignment horizontal="center" vertical="center"/>
    </xf>
    <xf numFmtId="0" fontId="31" fillId="0" borderId="14" xfId="2" applyFont="1" applyBorder="1" applyAlignment="1">
      <alignment horizontal="center" vertical="center"/>
    </xf>
    <xf numFmtId="0" fontId="31" fillId="0" borderId="48" xfId="2" applyFont="1" applyBorder="1" applyAlignment="1">
      <alignment horizontal="center" vertical="center"/>
    </xf>
    <xf numFmtId="0" fontId="31" fillId="0" borderId="50" xfId="2" applyFont="1" applyBorder="1" applyAlignment="1">
      <alignment horizontal="center" vertical="center"/>
    </xf>
    <xf numFmtId="0" fontId="31" fillId="0" borderId="51" xfId="2" applyFont="1" applyBorder="1" applyAlignment="1">
      <alignment horizontal="center" vertical="center"/>
    </xf>
    <xf numFmtId="0" fontId="31" fillId="0" borderId="52" xfId="2" applyFont="1" applyBorder="1" applyAlignment="1">
      <alignment horizontal="center" vertical="center"/>
    </xf>
    <xf numFmtId="0" fontId="26" fillId="0" borderId="56" xfId="2" applyFont="1" applyBorder="1" applyAlignment="1">
      <alignment horizontal="left" vertical="center" wrapText="1"/>
    </xf>
    <xf numFmtId="0" fontId="26" fillId="0" borderId="14" xfId="2" applyFont="1" applyBorder="1" applyAlignment="1">
      <alignment horizontal="left" vertical="center" wrapText="1"/>
    </xf>
    <xf numFmtId="0" fontId="26" fillId="0" borderId="48" xfId="2" applyFont="1" applyBorder="1" applyAlignment="1">
      <alignment horizontal="left" vertical="center" wrapText="1"/>
    </xf>
    <xf numFmtId="0" fontId="26" fillId="0" borderId="50" xfId="2" applyFont="1" applyBorder="1" applyAlignment="1">
      <alignment horizontal="left" vertical="center" wrapText="1"/>
    </xf>
    <xf numFmtId="0" fontId="26" fillId="0" borderId="51" xfId="2" applyFont="1" applyBorder="1" applyAlignment="1">
      <alignment horizontal="left" vertical="center" wrapText="1"/>
    </xf>
    <xf numFmtId="0" fontId="26" fillId="0" borderId="52" xfId="2" applyFont="1" applyBorder="1" applyAlignment="1">
      <alignment horizontal="left" vertical="center" wrapText="1"/>
    </xf>
    <xf numFmtId="0" fontId="26" fillId="0" borderId="54" xfId="0" applyFont="1" applyBorder="1" applyAlignment="1">
      <alignment horizontal="left" vertical="center" wrapText="1"/>
    </xf>
    <xf numFmtId="0" fontId="26" fillId="0" borderId="46" xfId="0" applyFont="1" applyBorder="1" applyAlignment="1">
      <alignment horizontal="left" vertical="center" wrapText="1"/>
    </xf>
    <xf numFmtId="0" fontId="26" fillId="0" borderId="55" xfId="0" applyFont="1" applyBorder="1" applyAlignment="1">
      <alignment horizontal="left" vertical="center" wrapText="1"/>
    </xf>
    <xf numFmtId="0" fontId="31" fillId="0" borderId="54" xfId="0" applyFont="1" applyBorder="1" applyAlignment="1">
      <alignment horizontal="center" vertical="center"/>
    </xf>
    <xf numFmtId="0" fontId="31" fillId="0" borderId="46" xfId="0" applyFont="1" applyBorder="1" applyAlignment="1">
      <alignment horizontal="center" vertical="center"/>
    </xf>
    <xf numFmtId="0" fontId="31" fillId="0" borderId="55" xfId="0" applyFont="1" applyBorder="1" applyAlignment="1">
      <alignment horizontal="center" vertical="center"/>
    </xf>
    <xf numFmtId="0" fontId="26" fillId="0" borderId="12" xfId="2" applyFont="1" applyBorder="1" applyAlignment="1">
      <alignment horizontal="left" vertical="center" wrapText="1"/>
    </xf>
    <xf numFmtId="0" fontId="31" fillId="0" borderId="12" xfId="2" applyFont="1" applyBorder="1" applyAlignment="1">
      <alignment horizontal="center" vertical="center"/>
    </xf>
    <xf numFmtId="0" fontId="26" fillId="0" borderId="12" xfId="0" applyFont="1" applyBorder="1" applyAlignment="1">
      <alignment horizontal="center"/>
    </xf>
    <xf numFmtId="0" fontId="25" fillId="0" borderId="56" xfId="2" applyFont="1" applyBorder="1" applyAlignment="1">
      <alignment horizontal="center" vertical="center"/>
    </xf>
    <xf numFmtId="0" fontId="25" fillId="0" borderId="14" xfId="2" applyFont="1" applyBorder="1" applyAlignment="1">
      <alignment horizontal="center" vertical="center"/>
    </xf>
    <xf numFmtId="0" fontId="25" fillId="0" borderId="48" xfId="2" applyFont="1" applyBorder="1" applyAlignment="1">
      <alignment horizontal="center" vertical="center"/>
    </xf>
    <xf numFmtId="0" fontId="25" fillId="0" borderId="50" xfId="2" applyFont="1" applyBorder="1" applyAlignment="1">
      <alignment horizontal="center" vertical="center"/>
    </xf>
    <xf numFmtId="0" fontId="25" fillId="0" borderId="51" xfId="2" applyFont="1" applyBorder="1" applyAlignment="1">
      <alignment horizontal="center" vertical="center"/>
    </xf>
    <xf numFmtId="0" fontId="25" fillId="0" borderId="52" xfId="2" applyFont="1" applyBorder="1" applyAlignment="1">
      <alignment horizontal="center" vertical="center"/>
    </xf>
    <xf numFmtId="0" fontId="25" fillId="0" borderId="12" xfId="2" applyFont="1" applyBorder="1" applyAlignment="1">
      <alignment horizontal="center" vertical="center"/>
    </xf>
    <xf numFmtId="0" fontId="26" fillId="0" borderId="24" xfId="2" applyFont="1" applyBorder="1" applyAlignment="1">
      <alignment horizontal="center" vertical="center" shrinkToFit="1"/>
    </xf>
    <xf numFmtId="0" fontId="26" fillId="0" borderId="9" xfId="2" applyFont="1" applyBorder="1" applyAlignment="1">
      <alignment horizontal="center" vertical="center" shrinkToFit="1"/>
    </xf>
    <xf numFmtId="0" fontId="31" fillId="0" borderId="54" xfId="0" applyFont="1" applyBorder="1" applyAlignment="1">
      <alignment horizontal="center" wrapText="1"/>
    </xf>
    <xf numFmtId="0" fontId="31" fillId="0" borderId="46" xfId="0" applyFont="1" applyBorder="1" applyAlignment="1">
      <alignment horizontal="center" wrapText="1"/>
    </xf>
    <xf numFmtId="0" fontId="31" fillId="0" borderId="55" xfId="0" applyFont="1" applyBorder="1" applyAlignment="1">
      <alignment horizontal="center" wrapText="1"/>
    </xf>
    <xf numFmtId="0" fontId="26" fillId="0" borderId="4" xfId="2" applyFont="1" applyBorder="1" applyAlignment="1">
      <alignment horizontal="center" vertical="center"/>
    </xf>
    <xf numFmtId="0" fontId="26" fillId="0" borderId="12" xfId="2" applyFont="1" applyBorder="1" applyAlignment="1">
      <alignment horizontal="center" vertical="center"/>
    </xf>
    <xf numFmtId="0" fontId="26" fillId="0" borderId="12" xfId="2" applyFont="1" applyBorder="1" applyAlignment="1">
      <alignment vertical="center"/>
    </xf>
    <xf numFmtId="0" fontId="26" fillId="0" borderId="12" xfId="0" applyFont="1" applyBorder="1" applyAlignment="1">
      <alignment horizontal="left" vertical="center"/>
    </xf>
    <xf numFmtId="0" fontId="31" fillId="0" borderId="56" xfId="2" applyFont="1" applyBorder="1" applyAlignment="1">
      <alignment horizontal="center" vertical="center" wrapText="1"/>
    </xf>
    <xf numFmtId="0" fontId="26" fillId="0" borderId="53" xfId="2" applyFont="1" applyBorder="1" applyAlignment="1">
      <alignment horizontal="left" vertical="center" wrapText="1"/>
    </xf>
    <xf numFmtId="0" fontId="26" fillId="0" borderId="0" xfId="2" applyFont="1" applyAlignment="1">
      <alignment horizontal="left" vertical="center" wrapText="1"/>
    </xf>
    <xf numFmtId="0" fontId="26" fillId="0" borderId="49" xfId="2" applyFont="1" applyBorder="1" applyAlignment="1">
      <alignment horizontal="left" vertical="center" wrapText="1"/>
    </xf>
    <xf numFmtId="0" fontId="31" fillId="0" borderId="56" xfId="0" applyFont="1" applyBorder="1" applyAlignment="1">
      <alignment horizontal="center" vertical="center"/>
    </xf>
    <xf numFmtId="0" fontId="31" fillId="0" borderId="14" xfId="0" applyFont="1" applyBorder="1" applyAlignment="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0" fontId="31" fillId="0" borderId="51" xfId="0" applyFont="1" applyBorder="1" applyAlignment="1">
      <alignment horizontal="center" vertical="center"/>
    </xf>
    <xf numFmtId="0" fontId="31" fillId="0" borderId="52" xfId="0" applyFont="1" applyBorder="1" applyAlignment="1">
      <alignment horizontal="center" vertical="center"/>
    </xf>
    <xf numFmtId="0" fontId="26" fillId="0" borderId="24" xfId="0" applyFont="1" applyBorder="1" applyAlignment="1">
      <alignment horizontal="center" vertical="center" shrinkToFit="1"/>
    </xf>
    <xf numFmtId="0" fontId="26" fillId="0" borderId="9" xfId="0" applyFont="1" applyBorder="1" applyAlignment="1">
      <alignment horizontal="center" vertical="center" shrinkToFit="1"/>
    </xf>
    <xf numFmtId="0" fontId="26" fillId="0" borderId="14" xfId="0" applyFont="1" applyBorder="1" applyAlignment="1">
      <alignment vertical="center" wrapText="1"/>
    </xf>
    <xf numFmtId="0" fontId="26" fillId="0" borderId="48" xfId="0" applyFont="1" applyBorder="1" applyAlignment="1">
      <alignment vertical="center" wrapText="1"/>
    </xf>
    <xf numFmtId="0" fontId="26" fillId="0" borderId="53" xfId="0" applyFont="1" applyBorder="1" applyAlignment="1">
      <alignment vertical="center" wrapText="1"/>
    </xf>
    <xf numFmtId="0" fontId="26" fillId="0" borderId="0" xfId="0" applyFont="1" applyAlignment="1">
      <alignment vertical="center" wrapText="1"/>
    </xf>
    <xf numFmtId="0" fontId="26" fillId="0" borderId="49" xfId="0" applyFont="1" applyBorder="1" applyAlignment="1">
      <alignment vertical="center" wrapText="1"/>
    </xf>
    <xf numFmtId="0" fontId="26" fillId="0" borderId="50" xfId="0" applyFont="1" applyBorder="1" applyAlignment="1">
      <alignment vertical="center" wrapText="1"/>
    </xf>
    <xf numFmtId="0" fontId="26" fillId="0" borderId="51" xfId="0" applyFont="1" applyBorder="1" applyAlignment="1">
      <alignment vertical="center" wrapText="1"/>
    </xf>
    <xf numFmtId="0" fontId="26" fillId="0" borderId="52" xfId="0" applyFont="1" applyBorder="1" applyAlignment="1">
      <alignment vertical="center" wrapText="1"/>
    </xf>
    <xf numFmtId="0" fontId="31" fillId="0" borderId="54" xfId="0" applyFont="1" applyBorder="1" applyAlignment="1">
      <alignment horizontal="center"/>
    </xf>
    <xf numFmtId="0" fontId="31" fillId="0" borderId="46" xfId="0" applyFont="1" applyBorder="1" applyAlignment="1">
      <alignment horizontal="center"/>
    </xf>
    <xf numFmtId="0" fontId="31" fillId="0" borderId="55" xfId="0" applyFont="1" applyBorder="1" applyAlignment="1">
      <alignment horizontal="center"/>
    </xf>
    <xf numFmtId="0" fontId="26" fillId="0" borderId="4" xfId="2" applyFont="1" applyBorder="1"/>
    <xf numFmtId="0" fontId="26" fillId="0" borderId="14" xfId="2" applyFont="1" applyBorder="1" applyAlignment="1">
      <alignment horizontal="left" vertical="center"/>
    </xf>
    <xf numFmtId="0" fontId="26" fillId="0" borderId="48" xfId="2" applyFont="1" applyBorder="1" applyAlignment="1">
      <alignment horizontal="left" vertical="center"/>
    </xf>
    <xf numFmtId="0" fontId="26" fillId="0" borderId="50" xfId="2" applyFont="1" applyBorder="1" applyAlignment="1">
      <alignment horizontal="left" vertical="center"/>
    </xf>
    <xf numFmtId="0" fontId="26" fillId="0" borderId="51" xfId="2" applyFont="1" applyBorder="1" applyAlignment="1">
      <alignment horizontal="left" vertical="center"/>
    </xf>
    <xf numFmtId="0" fontId="26" fillId="0" borderId="52" xfId="2" applyFont="1" applyBorder="1" applyAlignment="1">
      <alignment horizontal="left" vertical="center"/>
    </xf>
    <xf numFmtId="0" fontId="67" fillId="0" borderId="24" xfId="0" applyFont="1" applyBorder="1" applyAlignment="1">
      <alignment horizontal="center" vertical="center"/>
    </xf>
    <xf numFmtId="0" fontId="67" fillId="0" borderId="9" xfId="0" applyFont="1" applyBorder="1" applyAlignment="1">
      <alignment horizontal="center" vertical="center"/>
    </xf>
    <xf numFmtId="0" fontId="31" fillId="0" borderId="51" xfId="2" applyFont="1" applyBorder="1" applyAlignment="1">
      <alignment horizontal="left" vertical="center" shrinkToFit="1"/>
    </xf>
    <xf numFmtId="0" fontId="31" fillId="0" borderId="24" xfId="0" applyFont="1" applyBorder="1" applyAlignment="1">
      <alignment horizontal="center" vertical="center"/>
    </xf>
    <xf numFmtId="0" fontId="31" fillId="0" borderId="9" xfId="0" applyFont="1" applyBorder="1" applyAlignment="1">
      <alignment horizontal="center" vertical="center"/>
    </xf>
    <xf numFmtId="0" fontId="65" fillId="0" borderId="56" xfId="0" applyFont="1" applyBorder="1" applyAlignment="1">
      <alignment horizontal="left" vertical="center" wrapText="1"/>
    </xf>
    <xf numFmtId="0" fontId="65" fillId="0" borderId="14" xfId="0" applyFont="1" applyBorder="1" applyAlignment="1">
      <alignment horizontal="left" vertical="center"/>
    </xf>
    <xf numFmtId="0" fontId="65" fillId="0" borderId="48" xfId="0" applyFont="1" applyBorder="1" applyAlignment="1">
      <alignment horizontal="left" vertical="center"/>
    </xf>
    <xf numFmtId="0" fontId="65" fillId="0" borderId="50" xfId="0" applyFont="1" applyBorder="1" applyAlignment="1">
      <alignment horizontal="left" vertical="center"/>
    </xf>
    <xf numFmtId="0" fontId="65" fillId="0" borderId="51" xfId="0" applyFont="1" applyBorder="1" applyAlignment="1">
      <alignment horizontal="left" vertical="center"/>
    </xf>
    <xf numFmtId="0" fontId="65" fillId="0" borderId="52" xfId="0" applyFont="1" applyBorder="1" applyAlignment="1">
      <alignment horizontal="left" vertical="center"/>
    </xf>
    <xf numFmtId="0" fontId="67" fillId="0" borderId="56" xfId="0" applyFont="1" applyBorder="1" applyAlignment="1">
      <alignment horizontal="center" vertical="center"/>
    </xf>
    <xf numFmtId="0" fontId="67" fillId="0" borderId="14" xfId="0" applyFont="1" applyBorder="1" applyAlignment="1">
      <alignment horizontal="center" vertical="center"/>
    </xf>
    <xf numFmtId="0" fontId="67" fillId="0" borderId="48" xfId="0" applyFont="1" applyBorder="1" applyAlignment="1">
      <alignment horizontal="center" vertical="center"/>
    </xf>
    <xf numFmtId="0" fontId="67" fillId="0" borderId="50" xfId="0" applyFont="1" applyBorder="1" applyAlignment="1">
      <alignment horizontal="center" vertical="center"/>
    </xf>
    <xf numFmtId="0" fontId="67" fillId="0" borderId="51" xfId="0" applyFont="1" applyBorder="1" applyAlignment="1">
      <alignment horizontal="center" vertical="center"/>
    </xf>
    <xf numFmtId="0" fontId="67" fillId="0" borderId="52" xfId="0" applyFont="1" applyBorder="1" applyAlignment="1">
      <alignment horizontal="center" vertical="center"/>
    </xf>
    <xf numFmtId="0" fontId="26" fillId="0" borderId="54" xfId="2" applyFont="1" applyBorder="1" applyAlignment="1">
      <alignment vertical="center" wrapText="1"/>
    </xf>
    <xf numFmtId="0" fontId="26" fillId="0" borderId="46" xfId="0" applyFont="1" applyBorder="1" applyAlignment="1">
      <alignment vertical="center"/>
    </xf>
    <xf numFmtId="0" fontId="26" fillId="0" borderId="55" xfId="0" applyFont="1" applyBorder="1" applyAlignment="1">
      <alignment vertical="center"/>
    </xf>
    <xf numFmtId="0" fontId="26" fillId="0" borderId="56" xfId="1" applyFont="1" applyBorder="1" applyAlignment="1">
      <alignment horizontal="left" vertical="center" wrapText="1"/>
    </xf>
    <xf numFmtId="0" fontId="26" fillId="0" borderId="14" xfId="1" applyFont="1" applyBorder="1" applyAlignment="1">
      <alignment horizontal="left" vertical="center" wrapText="1"/>
    </xf>
    <xf numFmtId="0" fontId="26" fillId="0" borderId="48" xfId="1" applyFont="1" applyBorder="1" applyAlignment="1">
      <alignment horizontal="left" vertical="center" wrapText="1"/>
    </xf>
    <xf numFmtId="0" fontId="26" fillId="0" borderId="50" xfId="1" applyFont="1" applyBorder="1" applyAlignment="1">
      <alignment horizontal="left" vertical="center" wrapText="1"/>
    </xf>
    <xf numFmtId="0" fontId="26" fillId="0" borderId="51" xfId="1" applyFont="1" applyBorder="1" applyAlignment="1">
      <alignment horizontal="left" vertical="center" wrapText="1"/>
    </xf>
    <xf numFmtId="0" fontId="26" fillId="0" borderId="52" xfId="1" applyFont="1" applyBorder="1" applyAlignment="1">
      <alignment horizontal="left" vertical="center" wrapText="1"/>
    </xf>
    <xf numFmtId="0" fontId="26" fillId="0" borderId="56" xfId="1" applyFont="1" applyBorder="1" applyAlignment="1">
      <alignment horizontal="left" vertical="top" wrapText="1"/>
    </xf>
    <xf numFmtId="0" fontId="26" fillId="0" borderId="14" xfId="1" applyFont="1" applyBorder="1" applyAlignment="1">
      <alignment horizontal="left" vertical="top" wrapText="1"/>
    </xf>
    <xf numFmtId="0" fontId="26" fillId="0" borderId="48" xfId="1" applyFont="1" applyBorder="1" applyAlignment="1">
      <alignment horizontal="left" vertical="top" wrapText="1"/>
    </xf>
    <xf numFmtId="0" fontId="26" fillId="0" borderId="50" xfId="1" applyFont="1" applyBorder="1" applyAlignment="1">
      <alignment horizontal="left" vertical="top" wrapText="1"/>
    </xf>
    <xf numFmtId="0" fontId="26" fillId="0" borderId="51" xfId="1" applyFont="1" applyBorder="1" applyAlignment="1">
      <alignment horizontal="left" vertical="top" wrapText="1"/>
    </xf>
    <xf numFmtId="0" fontId="26" fillId="0" borderId="52" xfId="1" applyFont="1" applyBorder="1" applyAlignment="1">
      <alignment horizontal="left" vertical="top" wrapText="1"/>
    </xf>
    <xf numFmtId="0" fontId="31" fillId="0" borderId="56" xfId="2" applyFont="1" applyBorder="1" applyAlignment="1">
      <alignment horizontal="center" vertical="top"/>
    </xf>
    <xf numFmtId="0" fontId="31" fillId="0" borderId="14" xfId="2" applyFont="1" applyBorder="1" applyAlignment="1">
      <alignment horizontal="center" vertical="top"/>
    </xf>
    <xf numFmtId="0" fontId="31" fillId="0" borderId="48" xfId="2" applyFont="1" applyBorder="1" applyAlignment="1">
      <alignment horizontal="center" vertical="top"/>
    </xf>
    <xf numFmtId="0" fontId="31" fillId="0" borderId="50" xfId="2" applyFont="1" applyBorder="1" applyAlignment="1">
      <alignment horizontal="center" vertical="top"/>
    </xf>
    <xf numFmtId="0" fontId="31" fillId="0" borderId="51" xfId="2" applyFont="1" applyBorder="1" applyAlignment="1">
      <alignment horizontal="center" vertical="top"/>
    </xf>
    <xf numFmtId="0" fontId="31" fillId="0" borderId="52" xfId="2" applyFont="1" applyBorder="1" applyAlignment="1">
      <alignment horizontal="center" vertical="top"/>
    </xf>
    <xf numFmtId="0" fontId="66" fillId="0" borderId="54" xfId="0" applyFont="1" applyBorder="1" applyAlignment="1">
      <alignment vertical="center" wrapText="1"/>
    </xf>
    <xf numFmtId="0" fontId="66" fillId="0" borderId="46" xfId="0" applyFont="1" applyBorder="1" applyAlignment="1">
      <alignment vertical="center" wrapText="1"/>
    </xf>
    <xf numFmtId="0" fontId="64" fillId="0" borderId="12" xfId="0" applyFont="1" applyBorder="1" applyAlignment="1">
      <alignment horizontal="center" vertical="center" wrapText="1"/>
    </xf>
    <xf numFmtId="0" fontId="64" fillId="0" borderId="12" xfId="0" applyFont="1" applyBorder="1" applyAlignment="1">
      <alignment horizontal="center" vertical="center"/>
    </xf>
    <xf numFmtId="0" fontId="65" fillId="0" borderId="14" xfId="0" applyFont="1" applyBorder="1" applyAlignment="1">
      <alignment horizontal="left" vertical="center" wrapText="1"/>
    </xf>
    <xf numFmtId="0" fontId="65" fillId="0" borderId="48" xfId="0" applyFont="1" applyBorder="1" applyAlignment="1">
      <alignment horizontal="left" vertical="center" wrapText="1"/>
    </xf>
    <xf numFmtId="0" fontId="65" fillId="0" borderId="50" xfId="0" applyFont="1" applyBorder="1" applyAlignment="1">
      <alignment horizontal="left" vertical="center" wrapText="1"/>
    </xf>
    <xf numFmtId="0" fontId="65" fillId="0" borderId="51" xfId="0" applyFont="1" applyBorder="1" applyAlignment="1">
      <alignment horizontal="left" vertical="center" wrapText="1"/>
    </xf>
    <xf numFmtId="0" fontId="65" fillId="0" borderId="52" xfId="0" applyFont="1" applyBorder="1" applyAlignment="1">
      <alignment horizontal="left" vertical="center" wrapText="1"/>
    </xf>
    <xf numFmtId="0" fontId="31" fillId="0" borderId="54" xfId="2" applyFont="1" applyBorder="1" applyAlignment="1">
      <alignment horizontal="center" vertical="center"/>
    </xf>
    <xf numFmtId="0" fontId="31" fillId="0" borderId="46" xfId="2" applyFont="1" applyBorder="1" applyAlignment="1">
      <alignment horizontal="center" vertical="center"/>
    </xf>
    <xf numFmtId="0" fontId="31" fillId="0" borderId="55" xfId="2" applyFont="1" applyBorder="1" applyAlignment="1">
      <alignment horizontal="center" vertical="center"/>
    </xf>
    <xf numFmtId="0" fontId="65" fillId="0" borderId="12" xfId="0" applyFont="1" applyBorder="1" applyAlignment="1">
      <alignment vertical="center" wrapText="1"/>
    </xf>
    <xf numFmtId="0" fontId="66" fillId="0" borderId="55" xfId="0" applyFont="1" applyBorder="1" applyAlignment="1">
      <alignment vertical="center" wrapText="1"/>
    </xf>
    <xf numFmtId="0" fontId="64" fillId="0" borderId="54" xfId="0" applyFont="1" applyBorder="1" applyAlignment="1">
      <alignment horizontal="center" vertical="center" wrapText="1"/>
    </xf>
    <xf numFmtId="0" fontId="64" fillId="0" borderId="46" xfId="0" applyFont="1" applyBorder="1" applyAlignment="1">
      <alignment horizontal="center" vertical="center" wrapText="1"/>
    </xf>
    <xf numFmtId="0" fontId="64" fillId="0" borderId="55" xfId="0" applyFont="1" applyBorder="1" applyAlignment="1">
      <alignment horizontal="center" vertical="center" wrapText="1"/>
    </xf>
    <xf numFmtId="0" fontId="26" fillId="0" borderId="12" xfId="0" applyFont="1" applyBorder="1" applyAlignment="1">
      <alignment vertical="center" wrapText="1"/>
    </xf>
    <xf numFmtId="0" fontId="26" fillId="0" borderId="12" xfId="0" applyFont="1" applyBorder="1" applyAlignment="1">
      <alignment vertical="center"/>
    </xf>
    <xf numFmtId="0" fontId="67" fillId="0" borderId="12" xfId="2" applyFont="1" applyBorder="1" applyAlignment="1">
      <alignment horizontal="left" vertical="center" wrapText="1"/>
    </xf>
    <xf numFmtId="0" fontId="67" fillId="0" borderId="54" xfId="2" applyFont="1" applyBorder="1" applyAlignment="1">
      <alignment horizontal="left" vertical="center" wrapText="1"/>
    </xf>
    <xf numFmtId="0" fontId="67" fillId="0" borderId="46" xfId="2" applyFont="1" applyBorder="1" applyAlignment="1">
      <alignment horizontal="left" vertical="center" wrapText="1"/>
    </xf>
    <xf numFmtId="0" fontId="31" fillId="0" borderId="12" xfId="2" applyFont="1" applyBorder="1" applyAlignment="1">
      <alignment horizontal="left" vertical="center" wrapText="1"/>
    </xf>
    <xf numFmtId="0" fontId="31" fillId="0" borderId="54" xfId="2" applyFont="1" applyBorder="1" applyAlignment="1">
      <alignment horizontal="left" vertical="center" wrapText="1"/>
    </xf>
    <xf numFmtId="0" fontId="31" fillId="0" borderId="12" xfId="2" applyFont="1" applyBorder="1" applyAlignment="1">
      <alignment horizontal="left" vertical="top" wrapText="1"/>
    </xf>
    <xf numFmtId="0" fontId="31" fillId="0" borderId="54" xfId="2" applyFont="1" applyBorder="1" applyAlignment="1">
      <alignment horizontal="left" vertical="top" wrapText="1"/>
    </xf>
    <xf numFmtId="0" fontId="65" fillId="0" borderId="12" xfId="2" applyFont="1" applyBorder="1" applyAlignment="1">
      <alignment vertical="center" wrapText="1"/>
    </xf>
    <xf numFmtId="0" fontId="31" fillId="0" borderId="46" xfId="2" applyFont="1" applyBorder="1" applyAlignment="1">
      <alignment horizontal="left" vertical="center" wrapText="1"/>
    </xf>
    <xf numFmtId="0" fontId="31" fillId="0" borderId="4" xfId="2" applyFont="1" applyBorder="1" applyAlignment="1">
      <alignment horizontal="center" vertical="center"/>
    </xf>
    <xf numFmtId="0" fontId="26" fillId="0" borderId="56" xfId="2" applyFont="1" applyBorder="1" applyAlignment="1">
      <alignment vertical="center" wrapText="1"/>
    </xf>
    <xf numFmtId="0" fontId="26" fillId="0" borderId="14" xfId="2" applyFont="1" applyBorder="1" applyAlignment="1">
      <alignment vertical="center" wrapText="1"/>
    </xf>
    <xf numFmtId="0" fontId="26" fillId="0" borderId="53" xfId="2" applyFont="1" applyBorder="1" applyAlignment="1">
      <alignment vertical="center" wrapText="1"/>
    </xf>
    <xf numFmtId="0" fontId="26" fillId="0" borderId="0" xfId="2" applyFont="1" applyAlignment="1">
      <alignment vertical="center" wrapText="1"/>
    </xf>
    <xf numFmtId="0" fontId="26" fillId="0" borderId="50" xfId="2" applyFont="1" applyBorder="1" applyAlignment="1">
      <alignment vertical="center" wrapText="1"/>
    </xf>
    <xf numFmtId="0" fontId="26" fillId="0" borderId="51" xfId="2" applyFont="1" applyBorder="1" applyAlignment="1">
      <alignment vertical="center" wrapText="1"/>
    </xf>
    <xf numFmtId="0" fontId="26" fillId="0" borderId="14" xfId="2" applyFont="1" applyBorder="1" applyAlignment="1">
      <alignment horizontal="left" vertical="top" wrapText="1"/>
    </xf>
    <xf numFmtId="0" fontId="26" fillId="0" borderId="0" xfId="2" applyFont="1" applyAlignment="1">
      <alignment horizontal="left" vertical="top" wrapText="1"/>
    </xf>
    <xf numFmtId="0" fontId="26" fillId="0" borderId="140" xfId="2" applyFont="1" applyBorder="1" applyAlignment="1">
      <alignment horizontal="left" vertical="center" wrapText="1"/>
    </xf>
    <xf numFmtId="0" fontId="26" fillId="0" borderId="141" xfId="2" applyFont="1" applyBorder="1" applyAlignment="1">
      <alignment horizontal="left" vertical="center" wrapText="1"/>
    </xf>
    <xf numFmtId="0" fontId="26" fillId="0" borderId="142" xfId="2" applyFont="1" applyBorder="1" applyAlignment="1">
      <alignment horizontal="left" vertical="center" wrapText="1"/>
    </xf>
    <xf numFmtId="0" fontId="11" fillId="0" borderId="12" xfId="0" applyFont="1" applyBorder="1" applyAlignment="1">
      <alignment horizontal="center" vertical="center"/>
    </xf>
    <xf numFmtId="0" fontId="47" fillId="0" borderId="0" xfId="3" applyFont="1" applyAlignment="1">
      <alignment horizontal="center" vertical="center"/>
    </xf>
    <xf numFmtId="0" fontId="47" fillId="0" borderId="51" xfId="3" applyFont="1" applyBorder="1" applyAlignment="1">
      <alignment horizontal="center" vertical="center"/>
    </xf>
    <xf numFmtId="0" fontId="47" fillId="0" borderId="12" xfId="3" applyFont="1" applyBorder="1" applyAlignment="1">
      <alignment horizontal="center" vertical="center"/>
    </xf>
    <xf numFmtId="176" fontId="47" fillId="0" borderId="12" xfId="3" applyNumberFormat="1" applyFont="1" applyBorder="1" applyAlignment="1">
      <alignment horizontal="center" vertical="center"/>
    </xf>
    <xf numFmtId="178" fontId="47" fillId="5" borderId="12" xfId="3" applyNumberFormat="1" applyFont="1" applyFill="1" applyBorder="1" applyAlignment="1">
      <alignment horizontal="center" vertical="center"/>
    </xf>
    <xf numFmtId="0" fontId="47" fillId="5" borderId="12" xfId="3" applyFont="1" applyFill="1" applyBorder="1" applyAlignment="1">
      <alignment horizontal="center" vertical="center"/>
    </xf>
    <xf numFmtId="176" fontId="47" fillId="5" borderId="12" xfId="3" applyNumberFormat="1" applyFont="1" applyFill="1" applyBorder="1" applyAlignment="1">
      <alignment horizontal="center" vertical="center"/>
    </xf>
    <xf numFmtId="0" fontId="11" fillId="0" borderId="54" xfId="0" applyFont="1" applyBorder="1" applyAlignment="1">
      <alignment horizontal="center" vertical="center"/>
    </xf>
    <xf numFmtId="0" fontId="11" fillId="0" borderId="46" xfId="0" applyFont="1" applyBorder="1" applyAlignment="1">
      <alignment horizontal="center" vertical="center"/>
    </xf>
    <xf numFmtId="0" fontId="11" fillId="0" borderId="55" xfId="0" applyFont="1" applyBorder="1" applyAlignment="1">
      <alignment horizontal="center" vertical="center"/>
    </xf>
    <xf numFmtId="177" fontId="47" fillId="0" borderId="12" xfId="3" applyNumberFormat="1" applyFont="1" applyBorder="1" applyAlignment="1">
      <alignment horizontal="center" vertical="center"/>
    </xf>
    <xf numFmtId="0" fontId="47" fillId="0" borderId="12" xfId="3" applyFont="1" applyBorder="1" applyAlignment="1">
      <alignment horizontal="right" vertical="center"/>
    </xf>
    <xf numFmtId="177" fontId="47" fillId="0" borderId="12" xfId="4" applyNumberFormat="1" applyFont="1" applyFill="1" applyBorder="1" applyAlignment="1">
      <alignment horizontal="right" vertical="center"/>
    </xf>
    <xf numFmtId="0" fontId="47" fillId="0" borderId="54" xfId="3" applyFont="1" applyBorder="1" applyAlignment="1">
      <alignment horizontal="right" vertical="center"/>
    </xf>
    <xf numFmtId="0" fontId="47" fillId="0" borderId="55" xfId="3" applyFont="1" applyBorder="1" applyAlignment="1">
      <alignment horizontal="right" vertical="center"/>
    </xf>
    <xf numFmtId="0" fontId="47" fillId="4" borderId="12" xfId="3" applyFont="1" applyFill="1" applyBorder="1" applyAlignment="1" applyProtection="1">
      <alignment horizontal="right" vertical="center"/>
      <protection locked="0"/>
    </xf>
    <xf numFmtId="177" fontId="47" fillId="4" borderId="12" xfId="4" applyNumberFormat="1" applyFont="1" applyFill="1" applyBorder="1" applyAlignment="1" applyProtection="1">
      <alignment horizontal="right" vertical="center"/>
      <protection locked="0"/>
    </xf>
    <xf numFmtId="0" fontId="47" fillId="0" borderId="54" xfId="3" applyFont="1" applyBorder="1" applyAlignment="1">
      <alignment horizontal="center" vertical="center"/>
    </xf>
    <xf numFmtId="0" fontId="47" fillId="0" borderId="55" xfId="3" applyFont="1" applyBorder="1" applyAlignment="1">
      <alignment horizontal="center" vertical="center"/>
    </xf>
    <xf numFmtId="176" fontId="47" fillId="4" borderId="12" xfId="3" applyNumberFormat="1" applyFont="1" applyFill="1" applyBorder="1" applyAlignment="1" applyProtection="1">
      <alignment horizontal="right" vertical="center"/>
      <protection locked="0"/>
    </xf>
    <xf numFmtId="0" fontId="47" fillId="4" borderId="54" xfId="3" applyFont="1" applyFill="1" applyBorder="1" applyAlignment="1" applyProtection="1">
      <alignment horizontal="right" vertical="center"/>
      <protection locked="0"/>
    </xf>
    <xf numFmtId="0" fontId="47" fillId="4" borderId="55" xfId="3" applyFont="1" applyFill="1" applyBorder="1" applyAlignment="1" applyProtection="1">
      <alignment horizontal="right" vertical="center"/>
      <protection locked="0"/>
    </xf>
    <xf numFmtId="0" fontId="47" fillId="0" borderId="0" xfId="3" applyFont="1" applyAlignment="1">
      <alignment horizontal="center" vertical="center" wrapText="1"/>
    </xf>
    <xf numFmtId="0" fontId="47" fillId="0" borderId="120" xfId="3" applyFont="1" applyBorder="1" applyAlignment="1">
      <alignment horizontal="center" vertical="center" wrapText="1"/>
    </xf>
    <xf numFmtId="0" fontId="47" fillId="0" borderId="121" xfId="3" applyFont="1" applyBorder="1" applyAlignment="1">
      <alignment horizontal="center" vertical="center" wrapText="1"/>
    </xf>
    <xf numFmtId="1" fontId="47" fillId="0" borderId="122" xfId="3" applyNumberFormat="1" applyFont="1" applyBorder="1" applyAlignment="1">
      <alignment horizontal="center" vertical="center" wrapText="1"/>
    </xf>
    <xf numFmtId="1" fontId="47" fillId="0" borderId="121" xfId="3" applyNumberFormat="1" applyFont="1" applyBorder="1" applyAlignment="1">
      <alignment horizontal="center" vertical="center" wrapText="1"/>
    </xf>
    <xf numFmtId="0" fontId="47" fillId="4" borderId="19" xfId="3" applyFont="1" applyFill="1" applyBorder="1" applyAlignment="1" applyProtection="1">
      <alignment horizontal="left" vertical="center" wrapText="1"/>
      <protection locked="0"/>
    </xf>
    <xf numFmtId="0" fontId="47" fillId="4" borderId="14" xfId="3" applyFont="1" applyFill="1" applyBorder="1" applyAlignment="1" applyProtection="1">
      <alignment horizontal="left" vertical="center" wrapText="1"/>
      <protection locked="0"/>
    </xf>
    <xf numFmtId="0" fontId="47" fillId="4" borderId="115" xfId="3" applyFont="1" applyFill="1" applyBorder="1" applyAlignment="1" applyProtection="1">
      <alignment horizontal="left" vertical="center" wrapText="1"/>
      <protection locked="0"/>
    </xf>
    <xf numFmtId="0" fontId="47" fillId="4" borderId="30" xfId="3" applyFont="1" applyFill="1" applyBorder="1" applyAlignment="1" applyProtection="1">
      <alignment horizontal="left" vertical="center" wrapText="1"/>
      <protection locked="0"/>
    </xf>
    <xf numFmtId="0" fontId="47" fillId="4" borderId="0" xfId="3" applyFont="1" applyFill="1" applyAlignment="1" applyProtection="1">
      <alignment horizontal="left" vertical="center" wrapText="1"/>
      <protection locked="0"/>
    </xf>
    <xf numFmtId="0" fontId="47" fillId="4" borderId="29" xfId="3" applyFont="1" applyFill="1" applyBorder="1" applyAlignment="1" applyProtection="1">
      <alignment horizontal="left" vertical="center" wrapText="1"/>
      <protection locked="0"/>
    </xf>
    <xf numFmtId="0" fontId="47" fillId="4" borderId="27" xfId="3" applyFont="1" applyFill="1" applyBorder="1" applyAlignment="1" applyProtection="1">
      <alignment horizontal="left" vertical="center" wrapText="1"/>
      <protection locked="0"/>
    </xf>
    <xf numFmtId="0" fontId="47" fillId="4" borderId="78" xfId="3" applyFont="1" applyFill="1" applyBorder="1" applyAlignment="1" applyProtection="1">
      <alignment horizontal="left" vertical="center" wrapText="1"/>
      <protection locked="0"/>
    </xf>
    <xf numFmtId="0" fontId="47" fillId="4" borderId="5" xfId="3" applyFont="1" applyFill="1" applyBorder="1" applyAlignment="1" applyProtection="1">
      <alignment horizontal="left" vertical="center" wrapText="1"/>
      <protection locked="0"/>
    </xf>
    <xf numFmtId="178" fontId="47" fillId="0" borderId="12" xfId="3" applyNumberFormat="1" applyFont="1" applyBorder="1" applyAlignment="1">
      <alignment horizontal="center" vertical="center"/>
    </xf>
    <xf numFmtId="0" fontId="47" fillId="0" borderId="100" xfId="3" applyFont="1" applyBorder="1" applyAlignment="1">
      <alignment horizontal="center" vertical="center" wrapText="1"/>
    </xf>
    <xf numFmtId="0" fontId="47" fillId="0" borderId="95" xfId="3" applyFont="1" applyBorder="1" applyAlignment="1">
      <alignment horizontal="center" vertical="center" wrapText="1"/>
    </xf>
    <xf numFmtId="1" fontId="47" fillId="0" borderId="101" xfId="3" applyNumberFormat="1" applyFont="1" applyBorder="1" applyAlignment="1">
      <alignment horizontal="center" vertical="center" wrapText="1"/>
    </xf>
    <xf numFmtId="1" fontId="47" fillId="0" borderId="95" xfId="3" applyNumberFormat="1" applyFont="1" applyBorder="1" applyAlignment="1">
      <alignment horizontal="center" vertical="center" wrapText="1"/>
    </xf>
    <xf numFmtId="0" fontId="47" fillId="0" borderId="131" xfId="3" applyFont="1" applyBorder="1" applyAlignment="1">
      <alignment horizontal="center" vertical="center" wrapText="1"/>
    </xf>
    <xf numFmtId="0" fontId="47" fillId="0" borderId="132" xfId="3" applyFont="1" applyBorder="1" applyAlignment="1">
      <alignment horizontal="center" vertical="center" wrapText="1"/>
    </xf>
    <xf numFmtId="1" fontId="47" fillId="0" borderId="133" xfId="3" applyNumberFormat="1" applyFont="1" applyBorder="1" applyAlignment="1">
      <alignment horizontal="center" vertical="center" wrapText="1"/>
    </xf>
    <xf numFmtId="1" fontId="47" fillId="0" borderId="132" xfId="3" applyNumberFormat="1" applyFont="1" applyBorder="1" applyAlignment="1">
      <alignment horizontal="center" vertical="center" wrapText="1"/>
    </xf>
    <xf numFmtId="0" fontId="47" fillId="2" borderId="18" xfId="3" applyFont="1" applyFill="1" applyBorder="1" applyAlignment="1" applyProtection="1">
      <alignment horizontal="center" vertical="center"/>
      <protection locked="0"/>
    </xf>
    <xf numFmtId="0" fontId="47" fillId="3" borderId="18" xfId="3" applyFont="1" applyFill="1" applyBorder="1" applyAlignment="1" applyProtection="1">
      <alignment horizontal="center" vertical="center"/>
      <protection locked="0"/>
    </xf>
    <xf numFmtId="0" fontId="47" fillId="3" borderId="15" xfId="3" applyFont="1" applyFill="1" applyBorder="1" applyAlignment="1" applyProtection="1">
      <alignment horizontal="center" vertical="center"/>
      <protection locked="0"/>
    </xf>
    <xf numFmtId="0" fontId="47" fillId="2" borderId="77" xfId="3" applyFont="1" applyFill="1" applyBorder="1" applyAlignment="1" applyProtection="1">
      <alignment horizontal="center" vertical="center"/>
      <protection locked="0"/>
    </xf>
    <xf numFmtId="0" fontId="47" fillId="3" borderId="46" xfId="3" applyFont="1" applyFill="1" applyBorder="1" applyAlignment="1" applyProtection="1">
      <alignment horizontal="center" vertical="center"/>
      <protection locked="0"/>
    </xf>
    <xf numFmtId="0" fontId="47" fillId="3" borderId="76" xfId="3" applyFont="1" applyFill="1" applyBorder="1" applyAlignment="1" applyProtection="1">
      <alignment horizontal="center" vertical="center"/>
      <protection locked="0"/>
    </xf>
    <xf numFmtId="0" fontId="47" fillId="3" borderId="77" xfId="3" applyFont="1" applyFill="1" applyBorder="1" applyAlignment="1" applyProtection="1">
      <alignment horizontal="center" vertical="center"/>
      <protection locked="0"/>
    </xf>
    <xf numFmtId="0" fontId="47" fillId="3" borderId="69" xfId="3" applyFont="1" applyFill="1" applyBorder="1" applyAlignment="1" applyProtection="1">
      <alignment horizontal="center" vertical="center"/>
      <protection locked="0"/>
    </xf>
    <xf numFmtId="0" fontId="47" fillId="3" borderId="70" xfId="3" applyFont="1" applyFill="1" applyBorder="1" applyAlignment="1" applyProtection="1">
      <alignment horizontal="center" vertical="center"/>
      <protection locked="0"/>
    </xf>
    <xf numFmtId="0" fontId="47" fillId="3" borderId="72" xfId="3" applyFont="1" applyFill="1" applyBorder="1" applyAlignment="1" applyProtection="1">
      <alignment horizontal="center" vertical="center"/>
      <protection locked="0"/>
    </xf>
    <xf numFmtId="0" fontId="47" fillId="2" borderId="19" xfId="3" applyFont="1" applyFill="1" applyBorder="1" applyAlignment="1" applyProtection="1">
      <alignment horizontal="center" vertical="center" shrinkToFit="1"/>
      <protection locked="0"/>
    </xf>
    <xf numFmtId="0" fontId="47" fillId="3" borderId="48" xfId="3" applyFont="1" applyFill="1" applyBorder="1" applyAlignment="1" applyProtection="1">
      <alignment horizontal="center" vertical="center" shrinkToFit="1"/>
      <protection locked="0"/>
    </xf>
    <xf numFmtId="0" fontId="47" fillId="2" borderId="56" xfId="3" applyFont="1" applyFill="1" applyBorder="1" applyAlignment="1" applyProtection="1">
      <alignment horizontal="center" vertical="center" wrapText="1"/>
      <protection locked="0"/>
    </xf>
    <xf numFmtId="0" fontId="47" fillId="3" borderId="48" xfId="3" applyFont="1" applyFill="1" applyBorder="1" applyAlignment="1" applyProtection="1">
      <alignment horizontal="center" vertical="center" wrapText="1"/>
      <protection locked="0"/>
    </xf>
    <xf numFmtId="0" fontId="47" fillId="2" borderId="56" xfId="3" applyFont="1" applyFill="1" applyBorder="1" applyAlignment="1" applyProtection="1">
      <alignment horizontal="center" vertical="center" shrinkToFit="1"/>
      <protection locked="0"/>
    </xf>
    <xf numFmtId="0" fontId="47" fillId="3" borderId="14" xfId="3" applyFont="1" applyFill="1" applyBorder="1" applyAlignment="1" applyProtection="1">
      <alignment horizontal="center" vertical="center" shrinkToFit="1"/>
      <protection locked="0"/>
    </xf>
    <xf numFmtId="0" fontId="47" fillId="4" borderId="56" xfId="3" applyFont="1" applyFill="1" applyBorder="1" applyAlignment="1" applyProtection="1">
      <alignment horizontal="left" vertical="center" wrapText="1"/>
      <protection locked="0"/>
    </xf>
    <xf numFmtId="0" fontId="47" fillId="4" borderId="48" xfId="3" applyFont="1" applyFill="1" applyBorder="1" applyAlignment="1" applyProtection="1">
      <alignment horizontal="left" vertical="center" wrapText="1"/>
      <protection locked="0"/>
    </xf>
    <xf numFmtId="0" fontId="47" fillId="4" borderId="53" xfId="3" applyFont="1" applyFill="1" applyBorder="1" applyAlignment="1" applyProtection="1">
      <alignment horizontal="left" vertical="center" wrapText="1"/>
      <protection locked="0"/>
    </xf>
    <xf numFmtId="0" fontId="47" fillId="4" borderId="49" xfId="3" applyFont="1" applyFill="1" applyBorder="1" applyAlignment="1" applyProtection="1">
      <alignment horizontal="left" vertical="center" wrapText="1"/>
      <protection locked="0"/>
    </xf>
    <xf numFmtId="0" fontId="47" fillId="4" borderId="80" xfId="3" applyFont="1" applyFill="1" applyBorder="1" applyAlignment="1" applyProtection="1">
      <alignment horizontal="left" vertical="center" wrapText="1"/>
      <protection locked="0"/>
    </xf>
    <xf numFmtId="0" fontId="47" fillId="4" borderId="79" xfId="3" applyFont="1" applyFill="1" applyBorder="1" applyAlignment="1" applyProtection="1">
      <alignment horizontal="left" vertical="center" wrapText="1"/>
      <protection locked="0"/>
    </xf>
    <xf numFmtId="0" fontId="47" fillId="2" borderId="80" xfId="3" applyFont="1" applyFill="1" applyBorder="1" applyAlignment="1">
      <alignment horizontal="center" vertical="center" shrinkToFit="1"/>
    </xf>
    <xf numFmtId="0" fontId="47" fillId="3" borderId="79" xfId="3" applyFont="1" applyFill="1" applyBorder="1" applyAlignment="1">
      <alignment horizontal="center" vertical="center" shrinkToFit="1"/>
    </xf>
    <xf numFmtId="0" fontId="47" fillId="2" borderId="80" xfId="3" applyFont="1" applyFill="1" applyBorder="1" applyAlignment="1">
      <alignment horizontal="center" vertical="center" wrapText="1"/>
    </xf>
    <xf numFmtId="0" fontId="47" fillId="3" borderId="79" xfId="3" applyFont="1" applyFill="1" applyBorder="1" applyAlignment="1">
      <alignment horizontal="center" vertical="center" wrapText="1"/>
    </xf>
    <xf numFmtId="0" fontId="47" fillId="2" borderId="80" xfId="3" applyFont="1" applyFill="1" applyBorder="1" applyAlignment="1" applyProtection="1">
      <alignment horizontal="center" vertical="center" shrinkToFit="1"/>
      <protection locked="0"/>
    </xf>
    <xf numFmtId="0" fontId="47" fillId="3" borderId="78" xfId="3" applyFont="1" applyFill="1" applyBorder="1" applyAlignment="1" applyProtection="1">
      <alignment horizontal="center" vertical="center" shrinkToFit="1"/>
      <protection locked="0"/>
    </xf>
    <xf numFmtId="0" fontId="47" fillId="3" borderId="79" xfId="3" applyFont="1" applyFill="1" applyBorder="1" applyAlignment="1" applyProtection="1">
      <alignment horizontal="center" vertical="center" shrinkToFit="1"/>
      <protection locked="0"/>
    </xf>
    <xf numFmtId="0" fontId="47" fillId="2" borderId="30" xfId="3" applyFont="1" applyFill="1" applyBorder="1" applyAlignment="1" applyProtection="1">
      <alignment horizontal="center" vertical="center" shrinkToFit="1"/>
      <protection locked="0"/>
    </xf>
    <xf numFmtId="0" fontId="47" fillId="3" borderId="49" xfId="3" applyFont="1" applyFill="1" applyBorder="1" applyAlignment="1" applyProtection="1">
      <alignment horizontal="center" vertical="center" shrinkToFit="1"/>
      <protection locked="0"/>
    </xf>
    <xf numFmtId="0" fontId="47" fillId="2" borderId="53" xfId="3" applyFont="1" applyFill="1" applyBorder="1" applyAlignment="1" applyProtection="1">
      <alignment horizontal="center" vertical="center" wrapText="1"/>
      <protection locked="0"/>
    </xf>
    <xf numFmtId="0" fontId="47" fillId="3" borderId="49" xfId="3" applyFont="1" applyFill="1" applyBorder="1" applyAlignment="1" applyProtection="1">
      <alignment horizontal="center" vertical="center" wrapText="1"/>
      <protection locked="0"/>
    </xf>
    <xf numFmtId="0" fontId="47" fillId="2" borderId="53" xfId="3" applyFont="1" applyFill="1" applyBorder="1" applyAlignment="1" applyProtection="1">
      <alignment horizontal="center" vertical="center" shrinkToFit="1"/>
      <protection locked="0"/>
    </xf>
    <xf numFmtId="0" fontId="47" fillId="3" borderId="0" xfId="3" applyFont="1" applyFill="1" applyAlignment="1" applyProtection="1">
      <alignment horizontal="center" vertical="center" shrinkToFit="1"/>
      <protection locked="0"/>
    </xf>
    <xf numFmtId="0" fontId="47" fillId="2" borderId="27" xfId="3" applyFont="1" applyFill="1" applyBorder="1" applyAlignment="1">
      <alignment horizontal="center" vertical="center" shrinkToFit="1"/>
    </xf>
    <xf numFmtId="0" fontId="47" fillId="4" borderId="103" xfId="3" applyFont="1" applyFill="1" applyBorder="1" applyAlignment="1" applyProtection="1">
      <alignment horizontal="left" vertical="center" wrapText="1"/>
      <protection locked="0"/>
    </xf>
    <xf numFmtId="0" fontId="47" fillId="4" borderId="51" xfId="3" applyFont="1" applyFill="1" applyBorder="1" applyAlignment="1" applyProtection="1">
      <alignment horizontal="left" vertical="center" wrapText="1"/>
      <protection locked="0"/>
    </xf>
    <xf numFmtId="0" fontId="47" fillId="4" borderId="114" xfId="3" applyFont="1" applyFill="1" applyBorder="1" applyAlignment="1" applyProtection="1">
      <alignment horizontal="left" vertical="center" wrapText="1"/>
      <protection locked="0"/>
    </xf>
    <xf numFmtId="0" fontId="47" fillId="2" borderId="103" xfId="3" applyFont="1" applyFill="1" applyBorder="1" applyAlignment="1">
      <alignment horizontal="center" vertical="center" shrinkToFit="1"/>
    </xf>
    <xf numFmtId="0" fontId="47" fillId="3" borderId="52" xfId="3" applyFont="1" applyFill="1" applyBorder="1" applyAlignment="1">
      <alignment horizontal="center" vertical="center" shrinkToFit="1"/>
    </xf>
    <xf numFmtId="0" fontId="47" fillId="2" borderId="50" xfId="3" applyFont="1" applyFill="1" applyBorder="1" applyAlignment="1">
      <alignment horizontal="center" vertical="center" shrinkToFit="1"/>
    </xf>
    <xf numFmtId="0" fontId="47" fillId="2" borderId="50" xfId="3" applyFont="1" applyFill="1" applyBorder="1" applyAlignment="1">
      <alignment horizontal="center" vertical="center" wrapText="1"/>
    </xf>
    <xf numFmtId="0" fontId="47" fillId="3" borderId="52" xfId="3" applyFont="1" applyFill="1" applyBorder="1" applyAlignment="1">
      <alignment horizontal="center" vertical="center" wrapText="1"/>
    </xf>
    <xf numFmtId="0" fontId="47" fillId="2" borderId="50" xfId="3" applyFont="1" applyFill="1" applyBorder="1" applyAlignment="1" applyProtection="1">
      <alignment horizontal="center" vertical="center" shrinkToFit="1"/>
      <protection locked="0"/>
    </xf>
    <xf numFmtId="0" fontId="47" fillId="3" borderId="51" xfId="3" applyFont="1" applyFill="1" applyBorder="1" applyAlignment="1" applyProtection="1">
      <alignment horizontal="center" vertical="center" shrinkToFit="1"/>
      <protection locked="0"/>
    </xf>
    <xf numFmtId="0" fontId="47" fillId="3" borderId="52" xfId="3" applyFont="1" applyFill="1" applyBorder="1" applyAlignment="1" applyProtection="1">
      <alignment horizontal="center" vertical="center" shrinkToFit="1"/>
      <protection locked="0"/>
    </xf>
    <xf numFmtId="0" fontId="47" fillId="0" borderId="111" xfId="3" applyFont="1" applyBorder="1" applyAlignment="1">
      <alignment horizontal="center" vertical="center" wrapText="1"/>
    </xf>
    <xf numFmtId="0" fontId="47" fillId="0" borderId="112" xfId="3" applyFont="1" applyBorder="1" applyAlignment="1">
      <alignment horizontal="center" vertical="center" wrapText="1"/>
    </xf>
    <xf numFmtId="1" fontId="47" fillId="0" borderId="113" xfId="3" applyNumberFormat="1" applyFont="1" applyBorder="1" applyAlignment="1">
      <alignment horizontal="center" vertical="center" wrapText="1"/>
    </xf>
    <xf numFmtId="1" fontId="47" fillId="0" borderId="112" xfId="3" applyNumberFormat="1" applyFont="1" applyBorder="1" applyAlignment="1">
      <alignment horizontal="center" vertical="center" wrapText="1"/>
    </xf>
    <xf numFmtId="0" fontId="47" fillId="4" borderId="50" xfId="3" applyFont="1" applyFill="1" applyBorder="1" applyAlignment="1" applyProtection="1">
      <alignment horizontal="left" vertical="center" wrapText="1"/>
      <protection locked="0"/>
    </xf>
    <xf numFmtId="0" fontId="47" fillId="4" borderId="52" xfId="3" applyFont="1" applyFill="1" applyBorder="1" applyAlignment="1" applyProtection="1">
      <alignment horizontal="left" vertical="center" wrapText="1"/>
      <protection locked="0"/>
    </xf>
    <xf numFmtId="0" fontId="47" fillId="2" borderId="73" xfId="3" applyFont="1" applyFill="1" applyBorder="1" applyAlignment="1" applyProtection="1">
      <alignment horizontal="center" vertical="center"/>
      <protection locked="0"/>
    </xf>
    <xf numFmtId="0" fontId="47" fillId="2" borderId="84" xfId="3" applyFont="1" applyFill="1" applyBorder="1" applyAlignment="1" applyProtection="1">
      <alignment horizontal="center" vertical="center"/>
      <protection locked="0"/>
    </xf>
    <xf numFmtId="0" fontId="47" fillId="3" borderId="85" xfId="3" applyFont="1" applyFill="1" applyBorder="1" applyAlignment="1" applyProtection="1">
      <alignment horizontal="center" vertical="center"/>
      <protection locked="0"/>
    </xf>
    <xf numFmtId="0" fontId="47" fillId="3" borderId="86" xfId="3" applyFont="1" applyFill="1" applyBorder="1" applyAlignment="1" applyProtection="1">
      <alignment horizontal="center" vertical="center"/>
      <protection locked="0"/>
    </xf>
    <xf numFmtId="0" fontId="47" fillId="2" borderId="1" xfId="3" applyFont="1" applyFill="1" applyBorder="1" applyAlignment="1" applyProtection="1">
      <alignment horizontal="center" vertical="center" shrinkToFit="1"/>
      <protection locked="0"/>
    </xf>
    <xf numFmtId="0" fontId="47" fillId="3" borderId="74" xfId="3" applyFont="1" applyFill="1" applyBorder="1" applyAlignment="1" applyProtection="1">
      <alignment horizontal="center" vertical="center" shrinkToFit="1"/>
      <protection locked="0"/>
    </xf>
    <xf numFmtId="0" fontId="47" fillId="2" borderId="75" xfId="3" applyFont="1" applyFill="1" applyBorder="1" applyAlignment="1" applyProtection="1">
      <alignment horizontal="center" vertical="center" wrapText="1"/>
      <protection locked="0"/>
    </xf>
    <xf numFmtId="0" fontId="47" fillId="3" borderId="74" xfId="3" applyFont="1" applyFill="1" applyBorder="1" applyAlignment="1" applyProtection="1">
      <alignment horizontal="center" vertical="center" wrapText="1"/>
      <protection locked="0"/>
    </xf>
    <xf numFmtId="0" fontId="47" fillId="2" borderId="75" xfId="3" applyFont="1" applyFill="1" applyBorder="1" applyAlignment="1" applyProtection="1">
      <alignment horizontal="center" vertical="center" shrinkToFit="1"/>
      <protection locked="0"/>
    </xf>
    <xf numFmtId="0" fontId="47" fillId="3" borderId="20" xfId="3" applyFont="1" applyFill="1" applyBorder="1" applyAlignment="1" applyProtection="1">
      <alignment horizontal="center" vertical="center" shrinkToFit="1"/>
      <protection locked="0"/>
    </xf>
    <xf numFmtId="0" fontId="47" fillId="4" borderId="75" xfId="3" applyFont="1" applyFill="1" applyBorder="1" applyAlignment="1" applyProtection="1">
      <alignment horizontal="left" vertical="center" wrapText="1"/>
      <protection locked="0"/>
    </xf>
    <xf numFmtId="0" fontId="47" fillId="4" borderId="20" xfId="3" applyFont="1" applyFill="1" applyBorder="1" applyAlignment="1" applyProtection="1">
      <alignment horizontal="left" vertical="center" wrapText="1"/>
      <protection locked="0"/>
    </xf>
    <xf numFmtId="0" fontId="47" fillId="4" borderId="74" xfId="3" applyFont="1" applyFill="1" applyBorder="1" applyAlignment="1" applyProtection="1">
      <alignment horizontal="left" vertical="center" wrapText="1"/>
      <protection locked="0"/>
    </xf>
    <xf numFmtId="0" fontId="47" fillId="0" borderId="73" xfId="3" applyFont="1" applyBorder="1" applyAlignment="1">
      <alignment horizontal="center" vertical="center"/>
    </xf>
    <xf numFmtId="0" fontId="47" fillId="0" borderId="18" xfId="3" applyFont="1" applyBorder="1" applyAlignment="1">
      <alignment horizontal="center" vertical="center"/>
    </xf>
    <xf numFmtId="0" fontId="47" fillId="0" borderId="15" xfId="3" applyFont="1" applyBorder="1" applyAlignment="1">
      <alignment horizontal="center" vertical="center"/>
    </xf>
    <xf numFmtId="0" fontId="48" fillId="0" borderId="23" xfId="3" applyFont="1" applyBorder="1" applyAlignment="1">
      <alignment horizontal="center" vertical="center" wrapText="1"/>
    </xf>
    <xf numFmtId="0" fontId="48" fillId="0" borderId="10" xfId="3" applyFont="1" applyBorder="1" applyAlignment="1">
      <alignment horizontal="center" vertical="center" wrapText="1"/>
    </xf>
    <xf numFmtId="0" fontId="48" fillId="0" borderId="71" xfId="3" applyFont="1" applyBorder="1" applyAlignment="1">
      <alignment horizontal="center" vertical="center" wrapText="1"/>
    </xf>
    <xf numFmtId="0" fontId="47" fillId="0" borderId="1" xfId="3" applyFont="1" applyBorder="1" applyAlignment="1">
      <alignment horizontal="center" vertical="center"/>
    </xf>
    <xf numFmtId="0" fontId="47" fillId="0" borderId="20" xfId="3" applyFont="1" applyBorder="1" applyAlignment="1">
      <alignment horizontal="center" vertical="center"/>
    </xf>
    <xf numFmtId="0" fontId="47" fillId="0" borderId="26" xfId="3" applyFont="1" applyBorder="1" applyAlignment="1">
      <alignment horizontal="center" vertical="center"/>
    </xf>
    <xf numFmtId="0" fontId="47" fillId="0" borderId="30" xfId="3" applyFont="1" applyBorder="1" applyAlignment="1">
      <alignment horizontal="center" vertical="center"/>
    </xf>
    <xf numFmtId="0" fontId="47" fillId="0" borderId="29" xfId="3" applyFont="1" applyBorder="1" applyAlignment="1">
      <alignment horizontal="center" vertical="center"/>
    </xf>
    <xf numFmtId="0" fontId="47" fillId="0" borderId="27" xfId="3" applyFont="1" applyBorder="1" applyAlignment="1">
      <alignment horizontal="center" vertical="center"/>
    </xf>
    <xf numFmtId="0" fontId="47" fillId="0" borderId="78" xfId="3" applyFont="1" applyBorder="1" applyAlignment="1">
      <alignment horizontal="center" vertical="center"/>
    </xf>
    <xf numFmtId="0" fontId="47" fillId="0" borderId="5" xfId="3" applyFont="1" applyBorder="1" applyAlignment="1">
      <alignment horizontal="center" vertical="center"/>
    </xf>
    <xf numFmtId="0" fontId="47" fillId="0" borderId="1" xfId="3" applyFont="1" applyBorder="1" applyAlignment="1">
      <alignment horizontal="center" vertical="center" wrapText="1"/>
    </xf>
    <xf numFmtId="0" fontId="47" fillId="0" borderId="74" xfId="3" applyFont="1" applyBorder="1" applyAlignment="1">
      <alignment horizontal="center" vertical="center" wrapText="1"/>
    </xf>
    <xf numFmtId="0" fontId="47" fillId="0" borderId="30" xfId="3" applyFont="1" applyBorder="1" applyAlignment="1">
      <alignment horizontal="center" vertical="center" wrapText="1"/>
    </xf>
    <xf numFmtId="0" fontId="47" fillId="0" borderId="49" xfId="3" applyFont="1" applyBorder="1" applyAlignment="1">
      <alignment horizontal="center" vertical="center" wrapText="1"/>
    </xf>
    <xf numFmtId="0" fontId="47" fillId="0" borderId="27" xfId="3" applyFont="1" applyBorder="1" applyAlignment="1">
      <alignment horizontal="center" vertical="center" wrapText="1"/>
    </xf>
    <xf numFmtId="0" fontId="47" fillId="0" borderId="79" xfId="3" applyFont="1" applyBorder="1" applyAlignment="1">
      <alignment horizontal="center" vertical="center" wrapText="1"/>
    </xf>
    <xf numFmtId="0" fontId="47" fillId="0" borderId="75" xfId="3" applyFont="1" applyBorder="1" applyAlignment="1">
      <alignment horizontal="center" vertical="center" wrapText="1"/>
    </xf>
    <xf numFmtId="0" fontId="47" fillId="0" borderId="53" xfId="3" applyFont="1" applyBorder="1" applyAlignment="1">
      <alignment horizontal="center" vertical="center" wrapText="1"/>
    </xf>
    <xf numFmtId="0" fontId="47" fillId="0" borderId="80" xfId="3" applyFont="1" applyBorder="1" applyAlignment="1">
      <alignment horizontal="center" vertical="center" wrapText="1"/>
    </xf>
    <xf numFmtId="0" fontId="47" fillId="0" borderId="20" xfId="3" applyFont="1" applyBorder="1" applyAlignment="1">
      <alignment horizontal="center" vertical="center" wrapText="1"/>
    </xf>
    <xf numFmtId="0" fontId="47" fillId="0" borderId="78" xfId="3" applyFont="1" applyBorder="1" applyAlignment="1">
      <alignment horizontal="center" vertical="center" wrapText="1"/>
    </xf>
    <xf numFmtId="0" fontId="47" fillId="0" borderId="77" xfId="3" applyFont="1" applyBorder="1" applyAlignment="1">
      <alignment horizontal="center" vertical="center"/>
    </xf>
    <xf numFmtId="0" fontId="47" fillId="0" borderId="46" xfId="3" applyFont="1" applyBorder="1" applyAlignment="1">
      <alignment horizontal="center" vertical="center"/>
    </xf>
    <xf numFmtId="0" fontId="47" fillId="0" borderId="26" xfId="3" applyFont="1" applyBorder="1" applyAlignment="1">
      <alignment horizontal="center" vertical="center" wrapText="1"/>
    </xf>
    <xf numFmtId="0" fontId="47" fillId="0" borderId="29" xfId="3" applyFont="1" applyBorder="1" applyAlignment="1">
      <alignment horizontal="center" vertical="center" wrapText="1"/>
    </xf>
    <xf numFmtId="0" fontId="47" fillId="0" borderId="5" xfId="3" applyFont="1" applyBorder="1" applyAlignment="1">
      <alignment horizontal="center" vertical="center" wrapText="1"/>
    </xf>
    <xf numFmtId="20" fontId="42" fillId="5" borderId="54" xfId="3" applyNumberFormat="1" applyFont="1" applyFill="1" applyBorder="1" applyAlignment="1">
      <alignment horizontal="center" vertical="center"/>
    </xf>
    <xf numFmtId="20" fontId="42" fillId="5" borderId="46" xfId="3" applyNumberFormat="1" applyFont="1" applyFill="1" applyBorder="1" applyAlignment="1">
      <alignment horizontal="center" vertical="center"/>
    </xf>
    <xf numFmtId="20" fontId="42" fillId="5" borderId="55" xfId="3" applyNumberFormat="1" applyFont="1" applyFill="1" applyBorder="1" applyAlignment="1">
      <alignment horizontal="center" vertical="center"/>
    </xf>
    <xf numFmtId="20" fontId="42" fillId="4" borderId="54" xfId="3" applyNumberFormat="1" applyFont="1" applyFill="1" applyBorder="1" applyAlignment="1" applyProtection="1">
      <alignment horizontal="center" vertical="center"/>
      <protection locked="0"/>
    </xf>
    <xf numFmtId="20" fontId="42" fillId="4" borderId="46" xfId="3" applyNumberFormat="1" applyFont="1" applyFill="1" applyBorder="1" applyAlignment="1" applyProtection="1">
      <alignment horizontal="center" vertical="center"/>
      <protection locked="0"/>
    </xf>
    <xf numFmtId="20" fontId="42" fillId="4" borderId="55" xfId="3" applyNumberFormat="1" applyFont="1" applyFill="1" applyBorder="1" applyAlignment="1" applyProtection="1">
      <alignment horizontal="center" vertical="center"/>
      <protection locked="0"/>
    </xf>
    <xf numFmtId="0" fontId="42" fillId="4" borderId="12" xfId="3" applyFont="1" applyFill="1" applyBorder="1" applyAlignment="1" applyProtection="1">
      <alignment horizontal="center" vertical="center"/>
      <protection locked="0"/>
    </xf>
    <xf numFmtId="0" fontId="42" fillId="4" borderId="54" xfId="3" applyFont="1" applyFill="1" applyBorder="1" applyAlignment="1" applyProtection="1">
      <alignment horizontal="center" vertical="center"/>
      <protection locked="0"/>
    </xf>
    <xf numFmtId="0" fontId="42" fillId="4" borderId="55" xfId="3" applyFont="1" applyFill="1" applyBorder="1" applyAlignment="1" applyProtection="1">
      <alignment horizontal="center" vertical="center"/>
      <protection locked="0"/>
    </xf>
    <xf numFmtId="0" fontId="42" fillId="5" borderId="54" xfId="3" applyFont="1" applyFill="1" applyBorder="1" applyAlignment="1">
      <alignment horizontal="center" vertical="center"/>
    </xf>
    <xf numFmtId="0" fontId="42" fillId="5" borderId="55" xfId="3" applyFont="1" applyFill="1" applyBorder="1" applyAlignment="1">
      <alignment horizontal="center" vertical="center"/>
    </xf>
    <xf numFmtId="176" fontId="42" fillId="0" borderId="0" xfId="3" applyNumberFormat="1" applyFont="1" applyAlignment="1">
      <alignment horizontal="center" vertical="center"/>
    </xf>
    <xf numFmtId="0" fontId="43" fillId="2" borderId="0" xfId="3" applyFont="1" applyFill="1" applyAlignment="1" applyProtection="1">
      <alignment horizontal="center" vertical="center" shrinkToFit="1"/>
      <protection locked="0"/>
    </xf>
    <xf numFmtId="0" fontId="43" fillId="3" borderId="0" xfId="3" applyFont="1" applyFill="1" applyAlignment="1" applyProtection="1">
      <alignment horizontal="center" vertical="center" shrinkToFit="1"/>
      <protection locked="0"/>
    </xf>
    <xf numFmtId="0" fontId="45" fillId="4" borderId="0" xfId="3" applyFont="1" applyFill="1" applyAlignment="1" applyProtection="1">
      <alignment horizontal="center" vertical="center"/>
      <protection locked="0"/>
    </xf>
    <xf numFmtId="0" fontId="45" fillId="0" borderId="0" xfId="3" applyFont="1" applyAlignment="1">
      <alignment horizontal="center" vertical="center"/>
    </xf>
    <xf numFmtId="0" fontId="43" fillId="4" borderId="0" xfId="3" applyFont="1" applyFill="1" applyAlignment="1" applyProtection="1">
      <alignment horizontal="center" vertical="center"/>
      <protection locked="0"/>
    </xf>
    <xf numFmtId="0" fontId="42" fillId="2" borderId="54" xfId="3" applyFont="1" applyFill="1" applyBorder="1" applyAlignment="1" applyProtection="1">
      <alignment horizontal="center" vertical="center"/>
      <protection locked="0"/>
    </xf>
    <xf numFmtId="0" fontId="42" fillId="3" borderId="46" xfId="3" applyFont="1" applyFill="1" applyBorder="1" applyAlignment="1" applyProtection="1">
      <alignment horizontal="center" vertical="center"/>
      <protection locked="0"/>
    </xf>
    <xf numFmtId="0" fontId="42" fillId="3" borderId="55" xfId="3" applyFont="1" applyFill="1" applyBorder="1" applyAlignment="1" applyProtection="1">
      <alignment horizontal="center" vertical="center"/>
      <protection locked="0"/>
    </xf>
    <xf numFmtId="0" fontId="47" fillId="0" borderId="3" xfId="3" applyFont="1" applyBorder="1" applyAlignment="1">
      <alignment horizontal="center" vertical="center" wrapText="1"/>
    </xf>
    <xf numFmtId="0" fontId="47" fillId="0" borderId="17" xfId="3" applyFont="1" applyBorder="1" applyAlignment="1">
      <alignment horizontal="center" vertical="center" wrapText="1"/>
    </xf>
    <xf numFmtId="0" fontId="47" fillId="0" borderId="6" xfId="3" applyFont="1" applyBorder="1" applyAlignment="1">
      <alignment horizontal="center" vertical="center" wrapText="1"/>
    </xf>
    <xf numFmtId="0" fontId="47" fillId="0" borderId="76" xfId="3" applyFont="1" applyBorder="1" applyAlignment="1">
      <alignment horizontal="center" vertical="center"/>
    </xf>
    <xf numFmtId="0" fontId="47" fillId="0" borderId="90" xfId="3" applyFont="1" applyBorder="1" applyAlignment="1">
      <alignment horizontal="center" vertical="center" wrapText="1"/>
    </xf>
    <xf numFmtId="0" fontId="47" fillId="0" borderId="91" xfId="3" applyFont="1" applyBorder="1" applyAlignment="1">
      <alignment horizontal="center" vertical="center" wrapText="1"/>
    </xf>
    <xf numFmtId="1" fontId="47" fillId="0" borderId="92" xfId="3" applyNumberFormat="1" applyFont="1" applyBorder="1" applyAlignment="1">
      <alignment horizontal="center" vertical="center" wrapText="1"/>
    </xf>
    <xf numFmtId="1" fontId="47" fillId="0" borderId="91" xfId="3" applyNumberFormat="1" applyFont="1" applyBorder="1" applyAlignment="1">
      <alignment horizontal="center" vertical="center" wrapText="1"/>
    </xf>
    <xf numFmtId="0" fontId="47" fillId="4" borderId="1" xfId="3" applyFont="1" applyFill="1" applyBorder="1" applyAlignment="1" applyProtection="1">
      <alignment horizontal="left" vertical="center" wrapText="1"/>
      <protection locked="0"/>
    </xf>
    <xf numFmtId="0" fontId="47" fillId="4" borderId="26" xfId="3" applyFont="1" applyFill="1" applyBorder="1" applyAlignment="1" applyProtection="1">
      <alignment horizontal="left" vertical="center" wrapText="1"/>
      <protection locked="0"/>
    </xf>
    <xf numFmtId="0" fontId="0" fillId="0" borderId="12" xfId="0" applyBorder="1" applyAlignment="1">
      <alignment horizontal="center"/>
    </xf>
    <xf numFmtId="0" fontId="2" fillId="5" borderId="12" xfId="3" applyFill="1" applyBorder="1" applyAlignment="1">
      <alignment horizontal="center" vertical="center"/>
    </xf>
    <xf numFmtId="0" fontId="0" fillId="0" borderId="54" xfId="0" applyBorder="1" applyAlignment="1">
      <alignment horizontal="center"/>
    </xf>
    <xf numFmtId="0" fontId="0" fillId="0" borderId="46" xfId="0" applyBorder="1" applyAlignment="1">
      <alignment horizontal="center"/>
    </xf>
    <xf numFmtId="0" fontId="0" fillId="0" borderId="55" xfId="0" applyBorder="1" applyAlignment="1">
      <alignment horizontal="center"/>
    </xf>
    <xf numFmtId="0" fontId="16" fillId="0" borderId="54" xfId="1" applyFont="1" applyBorder="1" applyAlignment="1">
      <alignment horizontal="left" vertical="center" wrapText="1"/>
    </xf>
    <xf numFmtId="0" fontId="16" fillId="0" borderId="55" xfId="1" applyFont="1" applyBorder="1" applyAlignment="1">
      <alignment horizontal="left" vertical="center" wrapText="1"/>
    </xf>
    <xf numFmtId="0" fontId="11" fillId="0" borderId="54" xfId="1" applyBorder="1" applyAlignment="1">
      <alignment horizontal="right" vertical="center"/>
    </xf>
    <xf numFmtId="0" fontId="11" fillId="0" borderId="46" xfId="1" applyBorder="1" applyAlignment="1">
      <alignment horizontal="right" vertical="center"/>
    </xf>
    <xf numFmtId="0" fontId="10" fillId="0" borderId="0" xfId="1" applyFont="1" applyAlignment="1">
      <alignment horizontal="left"/>
    </xf>
    <xf numFmtId="0" fontId="10" fillId="0" borderId="67" xfId="1" applyFont="1" applyBorder="1" applyAlignment="1">
      <alignment horizontal="justify" vertical="center"/>
    </xf>
    <xf numFmtId="0" fontId="11" fillId="0" borderId="34" xfId="1" applyBorder="1" applyAlignment="1">
      <alignment horizontal="justify" vertical="center"/>
    </xf>
    <xf numFmtId="0" fontId="8" fillId="0" borderId="68" xfId="1" applyFont="1" applyBorder="1" applyAlignment="1">
      <alignment horizontal="left" vertical="top"/>
    </xf>
    <xf numFmtId="0" fontId="8" fillId="0" borderId="14" xfId="1" applyFont="1" applyBorder="1" applyAlignment="1">
      <alignment horizontal="left" vertical="top"/>
    </xf>
    <xf numFmtId="0" fontId="20" fillId="0" borderId="48" xfId="1" applyFont="1" applyBorder="1" applyAlignment="1">
      <alignment horizontal="left" vertical="top"/>
    </xf>
    <xf numFmtId="0" fontId="11" fillId="0" borderId="0" xfId="1" applyAlignment="1">
      <alignment horizontal="center" vertical="center"/>
    </xf>
    <xf numFmtId="0" fontId="7" fillId="0" borderId="33" xfId="1" applyFont="1" applyBorder="1" applyAlignment="1">
      <alignment horizontal="left" vertical="center"/>
    </xf>
    <xf numFmtId="0" fontId="7" fillId="0" borderId="51" xfId="1" applyFont="1" applyBorder="1" applyAlignment="1">
      <alignment horizontal="left" vertical="center"/>
    </xf>
    <xf numFmtId="0" fontId="20" fillId="0" borderId="52" xfId="1" applyFont="1" applyBorder="1" applyAlignment="1">
      <alignment horizontal="left" vertical="center"/>
    </xf>
    <xf numFmtId="0" fontId="16" fillId="0" borderId="56" xfId="1" applyFont="1" applyBorder="1" applyAlignment="1">
      <alignment horizontal="left" vertical="center" wrapText="1"/>
    </xf>
    <xf numFmtId="0" fontId="16" fillId="0" borderId="48" xfId="1" applyFont="1" applyBorder="1" applyAlignment="1">
      <alignment horizontal="left" vertical="center" wrapText="1"/>
    </xf>
    <xf numFmtId="0" fontId="11" fillId="0" borderId="50" xfId="1" applyBorder="1" applyAlignment="1">
      <alignment horizontal="left" vertical="center" wrapText="1"/>
    </xf>
    <xf numFmtId="0" fontId="11" fillId="0" borderId="52" xfId="1" applyBorder="1" applyAlignment="1">
      <alignment horizontal="left" vertical="center" wrapText="1"/>
    </xf>
    <xf numFmtId="0" fontId="19" fillId="0" borderId="56" xfId="1" applyFont="1" applyBorder="1" applyAlignment="1">
      <alignment horizontal="left" vertical="center" wrapText="1"/>
    </xf>
    <xf numFmtId="0" fontId="11" fillId="0" borderId="48" xfId="1" applyBorder="1" applyAlignment="1">
      <alignment horizontal="left" wrapText="1"/>
    </xf>
    <xf numFmtId="0" fontId="11" fillId="0" borderId="50" xfId="1" applyBorder="1" applyAlignment="1">
      <alignment horizontal="left" wrapText="1"/>
    </xf>
    <xf numFmtId="0" fontId="11" fillId="0" borderId="52" xfId="1" applyBorder="1" applyAlignment="1">
      <alignment horizontal="left" wrapText="1"/>
    </xf>
    <xf numFmtId="0" fontId="11" fillId="0" borderId="24" xfId="1" applyBorder="1" applyAlignment="1">
      <alignment horizontal="center" vertical="center"/>
    </xf>
    <xf numFmtId="0" fontId="11" fillId="0" borderId="9" xfId="1" applyBorder="1" applyAlignment="1">
      <alignment horizontal="center" vertical="center"/>
    </xf>
    <xf numFmtId="0" fontId="11" fillId="0" borderId="51" xfId="1" applyBorder="1" applyAlignment="1">
      <alignment horizontal="center" vertical="center"/>
    </xf>
    <xf numFmtId="0" fontId="11" fillId="0" borderId="46" xfId="1" applyBorder="1" applyAlignment="1">
      <alignment horizontal="center" vertical="center"/>
    </xf>
    <xf numFmtId="0" fontId="11" fillId="0" borderId="55" xfId="1" applyBorder="1" applyAlignment="1">
      <alignment horizontal="center" vertical="center"/>
    </xf>
    <xf numFmtId="0" fontId="11" fillId="0" borderId="12" xfId="1" applyBorder="1" applyAlignment="1">
      <alignment horizontal="center" vertical="center"/>
    </xf>
    <xf numFmtId="0" fontId="47" fillId="5" borderId="0" xfId="3" applyFont="1" applyFill="1" applyAlignment="1" applyProtection="1">
      <alignment horizontal="left" vertical="center" wrapText="1"/>
      <protection locked="0"/>
    </xf>
    <xf numFmtId="0" fontId="47" fillId="5" borderId="0" xfId="3" applyFont="1" applyFill="1" applyAlignment="1" applyProtection="1">
      <alignment horizontal="center" vertical="center" wrapText="1"/>
      <protection locked="0"/>
    </xf>
    <xf numFmtId="0" fontId="47" fillId="2" borderId="18" xfId="3" applyFont="1" applyFill="1" applyBorder="1" applyAlignment="1">
      <alignment horizontal="center" vertical="center"/>
    </xf>
    <xf numFmtId="0" fontId="47" fillId="3" borderId="18" xfId="3" applyFont="1" applyFill="1" applyBorder="1" applyAlignment="1">
      <alignment horizontal="center" vertical="center"/>
    </xf>
    <xf numFmtId="0" fontId="47" fillId="3" borderId="15" xfId="3" applyFont="1" applyFill="1" applyBorder="1" applyAlignment="1">
      <alignment horizontal="center" vertical="center"/>
    </xf>
    <xf numFmtId="0" fontId="47" fillId="2" borderId="77" xfId="3" applyFont="1" applyFill="1" applyBorder="1" applyAlignment="1">
      <alignment horizontal="center" vertical="center"/>
    </xf>
    <xf numFmtId="0" fontId="47" fillId="3" borderId="46" xfId="3" applyFont="1" applyFill="1" applyBorder="1" applyAlignment="1">
      <alignment horizontal="center" vertical="center"/>
    </xf>
    <xf numFmtId="0" fontId="47" fillId="3" borderId="76" xfId="3" applyFont="1" applyFill="1" applyBorder="1" applyAlignment="1">
      <alignment horizontal="center" vertical="center"/>
    </xf>
    <xf numFmtId="0" fontId="47" fillId="3" borderId="77" xfId="3" applyFont="1" applyFill="1" applyBorder="1" applyAlignment="1">
      <alignment horizontal="center" vertical="center"/>
    </xf>
    <xf numFmtId="0" fontId="47" fillId="3" borderId="69" xfId="3" applyFont="1" applyFill="1" applyBorder="1" applyAlignment="1">
      <alignment horizontal="center" vertical="center"/>
    </xf>
    <xf numFmtId="0" fontId="47" fillId="3" borderId="70" xfId="3" applyFont="1" applyFill="1" applyBorder="1" applyAlignment="1">
      <alignment horizontal="center" vertical="center"/>
    </xf>
    <xf numFmtId="0" fontId="47" fillId="3" borderId="72" xfId="3" applyFont="1" applyFill="1" applyBorder="1" applyAlignment="1">
      <alignment horizontal="center" vertical="center"/>
    </xf>
    <xf numFmtId="0" fontId="47" fillId="2" borderId="73" xfId="3" applyFont="1" applyFill="1" applyBorder="1" applyAlignment="1">
      <alignment horizontal="center" vertical="center"/>
    </xf>
    <xf numFmtId="0" fontId="47" fillId="2" borderId="84" xfId="3" applyFont="1" applyFill="1" applyBorder="1" applyAlignment="1">
      <alignment horizontal="center" vertical="center"/>
    </xf>
    <xf numFmtId="0" fontId="47" fillId="3" borderId="85" xfId="3" applyFont="1" applyFill="1" applyBorder="1" applyAlignment="1">
      <alignment horizontal="center" vertical="center"/>
    </xf>
    <xf numFmtId="0" fontId="47" fillId="3" borderId="86" xfId="3" applyFont="1" applyFill="1" applyBorder="1" applyAlignment="1">
      <alignment horizontal="center" vertical="center"/>
    </xf>
    <xf numFmtId="0" fontId="47" fillId="5" borderId="0" xfId="3" applyFont="1" applyFill="1" applyAlignment="1">
      <alignment horizontal="left" vertical="center" indent="1"/>
    </xf>
    <xf numFmtId="0" fontId="2" fillId="5" borderId="23" xfId="3" applyFill="1" applyBorder="1" applyAlignment="1">
      <alignment horizontal="center" vertical="center"/>
    </xf>
    <xf numFmtId="0" fontId="2" fillId="5" borderId="10" xfId="3" applyFill="1" applyBorder="1" applyAlignment="1">
      <alignment horizontal="center" vertical="center"/>
    </xf>
    <xf numFmtId="0" fontId="2" fillId="5" borderId="71" xfId="3" applyFill="1" applyBorder="1" applyAlignment="1">
      <alignment horizontal="center" vertical="center"/>
    </xf>
  </cellXfs>
  <cellStyles count="5">
    <cellStyle name="桁区切り 2" xfId="4" xr:uid="{00000000-0005-0000-0000-000000000000}"/>
    <cellStyle name="標準" xfId="0" builtinId="0"/>
    <cellStyle name="標準 2" xfId="1" xr:uid="{00000000-0005-0000-0000-000002000000}"/>
    <cellStyle name="標準 3" xfId="3" xr:uid="{00000000-0005-0000-0000-000003000000}"/>
    <cellStyle name="標準_コピーCT279ID2202N16" xfId="2" xr:uid="{00000000-0005-0000-0000-000004000000}"/>
  </cellStyles>
  <dxfs count="94">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19050</xdr:colOff>
      <xdr:row>31</xdr:row>
      <xdr:rowOff>152400</xdr:rowOff>
    </xdr:from>
    <xdr:to>
      <xdr:col>10</xdr:col>
      <xdr:colOff>114300</xdr:colOff>
      <xdr:row>34</xdr:row>
      <xdr:rowOff>104775</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6810375"/>
          <a:ext cx="2476500" cy="438150"/>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133</xdr:row>
      <xdr:rowOff>0</xdr:rowOff>
    </xdr:from>
    <xdr:to>
      <xdr:col>10</xdr:col>
      <xdr:colOff>114300</xdr:colOff>
      <xdr:row>135</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4431625"/>
          <a:ext cx="24765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534</xdr:row>
      <xdr:rowOff>0</xdr:rowOff>
    </xdr:from>
    <xdr:to>
      <xdr:col>13</xdr:col>
      <xdr:colOff>19050</xdr:colOff>
      <xdr:row>536</xdr:row>
      <xdr:rowOff>104775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52282725"/>
          <a:ext cx="309562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27</xdr:row>
      <xdr:rowOff>47625</xdr:rowOff>
    </xdr:from>
    <xdr:to>
      <xdr:col>26</xdr:col>
      <xdr:colOff>149678</xdr:colOff>
      <xdr:row>30</xdr:row>
      <xdr:rowOff>95249</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19050" y="5124450"/>
          <a:ext cx="6398078" cy="1104899"/>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600"/>
            </a:lnSpc>
            <a:defRPr sz="1000"/>
          </a:pPr>
          <a:r>
            <a:rPr lang="ja-JP" altLang="en-US" sz="1400" b="0" i="0" u="none" strike="noStrike" baseline="0">
              <a:solidFill>
                <a:srgbClr val="000000"/>
              </a:solidFill>
              <a:latin typeface="ＭＳ Ｐゴシック"/>
              <a:ea typeface="ＭＳ Ｐゴシック"/>
            </a:rPr>
            <a:t>　以下の点検項目について、○×で記載してください。</a:t>
          </a:r>
          <a:endParaRPr lang="en-US" altLang="ja-JP" sz="1400" b="0" i="0" u="none" strike="noStrike" baseline="0">
            <a:solidFill>
              <a:srgbClr val="000000"/>
            </a:solidFill>
            <a:latin typeface="ＭＳ Ｐゴシック"/>
            <a:ea typeface="ＭＳ Ｐゴシック"/>
          </a:endParaRP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lang="ja-JP" altLang="en-US" sz="1400" b="0" i="0" u="none" strike="noStrike" baseline="0">
            <a:solidFill>
              <a:sysClr val="windowText" lastClr="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　点検した結果×がついたところは基準等の違反となります。</a:t>
          </a:r>
        </a:p>
        <a:p>
          <a:pPr algn="ctr" rtl="0">
            <a:lnSpc>
              <a:spcPts val="1600"/>
            </a:lnSpc>
            <a:defRPr sz="1000"/>
          </a:pPr>
          <a:r>
            <a:rPr lang="ja-JP" altLang="en-US" sz="1400" b="0" i="0" u="none" strike="noStrike" baseline="0">
              <a:solidFill>
                <a:srgbClr val="000000"/>
              </a:solidFill>
              <a:latin typeface="ＭＳ Ｐゴシック"/>
              <a:ea typeface="ＭＳ Ｐゴシック"/>
            </a:rPr>
            <a:t>　速やかに、改善を行ってください。</a:t>
          </a:r>
          <a:endParaRPr lang="ja-JP" altLang="en-US"/>
        </a:p>
      </xdr:txBody>
    </xdr:sp>
    <xdr:clientData/>
  </xdr:twoCellAnchor>
  <xdr:twoCellAnchor>
    <xdr:from>
      <xdr:col>11</xdr:col>
      <xdr:colOff>47625</xdr:colOff>
      <xdr:row>30</xdr:row>
      <xdr:rowOff>142875</xdr:rowOff>
    </xdr:from>
    <xdr:to>
      <xdr:col>17</xdr:col>
      <xdr:colOff>209550</xdr:colOff>
      <xdr:row>33</xdr:row>
      <xdr:rowOff>104775</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743200" y="6276975"/>
          <a:ext cx="1590675" cy="523875"/>
        </a:xfrm>
        <a:prstGeom prst="wedgeEllipseCallout">
          <a:avLst>
            <a:gd name="adj1" fmla="val 52394"/>
            <a:gd name="adj2" fmla="val 3909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792</xdr:row>
      <xdr:rowOff>76200</xdr:rowOff>
    </xdr:from>
    <xdr:to>
      <xdr:col>26</xdr:col>
      <xdr:colOff>95250</xdr:colOff>
      <xdr:row>797</xdr:row>
      <xdr:rowOff>133350</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133350" y="90201750"/>
          <a:ext cx="6153150" cy="1352550"/>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t" upright="1"/>
        <a:lstStyle/>
        <a:p>
          <a:pPr algn="ctr" rtl="0">
            <a:lnSpc>
              <a:spcPts val="2100"/>
            </a:lnSpc>
            <a:defRPr sz="1000"/>
          </a:pPr>
          <a:r>
            <a:rPr lang="ja-JP" altLang="en-US" sz="2000" b="1" i="0" u="none" strike="noStrike" baseline="0">
              <a:solidFill>
                <a:srgbClr val="000000"/>
              </a:solidFill>
              <a:latin typeface="ＭＳ ゴシック"/>
              <a:ea typeface="ＭＳ ゴシック"/>
            </a:rPr>
            <a:t>以上で、運営状況点検は終了です。</a:t>
          </a:r>
        </a:p>
        <a:p>
          <a:pPr algn="ctr" rtl="0">
            <a:lnSpc>
              <a:spcPts val="2100"/>
            </a:lnSpc>
            <a:defRPr sz="1000"/>
          </a:pPr>
          <a:r>
            <a:rPr lang="ja-JP" altLang="en-US" sz="2000" b="1" i="0" u="none" strike="noStrike" baseline="0">
              <a:solidFill>
                <a:srgbClr val="000000"/>
              </a:solidFill>
              <a:latin typeface="ＭＳ ゴシック"/>
              <a:ea typeface="ＭＳ ゴシック"/>
            </a:rPr>
            <a:t>お疲れ様でした。</a:t>
          </a:r>
          <a:endParaRPr lang="ja-JP" altLang="en-US"/>
        </a:p>
      </xdr:txBody>
    </xdr:sp>
    <xdr:clientData/>
  </xdr:twoCellAnchor>
  <xdr:twoCellAnchor>
    <xdr:from>
      <xdr:col>0</xdr:col>
      <xdr:colOff>0</xdr:colOff>
      <xdr:row>74</xdr:row>
      <xdr:rowOff>114300</xdr:rowOff>
    </xdr:from>
    <xdr:to>
      <xdr:col>10</xdr:col>
      <xdr:colOff>95250</xdr:colOff>
      <xdr:row>76</xdr:row>
      <xdr:rowOff>133350</xdr:rowOff>
    </xdr:to>
    <xdr:sp macro="" textlink="">
      <xdr:nvSpPr>
        <xdr:cNvPr id="1048" name="AutoShape 24">
          <a:extLst>
            <a:ext uri="{FF2B5EF4-FFF2-40B4-BE49-F238E27FC236}">
              <a16:creationId xmlns:a16="http://schemas.microsoft.com/office/drawing/2014/main" id="{00000000-0008-0000-0000-000018040000}"/>
            </a:ext>
          </a:extLst>
        </xdr:cNvPr>
        <xdr:cNvSpPr>
          <a:spLocks noChangeArrowheads="1"/>
        </xdr:cNvSpPr>
      </xdr:nvSpPr>
      <xdr:spPr bwMode="auto">
        <a:xfrm>
          <a:off x="0" y="13839825"/>
          <a:ext cx="2476500" cy="51435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95250</xdr:colOff>
          <xdr:row>8</xdr:row>
          <xdr:rowOff>76200</xdr:rowOff>
        </xdr:from>
        <xdr:to>
          <xdr:col>33</xdr:col>
          <xdr:colOff>390525</xdr:colOff>
          <xdr:row>11</xdr:row>
          <xdr:rowOff>238125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28575</xdr:colOff>
          <xdr:row>8</xdr:row>
          <xdr:rowOff>95250</xdr:rowOff>
        </xdr:from>
        <xdr:to>
          <xdr:col>29</xdr:col>
          <xdr:colOff>314325</xdr:colOff>
          <xdr:row>11</xdr:row>
          <xdr:rowOff>238125</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2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1</xdr:col>
      <xdr:colOff>9525</xdr:colOff>
      <xdr:row>5</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0" y="1133475"/>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18288" rIns="27432" bIns="18288" anchor="ctr" upright="1"/>
        <a:lstStyle/>
        <a:p>
          <a:pPr algn="ctr" rtl="0">
            <a:lnSpc>
              <a:spcPts val="1200"/>
            </a:lnSpc>
            <a:defRPr sz="1000"/>
          </a:pPr>
          <a:endParaRPr lang="ja-JP" altLang="en-US" sz="1100" b="0" i="0" u="none" strike="noStrike" baseline="0">
            <a:solidFill>
              <a:srgbClr val="000000"/>
            </a:solidFill>
            <a:latin typeface="ＭＳ Ｐゴシック"/>
            <a:ea typeface="ＭＳ Ｐゴシック"/>
          </a:endParaRPr>
        </a:p>
        <a:p>
          <a:pPr algn="ctr" rtl="0">
            <a:lnSpc>
              <a:spcPts val="1000"/>
            </a:lnSpc>
            <a:defRPr sz="1000"/>
          </a:pPr>
          <a:endParaRPr lang="ja-JP" altLang="en-US"/>
        </a:p>
      </xdr:txBody>
    </xdr:sp>
    <xdr:clientData/>
  </xdr:twoCellAnchor>
  <xdr:twoCellAnchor>
    <xdr:from>
      <xdr:col>2</xdr:col>
      <xdr:colOff>1123950</xdr:colOff>
      <xdr:row>18</xdr:row>
      <xdr:rowOff>9525</xdr:rowOff>
    </xdr:from>
    <xdr:to>
      <xdr:col>16</xdr:col>
      <xdr:colOff>190500</xdr:colOff>
      <xdr:row>19</xdr:row>
      <xdr:rowOff>295275</xdr:rowOff>
    </xdr:to>
    <xdr:sp macro="" textlink="">
      <xdr:nvSpPr>
        <xdr:cNvPr id="5372" name="Line 2">
          <a:extLst>
            <a:ext uri="{FF2B5EF4-FFF2-40B4-BE49-F238E27FC236}">
              <a16:creationId xmlns:a16="http://schemas.microsoft.com/office/drawing/2014/main" id="{00000000-0008-0000-0300-0000FC140000}"/>
            </a:ext>
          </a:extLst>
        </xdr:cNvPr>
        <xdr:cNvSpPr>
          <a:spLocks noChangeShapeType="1"/>
        </xdr:cNvSpPr>
      </xdr:nvSpPr>
      <xdr:spPr bwMode="auto">
        <a:xfrm flipH="1">
          <a:off x="2543175" y="5572125"/>
          <a:ext cx="8267700" cy="609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30</xdr:col>
          <xdr:colOff>95250</xdr:colOff>
          <xdr:row>8</xdr:row>
          <xdr:rowOff>76200</xdr:rowOff>
        </xdr:from>
        <xdr:to>
          <xdr:col>33</xdr:col>
          <xdr:colOff>390525</xdr:colOff>
          <xdr:row>11</xdr:row>
          <xdr:rowOff>238125</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【職員の行の削除】</a:t>
              </a:r>
            </a:p>
            <a:p>
              <a:pPr algn="ctr" rtl="0">
                <a:defRPr sz="1000"/>
              </a:pPr>
              <a:r>
                <a:rPr lang="ja-JP" altLang="en-US" sz="1100" b="0" i="0" u="none" strike="noStrike" baseline="0">
                  <a:solidFill>
                    <a:srgbClr val="000000"/>
                  </a:solidFill>
                  <a:latin typeface="游ゴシック"/>
                  <a:ea typeface="游ゴシック"/>
                </a:rPr>
                <a:t>No12を削除します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26</xdr:col>
          <xdr:colOff>28575</xdr:colOff>
          <xdr:row>8</xdr:row>
          <xdr:rowOff>95250</xdr:rowOff>
        </xdr:from>
        <xdr:to>
          <xdr:col>29</xdr:col>
          <xdr:colOff>314325</xdr:colOff>
          <xdr:row>11</xdr:row>
          <xdr:rowOff>238125</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【職員の行の追加】</a:t>
              </a:r>
            </a:p>
            <a:p>
              <a:pPr algn="ctr" rtl="0">
                <a:defRPr sz="1000"/>
              </a:pPr>
              <a:r>
                <a:rPr lang="ja-JP" altLang="en-US" sz="1100" b="0" i="0" u="none" strike="noStrike" baseline="0">
                  <a:solidFill>
                    <a:srgbClr val="000000"/>
                  </a:solidFill>
                  <a:latin typeface="游ゴシック"/>
                  <a:ea typeface="游ゴシック"/>
                </a:rPr>
                <a:t>No11をコピーして</a:t>
              </a:r>
            </a:p>
            <a:p>
              <a:pPr algn="ctr" rtl="0">
                <a:defRPr sz="1000"/>
              </a:pPr>
              <a:r>
                <a:rPr lang="ja-JP" altLang="en-US" sz="1100" b="0" i="0" u="none" strike="noStrike" baseline="0">
                  <a:solidFill>
                    <a:srgbClr val="000000"/>
                  </a:solidFill>
                  <a:latin typeface="游ゴシック"/>
                  <a:ea typeface="游ゴシック"/>
                </a:rPr>
                <a:t>行を挿入します。</a:t>
              </a:r>
            </a:p>
          </xdr:txBody>
        </xdr:sp>
        <xdr:clientData fPrintsWithSheet="0"/>
      </xdr:twoCellAnchor>
    </mc:Choice>
    <mc:Fallback/>
  </mc:AlternateContent>
  <xdr:twoCellAnchor>
    <xdr:from>
      <xdr:col>0</xdr:col>
      <xdr:colOff>0</xdr:colOff>
      <xdr:row>1</xdr:row>
      <xdr:rowOff>114300</xdr:rowOff>
    </xdr:from>
    <xdr:to>
      <xdr:col>7</xdr:col>
      <xdr:colOff>114300</xdr:colOff>
      <xdr:row>2</xdr:row>
      <xdr:rowOff>203200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0" y="3714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247650</xdr:colOff>
          <xdr:row>4</xdr:row>
          <xdr:rowOff>9525</xdr:rowOff>
        </xdr:from>
        <xdr:to>
          <xdr:col>29</xdr:col>
          <xdr:colOff>161925</xdr:colOff>
          <xdr:row>7</xdr:row>
          <xdr:rowOff>114300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勤務時間帯（シフト記号）追加</a:t>
              </a:r>
            </a:p>
            <a:p>
              <a:pPr algn="ctr" rtl="0">
                <a:defRPr sz="1000"/>
              </a:pPr>
              <a:r>
                <a:rPr lang="ja-JP" altLang="en-US" sz="1100" b="0" i="0" u="none" strike="noStrike" baseline="0">
                  <a:solidFill>
                    <a:srgbClr val="000000"/>
                  </a:solidFill>
                  <a:latin typeface="游ゴシック"/>
                  <a:ea typeface="游ゴシック"/>
                </a:rPr>
                <a:t>（４０行目に追加されます）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247650</xdr:colOff>
          <xdr:row>8</xdr:row>
          <xdr:rowOff>0</xdr:rowOff>
        </xdr:from>
        <xdr:to>
          <xdr:col>29</xdr:col>
          <xdr:colOff>171450</xdr:colOff>
          <xdr:row>11</xdr:row>
          <xdr:rowOff>104775</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27432" tIns="41148" rIns="27432" bIns="41148" anchor="ctr" upright="1"/>
            <a:lstStyle/>
            <a:p>
              <a:pPr algn="ctr" rtl="0">
                <a:defRPr sz="1000"/>
              </a:pPr>
              <a:r>
                <a:rPr lang="ja-JP" altLang="en-US" sz="1100" b="0" i="0" u="none" strike="noStrike" baseline="0">
                  <a:solidFill>
                    <a:srgbClr val="000000"/>
                  </a:solidFill>
                  <a:latin typeface="游ゴシック"/>
                  <a:ea typeface="游ゴシック"/>
                </a:rPr>
                <a:t>勤務時間帯（シフト記号）削除</a:t>
              </a:r>
            </a:p>
            <a:p>
              <a:pPr algn="ctr" rtl="0">
                <a:defRPr sz="1000"/>
              </a:pPr>
              <a:r>
                <a:rPr lang="ja-JP" altLang="en-US" sz="1100" b="0" i="0" u="none" strike="noStrike" baseline="0">
                  <a:solidFill>
                    <a:srgbClr val="000000"/>
                  </a:solidFill>
                  <a:latin typeface="游ゴシック"/>
                  <a:ea typeface="游ゴシック"/>
                </a:rPr>
                <a:t>（４０行目が削除されます）</a:t>
              </a:r>
            </a:p>
            <a:p>
              <a:pPr algn="ctr" rtl="0">
                <a:defRPr sz="1000"/>
              </a:pPr>
              <a:r>
                <a:rPr lang="ja-JP" altLang="en-US" sz="900" b="0" i="0" u="none" strike="noStrike" baseline="0">
                  <a:solidFill>
                    <a:srgbClr val="000000"/>
                  </a:solidFill>
                  <a:latin typeface="游ゴシック"/>
                  <a:ea typeface="游ゴシック"/>
                </a:rPr>
                <a:t>記号 az の行を消さないようにご注意ください</a:t>
              </a:r>
            </a:p>
          </xdr:txBody>
        </xdr:sp>
        <xdr:clientData fPrintsWithSheet="0"/>
      </xdr:twoCellAnchor>
    </mc:Choice>
    <mc:Fallback/>
  </mc:AlternateContent>
  <xdr:twoCellAnchor>
    <xdr:from>
      <xdr:col>25</xdr:col>
      <xdr:colOff>228600</xdr:colOff>
      <xdr:row>21</xdr:row>
      <xdr:rowOff>57150</xdr:rowOff>
    </xdr:from>
    <xdr:to>
      <xdr:col>25</xdr:col>
      <xdr:colOff>485775</xdr:colOff>
      <xdr:row>36</xdr:row>
      <xdr:rowOff>171450</xdr:rowOff>
    </xdr:to>
    <xdr:sp macro="" textlink="">
      <xdr:nvSpPr>
        <xdr:cNvPr id="4" name="右中かっこ 3">
          <a:extLst>
            <a:ext uri="{FF2B5EF4-FFF2-40B4-BE49-F238E27FC236}">
              <a16:creationId xmlns:a16="http://schemas.microsoft.com/office/drawing/2014/main" id="{00000000-0008-0000-0500-000004000000}"/>
            </a:ext>
          </a:extLst>
        </xdr:cNvPr>
        <xdr:cNvSpPr/>
      </xdr:nvSpPr>
      <xdr:spPr>
        <a:xfrm>
          <a:off x="18364200" y="5057775"/>
          <a:ext cx="257175" cy="3686175"/>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26</xdr:row>
      <xdr:rowOff>95250</xdr:rowOff>
    </xdr:from>
    <xdr:to>
      <xdr:col>32</xdr:col>
      <xdr:colOff>628650</xdr:colOff>
      <xdr:row>31</xdr:row>
      <xdr:rowOff>209550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18888075" y="6286500"/>
          <a:ext cx="4676775"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dr:col>25</xdr:col>
      <xdr:colOff>247650</xdr:colOff>
      <xdr:row>12</xdr:row>
      <xdr:rowOff>76200</xdr:rowOff>
    </xdr:from>
    <xdr:to>
      <xdr:col>32</xdr:col>
      <xdr:colOff>361950</xdr:colOff>
      <xdr:row>17</xdr:row>
      <xdr:rowOff>190500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18383250" y="2933700"/>
          <a:ext cx="4914900" cy="13049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523874</xdr:colOff>
      <xdr:row>71</xdr:row>
      <xdr:rowOff>209550</xdr:rowOff>
    </xdr:from>
    <xdr:to>
      <xdr:col>12</xdr:col>
      <xdr:colOff>28574</xdr:colOff>
      <xdr:row>82</xdr:row>
      <xdr:rowOff>111125</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28649" y="16811625"/>
          <a:ext cx="9458325"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他職種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4</xdr:col>
      <xdr:colOff>381000</xdr:colOff>
      <xdr:row>3</xdr:row>
      <xdr:rowOff>85725</xdr:rowOff>
    </xdr:from>
    <xdr:to>
      <xdr:col>4</xdr:col>
      <xdr:colOff>457200</xdr:colOff>
      <xdr:row>4</xdr:row>
      <xdr:rowOff>247650</xdr:rowOff>
    </xdr:to>
    <xdr:sp macro="" textlink="">
      <xdr:nvSpPr>
        <xdr:cNvPr id="3" name="右中かっこ 2">
          <a:extLst>
            <a:ext uri="{FF2B5EF4-FFF2-40B4-BE49-F238E27FC236}">
              <a16:creationId xmlns:a16="http://schemas.microsoft.com/office/drawing/2014/main" id="{00000000-0008-0000-0600-000003000000}"/>
            </a:ext>
          </a:extLst>
        </xdr:cNvPr>
        <xdr:cNvSpPr/>
      </xdr:nvSpPr>
      <xdr:spPr>
        <a:xfrm>
          <a:off x="4953000"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466725</xdr:colOff>
      <xdr:row>2</xdr:row>
      <xdr:rowOff>0</xdr:rowOff>
    </xdr:from>
    <xdr:to>
      <xdr:col>5</xdr:col>
      <xdr:colOff>1038225</xdr:colOff>
      <xdr:row>6</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581525"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trlProp" Target="../ctrlProps/ctrlProp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fitToPage="1"/>
  </sheetPr>
  <dimension ref="A1:AE939"/>
  <sheetViews>
    <sheetView tabSelected="1" view="pageBreakPreview" zoomScaleNormal="100" zoomScaleSheetLayoutView="100" workbookViewId="0">
      <selection sqref="A1:AA1"/>
    </sheetView>
  </sheetViews>
  <sheetFormatPr defaultColWidth="9.140625" defaultRowHeight="12.75" customHeight="1" x14ac:dyDescent="0.25"/>
  <cols>
    <col min="1" max="1" width="3.5703125" style="37" customWidth="1"/>
    <col min="2" max="2" width="4.7109375" style="38" customWidth="1"/>
    <col min="3" max="24" width="3.85546875" style="37" customWidth="1"/>
    <col min="25" max="27" width="3.5703125" style="39" customWidth="1"/>
    <col min="28" max="16384" width="9.140625" style="37"/>
  </cols>
  <sheetData>
    <row r="1" spans="1:27" ht="40.5" customHeight="1" x14ac:dyDescent="0.3">
      <c r="A1" s="393" t="s">
        <v>812</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row>
    <row r="2" spans="1:27" ht="29.25" customHeight="1" x14ac:dyDescent="0.15">
      <c r="A2" s="394" t="s">
        <v>12</v>
      </c>
      <c r="B2" s="394"/>
      <c r="C2" s="394"/>
      <c r="D2" s="394"/>
      <c r="E2" s="394"/>
      <c r="F2" s="394"/>
      <c r="G2" s="394"/>
      <c r="H2" s="394"/>
      <c r="I2" s="394"/>
      <c r="J2" s="394"/>
      <c r="K2" s="394"/>
      <c r="L2" s="394"/>
      <c r="M2" s="394"/>
      <c r="N2" s="394"/>
      <c r="O2" s="394"/>
      <c r="P2" s="394"/>
      <c r="Q2" s="394"/>
      <c r="R2" s="394"/>
      <c r="S2" s="394"/>
      <c r="T2" s="394"/>
      <c r="U2" s="394"/>
      <c r="V2" s="394"/>
      <c r="W2" s="394"/>
      <c r="X2" s="394"/>
      <c r="Y2" s="394"/>
      <c r="Z2" s="394"/>
      <c r="AA2" s="394"/>
    </row>
    <row r="3" spans="1:27" ht="29.25" customHeight="1" x14ac:dyDescent="0.15">
      <c r="A3" s="394" t="s">
        <v>15</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row>
    <row r="4" spans="1:27" ht="6" customHeight="1" x14ac:dyDescent="0.25"/>
    <row r="5" spans="1:27" ht="12" customHeight="1" x14ac:dyDescent="0.25">
      <c r="A5" s="395" t="s">
        <v>6</v>
      </c>
      <c r="B5" s="396"/>
      <c r="C5" s="396"/>
      <c r="D5" s="396"/>
      <c r="E5" s="396"/>
      <c r="F5" s="396"/>
      <c r="G5" s="396"/>
      <c r="H5" s="40"/>
      <c r="I5" s="40"/>
      <c r="J5" s="41"/>
      <c r="K5" s="106" t="s">
        <v>59</v>
      </c>
      <c r="L5" s="106"/>
      <c r="M5" s="106"/>
      <c r="N5" s="106"/>
      <c r="O5" s="106"/>
      <c r="P5" s="106"/>
      <c r="Q5" s="106"/>
      <c r="R5" s="40"/>
      <c r="S5" s="40"/>
      <c r="T5" s="40"/>
      <c r="U5" s="42"/>
      <c r="V5" s="42"/>
      <c r="W5" s="42"/>
      <c r="X5" s="42"/>
      <c r="Y5" s="43"/>
      <c r="Z5" s="43"/>
      <c r="AA5" s="44"/>
    </row>
    <row r="6" spans="1:27" ht="12" customHeight="1" x14ac:dyDescent="0.15">
      <c r="A6" s="397" t="s">
        <v>145</v>
      </c>
      <c r="B6" s="398"/>
      <c r="C6" s="398"/>
      <c r="D6" s="398"/>
      <c r="E6" s="398"/>
      <c r="F6" s="398"/>
      <c r="G6" s="398"/>
      <c r="H6" s="398"/>
      <c r="I6" s="398"/>
      <c r="J6" s="399"/>
      <c r="K6" s="423"/>
      <c r="L6" s="424"/>
      <c r="M6" s="424"/>
      <c r="N6" s="424"/>
      <c r="O6" s="424"/>
      <c r="P6" s="424"/>
      <c r="Q6" s="424"/>
      <c r="R6" s="424"/>
      <c r="S6" s="424"/>
      <c r="T6" s="424"/>
      <c r="U6" s="424"/>
      <c r="V6" s="424"/>
      <c r="W6" s="424"/>
      <c r="X6" s="424"/>
      <c r="Y6" s="424"/>
      <c r="Z6" s="424"/>
      <c r="AA6" s="425"/>
    </row>
    <row r="7" spans="1:27" ht="12" customHeight="1" x14ac:dyDescent="0.15">
      <c r="A7" s="400"/>
      <c r="B7" s="401"/>
      <c r="C7" s="401"/>
      <c r="D7" s="401"/>
      <c r="E7" s="401"/>
      <c r="F7" s="401"/>
      <c r="G7" s="401"/>
      <c r="H7" s="401"/>
      <c r="I7" s="401"/>
      <c r="J7" s="402"/>
      <c r="K7" s="426"/>
      <c r="L7" s="427"/>
      <c r="M7" s="427"/>
      <c r="N7" s="427"/>
      <c r="O7" s="427"/>
      <c r="P7" s="427"/>
      <c r="Q7" s="427"/>
      <c r="R7" s="427"/>
      <c r="S7" s="427"/>
      <c r="T7" s="427"/>
      <c r="U7" s="427"/>
      <c r="V7" s="427"/>
      <c r="W7" s="427"/>
      <c r="X7" s="427"/>
      <c r="Y7" s="427"/>
      <c r="Z7" s="427"/>
      <c r="AA7" s="428"/>
    </row>
    <row r="8" spans="1:27" ht="8.25" customHeight="1" x14ac:dyDescent="0.25">
      <c r="A8" s="45" t="s">
        <v>4</v>
      </c>
    </row>
    <row r="9" spans="1:27" ht="12" customHeight="1" x14ac:dyDescent="0.15">
      <c r="A9" s="456" t="s">
        <v>7</v>
      </c>
      <c r="B9" s="457"/>
      <c r="C9" s="403" t="s">
        <v>60</v>
      </c>
      <c r="D9" s="404"/>
      <c r="E9" s="404"/>
      <c r="F9" s="404"/>
      <c r="G9" s="405"/>
      <c r="H9" s="446">
        <v>14</v>
      </c>
      <c r="I9" s="447"/>
      <c r="J9" s="447"/>
      <c r="K9" s="447"/>
      <c r="L9" s="447"/>
      <c r="M9" s="447"/>
      <c r="N9" s="447"/>
      <c r="O9" s="447"/>
      <c r="P9" s="447"/>
      <c r="Q9" s="447"/>
      <c r="R9" s="447"/>
      <c r="S9" s="447"/>
      <c r="T9" s="447"/>
      <c r="U9" s="447"/>
      <c r="V9" s="447"/>
      <c r="W9" s="447"/>
      <c r="X9" s="447"/>
      <c r="Y9" s="447"/>
      <c r="Z9" s="447"/>
      <c r="AA9" s="448"/>
    </row>
    <row r="10" spans="1:27" ht="12" customHeight="1" x14ac:dyDescent="0.15">
      <c r="A10" s="458"/>
      <c r="B10" s="459"/>
      <c r="C10" s="473" t="s">
        <v>8</v>
      </c>
      <c r="D10" s="474"/>
      <c r="E10" s="474"/>
      <c r="F10" s="474"/>
      <c r="G10" s="475"/>
      <c r="H10" s="449"/>
      <c r="I10" s="450"/>
      <c r="J10" s="450"/>
      <c r="K10" s="450"/>
      <c r="L10" s="450"/>
      <c r="M10" s="450"/>
      <c r="N10" s="450"/>
      <c r="O10" s="450"/>
      <c r="P10" s="450"/>
      <c r="Q10" s="450"/>
      <c r="R10" s="450"/>
      <c r="S10" s="450"/>
      <c r="T10" s="450"/>
      <c r="U10" s="450"/>
      <c r="V10" s="450"/>
      <c r="W10" s="450"/>
      <c r="X10" s="450"/>
      <c r="Y10" s="450"/>
      <c r="Z10" s="450"/>
      <c r="AA10" s="451"/>
    </row>
    <row r="11" spans="1:27" ht="9" customHeight="1" x14ac:dyDescent="0.15">
      <c r="A11" s="458"/>
      <c r="B11" s="459"/>
      <c r="C11" s="462" t="s">
        <v>10</v>
      </c>
      <c r="D11" s="463"/>
      <c r="E11" s="463"/>
      <c r="F11" s="463"/>
      <c r="G11" s="464"/>
      <c r="H11" s="429"/>
      <c r="I11" s="430"/>
      <c r="J11" s="430"/>
      <c r="K11" s="430"/>
      <c r="L11" s="430"/>
      <c r="M11" s="430"/>
      <c r="N11" s="430"/>
      <c r="O11" s="430"/>
      <c r="P11" s="430"/>
      <c r="Q11" s="430"/>
      <c r="R11" s="430"/>
      <c r="S11" s="430"/>
      <c r="T11" s="430"/>
      <c r="U11" s="430"/>
      <c r="V11" s="430"/>
      <c r="W11" s="430"/>
      <c r="X11" s="430"/>
      <c r="Y11" s="430"/>
      <c r="Z11" s="430"/>
      <c r="AA11" s="431"/>
    </row>
    <row r="12" spans="1:27" ht="9" customHeight="1" x14ac:dyDescent="0.15">
      <c r="A12" s="458"/>
      <c r="B12" s="459"/>
      <c r="C12" s="465"/>
      <c r="D12" s="466"/>
      <c r="E12" s="466"/>
      <c r="F12" s="466"/>
      <c r="G12" s="467"/>
      <c r="H12" s="432"/>
      <c r="I12" s="433"/>
      <c r="J12" s="433"/>
      <c r="K12" s="433"/>
      <c r="L12" s="433"/>
      <c r="M12" s="433"/>
      <c r="N12" s="433"/>
      <c r="O12" s="433"/>
      <c r="P12" s="433"/>
      <c r="Q12" s="433"/>
      <c r="R12" s="433"/>
      <c r="S12" s="433"/>
      <c r="T12" s="433"/>
      <c r="U12" s="433"/>
      <c r="V12" s="433"/>
      <c r="W12" s="433"/>
      <c r="X12" s="433"/>
      <c r="Y12" s="433"/>
      <c r="Z12" s="433"/>
      <c r="AA12" s="434"/>
    </row>
    <row r="13" spans="1:27" ht="12" customHeight="1" x14ac:dyDescent="0.15">
      <c r="A13" s="458"/>
      <c r="B13" s="459"/>
      <c r="C13" s="333"/>
      <c r="D13" s="46"/>
      <c r="E13" s="46"/>
      <c r="F13" s="46"/>
      <c r="G13" s="47"/>
      <c r="H13" s="435"/>
      <c r="I13" s="436"/>
      <c r="J13" s="436"/>
      <c r="K13" s="436"/>
      <c r="L13" s="436"/>
      <c r="M13" s="436"/>
      <c r="N13" s="436"/>
      <c r="O13" s="436"/>
      <c r="P13" s="436"/>
      <c r="Q13" s="436"/>
      <c r="R13" s="436"/>
      <c r="S13" s="436"/>
      <c r="T13" s="436"/>
      <c r="U13" s="436"/>
      <c r="V13" s="436"/>
      <c r="W13" s="436"/>
      <c r="X13" s="436"/>
      <c r="Y13" s="436"/>
      <c r="Z13" s="436"/>
      <c r="AA13" s="437"/>
    </row>
    <row r="14" spans="1:27" ht="12" customHeight="1" x14ac:dyDescent="0.15">
      <c r="A14" s="458"/>
      <c r="B14" s="459"/>
      <c r="C14" s="452" t="s">
        <v>61</v>
      </c>
      <c r="D14" s="453"/>
      <c r="E14" s="453"/>
      <c r="F14" s="453"/>
      <c r="G14" s="454"/>
      <c r="H14" s="438"/>
      <c r="I14" s="439"/>
      <c r="J14" s="439"/>
      <c r="K14" s="439"/>
      <c r="L14" s="439"/>
      <c r="M14" s="439"/>
      <c r="N14" s="439"/>
      <c r="O14" s="439"/>
      <c r="P14" s="439"/>
      <c r="Q14" s="439"/>
      <c r="R14" s="439"/>
      <c r="S14" s="439"/>
      <c r="T14" s="439"/>
      <c r="U14" s="439"/>
      <c r="V14" s="439"/>
      <c r="W14" s="439"/>
      <c r="X14" s="439"/>
      <c r="Y14" s="439"/>
      <c r="Z14" s="439"/>
      <c r="AA14" s="440"/>
    </row>
    <row r="15" spans="1:27" ht="12" customHeight="1" x14ac:dyDescent="0.15">
      <c r="A15" s="458"/>
      <c r="B15" s="459"/>
      <c r="C15" s="48"/>
      <c r="D15" s="49"/>
      <c r="E15" s="49"/>
      <c r="F15" s="49"/>
      <c r="G15" s="50"/>
      <c r="H15" s="441"/>
      <c r="I15" s="442"/>
      <c r="J15" s="442"/>
      <c r="K15" s="442"/>
      <c r="L15" s="442"/>
      <c r="M15" s="442"/>
      <c r="N15" s="442"/>
      <c r="O15" s="442"/>
      <c r="P15" s="442"/>
      <c r="Q15" s="442"/>
      <c r="R15" s="442"/>
      <c r="S15" s="442"/>
      <c r="T15" s="442"/>
      <c r="U15" s="442"/>
      <c r="V15" s="442"/>
      <c r="W15" s="442"/>
      <c r="X15" s="442"/>
      <c r="Y15" s="442"/>
      <c r="Z15" s="442"/>
      <c r="AA15" s="443"/>
    </row>
    <row r="16" spans="1:27" ht="12" customHeight="1" x14ac:dyDescent="0.15">
      <c r="A16" s="458"/>
      <c r="B16" s="459"/>
      <c r="C16" s="104" t="s">
        <v>5</v>
      </c>
      <c r="D16" s="51"/>
      <c r="E16" s="51"/>
      <c r="F16" s="51"/>
      <c r="G16" s="331"/>
      <c r="H16" s="444" t="s">
        <v>9</v>
      </c>
      <c r="I16" s="383"/>
      <c r="J16" s="383"/>
      <c r="K16" s="383"/>
      <c r="L16" s="51"/>
      <c r="M16" s="51"/>
      <c r="N16" s="51"/>
      <c r="O16" s="51"/>
      <c r="P16" s="51"/>
      <c r="Q16" s="51"/>
      <c r="R16" s="468" t="s">
        <v>58</v>
      </c>
      <c r="S16" s="468"/>
      <c r="T16" s="468"/>
      <c r="U16" s="468"/>
      <c r="V16" s="468"/>
      <c r="W16" s="468"/>
      <c r="X16" s="468"/>
      <c r="Y16" s="468"/>
      <c r="Z16" s="468"/>
      <c r="AA16" s="469"/>
    </row>
    <row r="17" spans="1:27" ht="12" customHeight="1" x14ac:dyDescent="0.15">
      <c r="A17" s="458"/>
      <c r="B17" s="459"/>
      <c r="C17" s="452" t="s">
        <v>0</v>
      </c>
      <c r="D17" s="453"/>
      <c r="E17" s="453"/>
      <c r="F17" s="453"/>
      <c r="G17" s="454"/>
      <c r="H17" s="407"/>
      <c r="I17" s="408"/>
      <c r="J17" s="408"/>
      <c r="K17" s="408"/>
      <c r="L17" s="408"/>
      <c r="M17" s="408"/>
      <c r="N17" s="408"/>
      <c r="O17" s="408"/>
      <c r="P17" s="408"/>
      <c r="Q17" s="408"/>
      <c r="R17" s="408"/>
      <c r="S17" s="408"/>
      <c r="T17" s="408"/>
      <c r="U17" s="408"/>
      <c r="V17" s="408"/>
      <c r="W17" s="408"/>
      <c r="X17" s="408"/>
      <c r="Y17" s="408"/>
      <c r="Z17" s="408"/>
      <c r="AA17" s="409"/>
    </row>
    <row r="18" spans="1:27" ht="12" customHeight="1" x14ac:dyDescent="0.15">
      <c r="A18" s="460"/>
      <c r="B18" s="461"/>
      <c r="C18" s="52"/>
      <c r="D18" s="49"/>
      <c r="E18" s="49"/>
      <c r="F18" s="49"/>
      <c r="G18" s="50"/>
      <c r="H18" s="410"/>
      <c r="I18" s="411"/>
      <c r="J18" s="411"/>
      <c r="K18" s="411"/>
      <c r="L18" s="411"/>
      <c r="M18" s="411"/>
      <c r="N18" s="411"/>
      <c r="O18" s="411"/>
      <c r="P18" s="411"/>
      <c r="Q18" s="411"/>
      <c r="R18" s="411"/>
      <c r="S18" s="411"/>
      <c r="T18" s="411"/>
      <c r="U18" s="411"/>
      <c r="V18" s="411"/>
      <c r="W18" s="411"/>
      <c r="X18" s="411"/>
      <c r="Y18" s="411"/>
      <c r="Z18" s="411"/>
      <c r="AA18" s="412"/>
    </row>
    <row r="19" spans="1:27" ht="15" customHeight="1" x14ac:dyDescent="0.25"/>
    <row r="20" spans="1:27" ht="12.75" customHeight="1" x14ac:dyDescent="0.15">
      <c r="A20" s="462" t="s">
        <v>13</v>
      </c>
      <c r="B20" s="463"/>
      <c r="C20" s="463"/>
      <c r="D20" s="463"/>
      <c r="E20" s="463"/>
      <c r="F20" s="464"/>
      <c r="G20" s="455"/>
      <c r="H20" s="455"/>
      <c r="I20" s="455"/>
      <c r="J20" s="455"/>
      <c r="K20" s="455" t="s">
        <v>11</v>
      </c>
      <c r="L20" s="455"/>
      <c r="M20" s="455"/>
      <c r="N20" s="53"/>
      <c r="O20" s="476" t="s">
        <v>34</v>
      </c>
      <c r="P20" s="477"/>
      <c r="Q20" s="477"/>
      <c r="R20" s="477"/>
      <c r="S20" s="477"/>
      <c r="T20" s="478"/>
      <c r="U20" s="391"/>
      <c r="V20" s="391"/>
      <c r="W20" s="391"/>
      <c r="X20" s="391"/>
      <c r="Y20" s="455" t="s">
        <v>11</v>
      </c>
      <c r="Z20" s="455"/>
      <c r="AA20" s="455"/>
    </row>
    <row r="21" spans="1:27" ht="12.75" customHeight="1" x14ac:dyDescent="0.15">
      <c r="A21" s="470"/>
      <c r="B21" s="471"/>
      <c r="C21" s="471"/>
      <c r="D21" s="471"/>
      <c r="E21" s="471"/>
      <c r="F21" s="472"/>
      <c r="G21" s="455"/>
      <c r="H21" s="455"/>
      <c r="I21" s="455"/>
      <c r="J21" s="455"/>
      <c r="K21" s="455"/>
      <c r="L21" s="455"/>
      <c r="M21" s="455"/>
      <c r="N21" s="53"/>
      <c r="O21" s="479"/>
      <c r="P21" s="480"/>
      <c r="Q21" s="480"/>
      <c r="R21" s="480"/>
      <c r="S21" s="480"/>
      <c r="T21" s="481"/>
      <c r="U21" s="391"/>
      <c r="V21" s="391"/>
      <c r="W21" s="391"/>
      <c r="X21" s="391"/>
      <c r="Y21" s="455"/>
      <c r="Z21" s="455"/>
      <c r="AA21" s="455"/>
    </row>
    <row r="22" spans="1:27" ht="12.75" customHeight="1" x14ac:dyDescent="0.15">
      <c r="A22" s="53"/>
      <c r="B22" s="53"/>
      <c r="C22" s="53"/>
      <c r="D22" s="53"/>
      <c r="E22" s="54"/>
      <c r="F22" s="54"/>
      <c r="G22" s="54"/>
      <c r="H22" s="54"/>
      <c r="I22" s="54"/>
      <c r="J22" s="54"/>
      <c r="K22" s="54"/>
      <c r="L22" s="54"/>
      <c r="M22" s="54"/>
      <c r="N22" s="53"/>
      <c r="O22" s="55"/>
      <c r="P22" s="55"/>
      <c r="Q22" s="55"/>
      <c r="R22" s="55"/>
      <c r="S22" s="56"/>
      <c r="T22" s="56"/>
      <c r="U22" s="53"/>
      <c r="V22" s="53"/>
      <c r="W22" s="53"/>
      <c r="X22" s="53"/>
      <c r="Y22" s="54"/>
      <c r="Z22" s="54"/>
      <c r="AA22" s="54"/>
    </row>
    <row r="23" spans="1:27" s="57" customFormat="1" ht="20.100000000000001" customHeight="1" x14ac:dyDescent="0.15">
      <c r="A23" s="445" t="s">
        <v>33</v>
      </c>
      <c r="B23" s="445"/>
      <c r="C23" s="445"/>
      <c r="D23" s="445"/>
      <c r="E23" s="445"/>
      <c r="F23" s="445"/>
      <c r="G23" s="445"/>
      <c r="H23" s="445"/>
      <c r="I23" s="445"/>
      <c r="J23" s="445"/>
      <c r="K23" s="445"/>
      <c r="L23" s="445"/>
      <c r="M23" s="445"/>
      <c r="N23" s="445"/>
      <c r="O23" s="445"/>
      <c r="P23" s="445"/>
      <c r="Q23" s="445"/>
      <c r="R23" s="445"/>
      <c r="S23" s="445"/>
      <c r="T23" s="445"/>
      <c r="U23" s="445"/>
      <c r="V23" s="445"/>
      <c r="W23" s="445"/>
      <c r="X23" s="445"/>
      <c r="Y23" s="445"/>
      <c r="Z23" s="445"/>
    </row>
    <row r="24" spans="1:27" s="57" customFormat="1" ht="20.100000000000001" customHeight="1" x14ac:dyDescent="0.15">
      <c r="A24" s="445"/>
      <c r="B24" s="445"/>
      <c r="C24" s="445"/>
      <c r="D24" s="445"/>
      <c r="E24" s="445"/>
      <c r="F24" s="445"/>
      <c r="G24" s="445"/>
      <c r="H24" s="445"/>
      <c r="I24" s="445"/>
      <c r="J24" s="445"/>
      <c r="K24" s="445"/>
      <c r="L24" s="445"/>
      <c r="M24" s="445"/>
      <c r="N24" s="445"/>
      <c r="O24" s="445"/>
      <c r="P24" s="445"/>
      <c r="Q24" s="445"/>
      <c r="R24" s="445"/>
      <c r="S24" s="445"/>
      <c r="T24" s="445"/>
      <c r="U24" s="445"/>
      <c r="V24" s="445"/>
      <c r="W24" s="445"/>
      <c r="X24" s="445"/>
      <c r="Y24" s="445"/>
      <c r="Z24" s="445"/>
    </row>
    <row r="25" spans="1:27" s="57" customFormat="1" ht="5.25" customHeight="1" x14ac:dyDescent="0.15">
      <c r="A25" s="58"/>
      <c r="B25" s="332"/>
      <c r="C25" s="332"/>
      <c r="D25" s="332"/>
      <c r="E25" s="332"/>
      <c r="F25" s="332"/>
      <c r="G25" s="332"/>
      <c r="H25" s="332"/>
      <c r="I25" s="332"/>
      <c r="J25" s="332"/>
      <c r="K25" s="332"/>
      <c r="L25" s="332"/>
      <c r="M25" s="332"/>
      <c r="N25" s="332"/>
      <c r="O25" s="332"/>
      <c r="P25" s="332"/>
      <c r="Q25" s="59"/>
      <c r="S25" s="58"/>
    </row>
    <row r="26" spans="1:27" s="57" customFormat="1" ht="20.100000000000001" customHeight="1" x14ac:dyDescent="0.15">
      <c r="A26" s="445" t="s">
        <v>97</v>
      </c>
      <c r="B26" s="445"/>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row>
    <row r="27" spans="1:27" s="57" customFormat="1" ht="20.100000000000001" customHeight="1" x14ac:dyDescent="0.15">
      <c r="A27" s="445"/>
      <c r="B27" s="445"/>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row>
    <row r="28" spans="1:27" ht="30" customHeight="1" x14ac:dyDescent="0.25">
      <c r="A28" s="60"/>
      <c r="B28" s="61"/>
      <c r="C28" s="53"/>
      <c r="D28" s="53"/>
      <c r="E28" s="54"/>
      <c r="F28" s="54"/>
      <c r="G28" s="54"/>
      <c r="H28" s="54"/>
      <c r="I28" s="54"/>
      <c r="J28" s="54"/>
      <c r="K28" s="54"/>
      <c r="L28" s="54"/>
      <c r="M28" s="54"/>
      <c r="N28" s="53"/>
      <c r="O28" s="53"/>
      <c r="P28" s="53"/>
      <c r="Q28" s="46"/>
      <c r="S28" s="51"/>
    </row>
    <row r="29" spans="1:27" ht="30" customHeight="1" x14ac:dyDescent="0.25">
      <c r="A29" s="60"/>
      <c r="B29" s="61"/>
      <c r="C29" s="53"/>
      <c r="D29" s="53"/>
      <c r="E29" s="54"/>
      <c r="F29" s="54"/>
      <c r="G29" s="54"/>
      <c r="H29" s="54"/>
      <c r="I29" s="54"/>
      <c r="J29" s="54"/>
      <c r="K29" s="54"/>
      <c r="L29" s="54"/>
      <c r="M29" s="54"/>
      <c r="N29" s="53"/>
      <c r="O29" s="53"/>
      <c r="P29" s="53"/>
      <c r="Q29" s="46"/>
      <c r="S29" s="51"/>
    </row>
    <row r="30" spans="1:27" ht="23.25" customHeight="1" x14ac:dyDescent="0.25">
      <c r="A30" s="60"/>
      <c r="B30" s="61"/>
      <c r="C30" s="53"/>
      <c r="D30" s="53"/>
      <c r="E30" s="54"/>
      <c r="F30" s="54"/>
      <c r="G30" s="54"/>
      <c r="H30" s="54"/>
      <c r="I30" s="54"/>
      <c r="J30" s="54"/>
      <c r="K30" s="54"/>
      <c r="L30" s="54"/>
      <c r="M30" s="54"/>
      <c r="N30" s="53"/>
      <c r="O30" s="53"/>
      <c r="P30" s="53"/>
      <c r="Q30" s="46"/>
      <c r="S30" s="51"/>
    </row>
    <row r="31" spans="1:27" ht="18.75" customHeight="1" x14ac:dyDescent="0.25">
      <c r="A31" s="60"/>
      <c r="B31" s="61"/>
      <c r="C31" s="53"/>
      <c r="D31" s="53"/>
      <c r="E31" s="54"/>
      <c r="F31" s="54"/>
      <c r="G31" s="54"/>
      <c r="H31" s="54"/>
      <c r="I31" s="54"/>
      <c r="J31" s="54"/>
      <c r="K31" s="54"/>
      <c r="L31" s="54"/>
      <c r="M31" s="54"/>
      <c r="N31" s="53"/>
      <c r="O31" s="53"/>
      <c r="P31" s="53"/>
      <c r="Q31" s="46"/>
      <c r="S31" s="51"/>
    </row>
    <row r="32" spans="1:27" ht="12.75" customHeight="1" x14ac:dyDescent="0.15">
      <c r="A32" s="53"/>
      <c r="B32" s="53"/>
      <c r="C32" s="53"/>
      <c r="D32" s="53"/>
      <c r="E32" s="54"/>
      <c r="F32" s="54"/>
      <c r="G32" s="54"/>
      <c r="H32" s="54"/>
      <c r="I32" s="54"/>
      <c r="J32" s="54"/>
      <c r="K32" s="54"/>
      <c r="L32" s="54"/>
      <c r="M32" s="54"/>
      <c r="N32" s="53"/>
      <c r="O32" s="53"/>
      <c r="P32" s="53"/>
      <c r="Q32" s="46"/>
      <c r="S32" s="362" t="s">
        <v>62</v>
      </c>
      <c r="T32" s="363"/>
      <c r="U32" s="364"/>
      <c r="V32" s="422" t="s">
        <v>3</v>
      </c>
      <c r="W32" s="422"/>
      <c r="X32" s="422"/>
      <c r="Y32" s="422" t="s">
        <v>139</v>
      </c>
      <c r="Z32" s="422"/>
      <c r="AA32" s="422"/>
    </row>
    <row r="33" spans="1:27" ht="12.75" customHeight="1" x14ac:dyDescent="0.15">
      <c r="A33" s="453"/>
      <c r="B33" s="453"/>
      <c r="C33" s="453"/>
      <c r="D33" s="453"/>
      <c r="E33" s="453"/>
      <c r="F33" s="453"/>
      <c r="G33" s="453"/>
      <c r="H33" s="453"/>
      <c r="I33" s="453"/>
      <c r="S33" s="365"/>
      <c r="T33" s="366"/>
      <c r="U33" s="367"/>
      <c r="V33" s="422"/>
      <c r="W33" s="422"/>
      <c r="X33" s="422"/>
      <c r="Y33" s="422"/>
      <c r="Z33" s="422"/>
      <c r="AA33" s="422"/>
    </row>
    <row r="34" spans="1:27" ht="12.75" customHeight="1" x14ac:dyDescent="0.15">
      <c r="A34" s="453"/>
      <c r="B34" s="453"/>
      <c r="C34" s="453"/>
      <c r="D34" s="453"/>
      <c r="E34" s="453"/>
      <c r="F34" s="453"/>
      <c r="G34" s="453"/>
      <c r="H34" s="453"/>
      <c r="I34" s="453"/>
      <c r="S34" s="365"/>
      <c r="T34" s="366"/>
      <c r="U34" s="367"/>
      <c r="V34" s="422"/>
      <c r="W34" s="422"/>
      <c r="X34" s="422"/>
      <c r="Y34" s="422"/>
      <c r="Z34" s="422"/>
      <c r="AA34" s="422"/>
    </row>
    <row r="35" spans="1:27" ht="12.75" customHeight="1" x14ac:dyDescent="0.15">
      <c r="A35" s="53"/>
      <c r="B35" s="53"/>
      <c r="C35" s="53"/>
      <c r="D35" s="53"/>
      <c r="E35" s="53"/>
      <c r="F35" s="53"/>
      <c r="G35" s="53"/>
      <c r="H35" s="53"/>
      <c r="I35" s="53"/>
      <c r="S35" s="368"/>
      <c r="T35" s="369"/>
      <c r="U35" s="370"/>
      <c r="V35" s="422"/>
      <c r="W35" s="422"/>
      <c r="X35" s="422"/>
      <c r="Y35" s="422"/>
      <c r="Z35" s="422"/>
      <c r="AA35" s="422"/>
    </row>
    <row r="36" spans="1:27" ht="20.100000000000001" customHeight="1" x14ac:dyDescent="0.15">
      <c r="A36" s="59" t="s">
        <v>14</v>
      </c>
      <c r="B36" s="53"/>
      <c r="C36" s="53"/>
      <c r="D36" s="53"/>
      <c r="E36" s="53"/>
      <c r="F36" s="53"/>
      <c r="G36" s="53"/>
      <c r="H36" s="53"/>
      <c r="I36" s="53"/>
      <c r="U36" s="406"/>
      <c r="V36" s="406"/>
      <c r="W36" s="406"/>
      <c r="X36" s="406"/>
      <c r="Y36" s="406"/>
      <c r="Z36" s="406"/>
      <c r="AA36" s="406"/>
    </row>
    <row r="37" spans="1:27" ht="12.75" customHeight="1" x14ac:dyDescent="0.15">
      <c r="A37" s="53"/>
      <c r="B37" s="371" t="s">
        <v>18</v>
      </c>
      <c r="C37" s="374" t="s">
        <v>709</v>
      </c>
      <c r="D37" s="383"/>
      <c r="E37" s="383"/>
      <c r="F37" s="383"/>
      <c r="G37" s="383"/>
      <c r="H37" s="383"/>
      <c r="I37" s="383"/>
      <c r="J37" s="383"/>
      <c r="K37" s="383"/>
      <c r="L37" s="383"/>
      <c r="M37" s="383"/>
      <c r="N37" s="383"/>
      <c r="O37" s="383"/>
      <c r="P37" s="383"/>
      <c r="Q37" s="383"/>
      <c r="R37" s="383"/>
      <c r="S37" s="383"/>
      <c r="T37" s="383"/>
      <c r="U37" s="383"/>
      <c r="V37" s="383"/>
      <c r="W37" s="383"/>
      <c r="X37" s="384"/>
      <c r="Y37" s="413"/>
      <c r="Z37" s="414"/>
      <c r="AA37" s="415"/>
    </row>
    <row r="38" spans="1:27" ht="12.75" customHeight="1" x14ac:dyDescent="0.15">
      <c r="A38" s="53"/>
      <c r="B38" s="372"/>
      <c r="C38" s="385"/>
      <c r="D38" s="386"/>
      <c r="E38" s="386"/>
      <c r="F38" s="386"/>
      <c r="G38" s="386"/>
      <c r="H38" s="386"/>
      <c r="I38" s="386"/>
      <c r="J38" s="386"/>
      <c r="K38" s="386"/>
      <c r="L38" s="386"/>
      <c r="M38" s="386"/>
      <c r="N38" s="386"/>
      <c r="O38" s="386"/>
      <c r="P38" s="386"/>
      <c r="Q38" s="386"/>
      <c r="R38" s="386"/>
      <c r="S38" s="386"/>
      <c r="T38" s="386"/>
      <c r="U38" s="386"/>
      <c r="V38" s="386"/>
      <c r="W38" s="386"/>
      <c r="X38" s="387"/>
      <c r="Y38" s="416"/>
      <c r="Z38" s="417"/>
      <c r="AA38" s="418"/>
    </row>
    <row r="39" spans="1:27" ht="12.75" customHeight="1" x14ac:dyDescent="0.15">
      <c r="A39" s="53"/>
      <c r="B39" s="372"/>
      <c r="C39" s="385"/>
      <c r="D39" s="386"/>
      <c r="E39" s="386"/>
      <c r="F39" s="386"/>
      <c r="G39" s="386"/>
      <c r="H39" s="386"/>
      <c r="I39" s="386"/>
      <c r="J39" s="386"/>
      <c r="K39" s="386"/>
      <c r="L39" s="386"/>
      <c r="M39" s="386"/>
      <c r="N39" s="386"/>
      <c r="O39" s="386"/>
      <c r="P39" s="386"/>
      <c r="Q39" s="386"/>
      <c r="R39" s="386"/>
      <c r="S39" s="386"/>
      <c r="T39" s="386"/>
      <c r="U39" s="386"/>
      <c r="V39" s="386"/>
      <c r="W39" s="386"/>
      <c r="X39" s="387"/>
      <c r="Y39" s="416"/>
      <c r="Z39" s="417"/>
      <c r="AA39" s="418"/>
    </row>
    <row r="40" spans="1:27" ht="12.75" customHeight="1" x14ac:dyDescent="0.15">
      <c r="A40" s="53"/>
      <c r="B40" s="373"/>
      <c r="C40" s="388"/>
      <c r="D40" s="389"/>
      <c r="E40" s="389"/>
      <c r="F40" s="389"/>
      <c r="G40" s="389"/>
      <c r="H40" s="389"/>
      <c r="I40" s="389"/>
      <c r="J40" s="389"/>
      <c r="K40" s="389"/>
      <c r="L40" s="389"/>
      <c r="M40" s="389"/>
      <c r="N40" s="389"/>
      <c r="O40" s="389"/>
      <c r="P40" s="389"/>
      <c r="Q40" s="389"/>
      <c r="R40" s="389"/>
      <c r="S40" s="389"/>
      <c r="T40" s="389"/>
      <c r="U40" s="389"/>
      <c r="V40" s="389"/>
      <c r="W40" s="389"/>
      <c r="X40" s="390"/>
      <c r="Y40" s="419"/>
      <c r="Z40" s="420"/>
      <c r="AA40" s="421"/>
    </row>
    <row r="41" spans="1:27" ht="12.75" customHeight="1" x14ac:dyDescent="0.15">
      <c r="A41" s="53"/>
      <c r="B41" s="371" t="s">
        <v>19</v>
      </c>
      <c r="C41" s="444" t="s">
        <v>778</v>
      </c>
      <c r="D41" s="383"/>
      <c r="E41" s="383"/>
      <c r="F41" s="383"/>
      <c r="G41" s="383"/>
      <c r="H41" s="383"/>
      <c r="I41" s="383"/>
      <c r="J41" s="383"/>
      <c r="K41" s="383"/>
      <c r="L41" s="383"/>
      <c r="M41" s="383"/>
      <c r="N41" s="383"/>
      <c r="O41" s="383"/>
      <c r="P41" s="383"/>
      <c r="Q41" s="383"/>
      <c r="R41" s="383"/>
      <c r="S41" s="383"/>
      <c r="T41" s="383"/>
      <c r="U41" s="383"/>
      <c r="V41" s="383"/>
      <c r="W41" s="383"/>
      <c r="X41" s="384"/>
      <c r="Y41" s="422"/>
      <c r="Z41" s="422"/>
      <c r="AA41" s="422"/>
    </row>
    <row r="42" spans="1:27" ht="12.75" customHeight="1" x14ac:dyDescent="0.15">
      <c r="A42" s="53"/>
      <c r="B42" s="372"/>
      <c r="C42" s="385"/>
      <c r="D42" s="386"/>
      <c r="E42" s="386"/>
      <c r="F42" s="386"/>
      <c r="G42" s="386"/>
      <c r="H42" s="386"/>
      <c r="I42" s="386"/>
      <c r="J42" s="386"/>
      <c r="K42" s="386"/>
      <c r="L42" s="386"/>
      <c r="M42" s="386"/>
      <c r="N42" s="386"/>
      <c r="O42" s="386"/>
      <c r="P42" s="386"/>
      <c r="Q42" s="386"/>
      <c r="R42" s="386"/>
      <c r="S42" s="386"/>
      <c r="T42" s="386"/>
      <c r="U42" s="386"/>
      <c r="V42" s="386"/>
      <c r="W42" s="386"/>
      <c r="X42" s="387"/>
      <c r="Y42" s="422"/>
      <c r="Z42" s="422"/>
      <c r="AA42" s="422"/>
    </row>
    <row r="43" spans="1:27" ht="12.75" customHeight="1" x14ac:dyDescent="0.15">
      <c r="A43" s="53"/>
      <c r="B43" s="373"/>
      <c r="C43" s="388"/>
      <c r="D43" s="389"/>
      <c r="E43" s="389"/>
      <c r="F43" s="389"/>
      <c r="G43" s="389"/>
      <c r="H43" s="389"/>
      <c r="I43" s="389"/>
      <c r="J43" s="389"/>
      <c r="K43" s="389"/>
      <c r="L43" s="389"/>
      <c r="M43" s="389"/>
      <c r="N43" s="389"/>
      <c r="O43" s="389"/>
      <c r="P43" s="389"/>
      <c r="Q43" s="389"/>
      <c r="R43" s="389"/>
      <c r="S43" s="389"/>
      <c r="T43" s="389"/>
      <c r="U43" s="389"/>
      <c r="V43" s="389"/>
      <c r="W43" s="389"/>
      <c r="X43" s="390"/>
      <c r="Y43" s="422"/>
      <c r="Z43" s="422"/>
      <c r="AA43" s="422"/>
    </row>
    <row r="44" spans="1:27" ht="12.75" customHeight="1" x14ac:dyDescent="0.15">
      <c r="A44" s="53"/>
      <c r="B44" s="53"/>
      <c r="C44" s="53"/>
      <c r="D44" s="53"/>
      <c r="E44" s="53"/>
      <c r="F44" s="53"/>
      <c r="G44" s="53"/>
      <c r="H44" s="53"/>
      <c r="I44" s="53"/>
      <c r="Y44" s="62"/>
      <c r="Z44" s="62"/>
      <c r="AA44" s="62"/>
    </row>
    <row r="45" spans="1:27" ht="20.100000000000001" customHeight="1" x14ac:dyDescent="0.15">
      <c r="A45" s="59" t="s">
        <v>1</v>
      </c>
      <c r="B45" s="53"/>
      <c r="C45" s="53"/>
      <c r="D45" s="53"/>
      <c r="E45" s="53"/>
      <c r="F45" s="53"/>
      <c r="G45" s="53"/>
      <c r="H45" s="53"/>
      <c r="I45" s="53"/>
      <c r="Y45" s="62"/>
      <c r="Z45" s="62"/>
      <c r="AA45" s="62"/>
    </row>
    <row r="46" spans="1:27" ht="12.75" customHeight="1" x14ac:dyDescent="0.15">
      <c r="A46" s="53"/>
      <c r="B46" s="95"/>
      <c r="C46" s="374" t="s">
        <v>779</v>
      </c>
      <c r="D46" s="375"/>
      <c r="E46" s="375"/>
      <c r="F46" s="375"/>
      <c r="G46" s="375"/>
      <c r="H46" s="375"/>
      <c r="I46" s="375"/>
      <c r="J46" s="375"/>
      <c r="K46" s="375"/>
      <c r="L46" s="375"/>
      <c r="M46" s="375"/>
      <c r="N46" s="375"/>
      <c r="O46" s="375"/>
      <c r="P46" s="375"/>
      <c r="Q46" s="375"/>
      <c r="R46" s="375"/>
      <c r="S46" s="375"/>
      <c r="T46" s="375"/>
      <c r="U46" s="375"/>
      <c r="V46" s="375"/>
      <c r="W46" s="375"/>
      <c r="X46" s="376"/>
      <c r="Y46" s="422"/>
      <c r="Z46" s="422"/>
      <c r="AA46" s="422"/>
    </row>
    <row r="47" spans="1:27" ht="12.75" customHeight="1" x14ac:dyDescent="0.15">
      <c r="A47" s="53"/>
      <c r="B47" s="96" t="s">
        <v>18</v>
      </c>
      <c r="C47" s="377"/>
      <c r="D47" s="378"/>
      <c r="E47" s="378"/>
      <c r="F47" s="378"/>
      <c r="G47" s="378"/>
      <c r="H47" s="378"/>
      <c r="I47" s="378"/>
      <c r="J47" s="378"/>
      <c r="K47" s="378"/>
      <c r="L47" s="378"/>
      <c r="M47" s="378"/>
      <c r="N47" s="378"/>
      <c r="O47" s="378"/>
      <c r="P47" s="378"/>
      <c r="Q47" s="378"/>
      <c r="R47" s="378"/>
      <c r="S47" s="378"/>
      <c r="T47" s="378"/>
      <c r="U47" s="378"/>
      <c r="V47" s="378"/>
      <c r="W47" s="378"/>
      <c r="X47" s="379"/>
      <c r="Y47" s="422"/>
      <c r="Z47" s="422"/>
      <c r="AA47" s="422"/>
    </row>
    <row r="48" spans="1:27" ht="12.75" customHeight="1" x14ac:dyDescent="0.15">
      <c r="A48" s="53"/>
      <c r="B48" s="97"/>
      <c r="C48" s="380"/>
      <c r="D48" s="381"/>
      <c r="E48" s="381"/>
      <c r="F48" s="381"/>
      <c r="G48" s="381"/>
      <c r="H48" s="381"/>
      <c r="I48" s="381"/>
      <c r="J48" s="381"/>
      <c r="K48" s="381"/>
      <c r="L48" s="381"/>
      <c r="M48" s="381"/>
      <c r="N48" s="381"/>
      <c r="O48" s="381"/>
      <c r="P48" s="381"/>
      <c r="Q48" s="381"/>
      <c r="R48" s="381"/>
      <c r="S48" s="381"/>
      <c r="T48" s="381"/>
      <c r="U48" s="381"/>
      <c r="V48" s="381"/>
      <c r="W48" s="381"/>
      <c r="X48" s="382"/>
      <c r="Y48" s="422"/>
      <c r="Z48" s="422"/>
      <c r="AA48" s="422"/>
    </row>
    <row r="49" spans="1:27" ht="11.45" customHeight="1" x14ac:dyDescent="0.15">
      <c r="A49" s="53"/>
      <c r="B49" s="371" t="s">
        <v>19</v>
      </c>
      <c r="C49" s="374" t="s">
        <v>780</v>
      </c>
      <c r="D49" s="383"/>
      <c r="E49" s="383"/>
      <c r="F49" s="383"/>
      <c r="G49" s="383"/>
      <c r="H49" s="383"/>
      <c r="I49" s="383"/>
      <c r="J49" s="383"/>
      <c r="K49" s="383"/>
      <c r="L49" s="383"/>
      <c r="M49" s="383"/>
      <c r="N49" s="383"/>
      <c r="O49" s="383"/>
      <c r="P49" s="383"/>
      <c r="Q49" s="383"/>
      <c r="R49" s="383"/>
      <c r="S49" s="383"/>
      <c r="T49" s="383"/>
      <c r="U49" s="383"/>
      <c r="V49" s="383"/>
      <c r="W49" s="383"/>
      <c r="X49" s="384"/>
      <c r="Y49" s="362"/>
      <c r="Z49" s="363"/>
      <c r="AA49" s="364"/>
    </row>
    <row r="50" spans="1:27" ht="11.45" customHeight="1" x14ac:dyDescent="0.15">
      <c r="A50" s="53"/>
      <c r="B50" s="372"/>
      <c r="C50" s="385"/>
      <c r="D50" s="386"/>
      <c r="E50" s="386"/>
      <c r="F50" s="386"/>
      <c r="G50" s="386"/>
      <c r="H50" s="386"/>
      <c r="I50" s="386"/>
      <c r="J50" s="386"/>
      <c r="K50" s="386"/>
      <c r="L50" s="386"/>
      <c r="M50" s="386"/>
      <c r="N50" s="386"/>
      <c r="O50" s="386"/>
      <c r="P50" s="386"/>
      <c r="Q50" s="386"/>
      <c r="R50" s="386"/>
      <c r="S50" s="386"/>
      <c r="T50" s="386"/>
      <c r="U50" s="386"/>
      <c r="V50" s="386"/>
      <c r="W50" s="386"/>
      <c r="X50" s="387"/>
      <c r="Y50" s="365"/>
      <c r="Z50" s="366"/>
      <c r="AA50" s="367"/>
    </row>
    <row r="51" spans="1:27" ht="11.45" customHeight="1" x14ac:dyDescent="0.15">
      <c r="A51" s="53"/>
      <c r="B51" s="372"/>
      <c r="C51" s="385"/>
      <c r="D51" s="386"/>
      <c r="E51" s="386"/>
      <c r="F51" s="386"/>
      <c r="G51" s="386"/>
      <c r="H51" s="386"/>
      <c r="I51" s="386"/>
      <c r="J51" s="386"/>
      <c r="K51" s="386"/>
      <c r="L51" s="386"/>
      <c r="M51" s="386"/>
      <c r="N51" s="386"/>
      <c r="O51" s="386"/>
      <c r="P51" s="386"/>
      <c r="Q51" s="386"/>
      <c r="R51" s="386"/>
      <c r="S51" s="386"/>
      <c r="T51" s="386"/>
      <c r="U51" s="386"/>
      <c r="V51" s="386"/>
      <c r="W51" s="386"/>
      <c r="X51" s="387"/>
      <c r="Y51" s="365"/>
      <c r="Z51" s="366"/>
      <c r="AA51" s="367"/>
    </row>
    <row r="52" spans="1:27" ht="11.45" customHeight="1" x14ac:dyDescent="0.15">
      <c r="A52" s="53"/>
      <c r="B52" s="373"/>
      <c r="C52" s="388"/>
      <c r="D52" s="389"/>
      <c r="E52" s="389"/>
      <c r="F52" s="389"/>
      <c r="G52" s="389"/>
      <c r="H52" s="389"/>
      <c r="I52" s="389"/>
      <c r="J52" s="389"/>
      <c r="K52" s="389"/>
      <c r="L52" s="389"/>
      <c r="M52" s="389"/>
      <c r="N52" s="389"/>
      <c r="O52" s="389"/>
      <c r="P52" s="389"/>
      <c r="Q52" s="389"/>
      <c r="R52" s="389"/>
      <c r="S52" s="389"/>
      <c r="T52" s="389"/>
      <c r="U52" s="389"/>
      <c r="V52" s="389"/>
      <c r="W52" s="389"/>
      <c r="X52" s="390"/>
      <c r="Y52" s="368"/>
      <c r="Z52" s="369"/>
      <c r="AA52" s="370"/>
    </row>
    <row r="53" spans="1:27" ht="20.100000000000001" customHeight="1" x14ac:dyDescent="0.15">
      <c r="A53" s="58" t="s">
        <v>16</v>
      </c>
      <c r="B53" s="53"/>
      <c r="C53" s="51"/>
      <c r="D53" s="53"/>
      <c r="E53" s="53"/>
      <c r="F53" s="53"/>
      <c r="G53" s="53"/>
      <c r="H53" s="53"/>
      <c r="I53" s="53"/>
      <c r="Y53" s="98"/>
      <c r="Z53" s="98"/>
      <c r="AA53" s="98"/>
    </row>
    <row r="54" spans="1:27" ht="12.75" customHeight="1" x14ac:dyDescent="0.15">
      <c r="A54" s="53"/>
      <c r="B54" s="371" t="s">
        <v>18</v>
      </c>
      <c r="C54" s="374" t="s">
        <v>781</v>
      </c>
      <c r="D54" s="383"/>
      <c r="E54" s="383"/>
      <c r="F54" s="383"/>
      <c r="G54" s="383"/>
      <c r="H54" s="383"/>
      <c r="I54" s="383"/>
      <c r="J54" s="383"/>
      <c r="K54" s="383"/>
      <c r="L54" s="383"/>
      <c r="M54" s="383"/>
      <c r="N54" s="383"/>
      <c r="O54" s="383"/>
      <c r="P54" s="383"/>
      <c r="Q54" s="383"/>
      <c r="R54" s="383"/>
      <c r="S54" s="383"/>
      <c r="T54" s="383"/>
      <c r="U54" s="383"/>
      <c r="V54" s="383"/>
      <c r="W54" s="383"/>
      <c r="X54" s="384"/>
      <c r="Y54" s="362"/>
      <c r="Z54" s="363"/>
      <c r="AA54" s="364"/>
    </row>
    <row r="55" spans="1:27" ht="12.75" customHeight="1" x14ac:dyDescent="0.15">
      <c r="A55" s="53"/>
      <c r="B55" s="372"/>
      <c r="C55" s="385"/>
      <c r="D55" s="386"/>
      <c r="E55" s="386"/>
      <c r="F55" s="386"/>
      <c r="G55" s="386"/>
      <c r="H55" s="386"/>
      <c r="I55" s="386"/>
      <c r="J55" s="386"/>
      <c r="K55" s="386"/>
      <c r="L55" s="386"/>
      <c r="M55" s="386"/>
      <c r="N55" s="386"/>
      <c r="O55" s="386"/>
      <c r="P55" s="386"/>
      <c r="Q55" s="386"/>
      <c r="R55" s="386"/>
      <c r="S55" s="386"/>
      <c r="T55" s="386"/>
      <c r="U55" s="386"/>
      <c r="V55" s="386"/>
      <c r="W55" s="386"/>
      <c r="X55" s="387"/>
      <c r="Y55" s="365"/>
      <c r="Z55" s="366"/>
      <c r="AA55" s="367"/>
    </row>
    <row r="56" spans="1:27" ht="12.75" customHeight="1" x14ac:dyDescent="0.15">
      <c r="A56" s="53"/>
      <c r="B56" s="372"/>
      <c r="C56" s="385"/>
      <c r="D56" s="386"/>
      <c r="E56" s="386"/>
      <c r="F56" s="386"/>
      <c r="G56" s="386"/>
      <c r="H56" s="386"/>
      <c r="I56" s="386"/>
      <c r="J56" s="386"/>
      <c r="K56" s="386"/>
      <c r="L56" s="386"/>
      <c r="M56" s="386"/>
      <c r="N56" s="386"/>
      <c r="O56" s="386"/>
      <c r="P56" s="386"/>
      <c r="Q56" s="386"/>
      <c r="R56" s="386"/>
      <c r="S56" s="386"/>
      <c r="T56" s="386"/>
      <c r="U56" s="386"/>
      <c r="V56" s="386"/>
      <c r="W56" s="386"/>
      <c r="X56" s="387"/>
      <c r="Y56" s="365"/>
      <c r="Z56" s="366"/>
      <c r="AA56" s="367"/>
    </row>
    <row r="57" spans="1:27" ht="12.75" customHeight="1" x14ac:dyDescent="0.15">
      <c r="A57" s="53"/>
      <c r="B57" s="372"/>
      <c r="C57" s="385"/>
      <c r="D57" s="386"/>
      <c r="E57" s="386"/>
      <c r="F57" s="386"/>
      <c r="G57" s="386"/>
      <c r="H57" s="386"/>
      <c r="I57" s="386"/>
      <c r="J57" s="386"/>
      <c r="K57" s="386"/>
      <c r="L57" s="386"/>
      <c r="M57" s="386"/>
      <c r="N57" s="386"/>
      <c r="O57" s="386"/>
      <c r="P57" s="386"/>
      <c r="Q57" s="386"/>
      <c r="R57" s="386"/>
      <c r="S57" s="386"/>
      <c r="T57" s="386"/>
      <c r="U57" s="386"/>
      <c r="V57" s="386"/>
      <c r="W57" s="386"/>
      <c r="X57" s="387"/>
      <c r="Y57" s="365"/>
      <c r="Z57" s="366"/>
      <c r="AA57" s="367"/>
    </row>
    <row r="58" spans="1:27" ht="12.75" customHeight="1" x14ac:dyDescent="0.15">
      <c r="A58" s="53"/>
      <c r="B58" s="372"/>
      <c r="C58" s="385"/>
      <c r="D58" s="386"/>
      <c r="E58" s="386"/>
      <c r="F58" s="386"/>
      <c r="G58" s="386"/>
      <c r="H58" s="386"/>
      <c r="I58" s="386"/>
      <c r="J58" s="386"/>
      <c r="K58" s="386"/>
      <c r="L58" s="386"/>
      <c r="M58" s="386"/>
      <c r="N58" s="386"/>
      <c r="O58" s="386"/>
      <c r="P58" s="386"/>
      <c r="Q58" s="386"/>
      <c r="R58" s="386"/>
      <c r="S58" s="386"/>
      <c r="T58" s="386"/>
      <c r="U58" s="386"/>
      <c r="V58" s="386"/>
      <c r="W58" s="386"/>
      <c r="X58" s="387"/>
      <c r="Y58" s="365"/>
      <c r="Z58" s="366"/>
      <c r="AA58" s="367"/>
    </row>
    <row r="59" spans="1:27" ht="12.75" customHeight="1" x14ac:dyDescent="0.15">
      <c r="A59" s="53"/>
      <c r="B59" s="372"/>
      <c r="C59" s="385"/>
      <c r="D59" s="386"/>
      <c r="E59" s="386"/>
      <c r="F59" s="386"/>
      <c r="G59" s="386"/>
      <c r="H59" s="386"/>
      <c r="I59" s="386"/>
      <c r="J59" s="386"/>
      <c r="K59" s="386"/>
      <c r="L59" s="386"/>
      <c r="M59" s="386"/>
      <c r="N59" s="386"/>
      <c r="O59" s="386"/>
      <c r="P59" s="386"/>
      <c r="Q59" s="386"/>
      <c r="R59" s="386"/>
      <c r="S59" s="386"/>
      <c r="T59" s="386"/>
      <c r="U59" s="386"/>
      <c r="V59" s="386"/>
      <c r="W59" s="386"/>
      <c r="X59" s="387"/>
      <c r="Y59" s="365"/>
      <c r="Z59" s="366"/>
      <c r="AA59" s="367"/>
    </row>
    <row r="60" spans="1:27" ht="12.75" customHeight="1" x14ac:dyDescent="0.15">
      <c r="A60" s="53"/>
      <c r="B60" s="373"/>
      <c r="C60" s="388"/>
      <c r="D60" s="389"/>
      <c r="E60" s="389"/>
      <c r="F60" s="389"/>
      <c r="G60" s="389"/>
      <c r="H60" s="389"/>
      <c r="I60" s="389"/>
      <c r="J60" s="389"/>
      <c r="K60" s="389"/>
      <c r="L60" s="389"/>
      <c r="M60" s="389"/>
      <c r="N60" s="389"/>
      <c r="O60" s="389"/>
      <c r="P60" s="389"/>
      <c r="Q60" s="389"/>
      <c r="R60" s="389"/>
      <c r="S60" s="389"/>
      <c r="T60" s="389"/>
      <c r="U60" s="389"/>
      <c r="V60" s="389"/>
      <c r="W60" s="389"/>
      <c r="X60" s="390"/>
      <c r="Y60" s="368"/>
      <c r="Z60" s="369"/>
      <c r="AA60" s="370"/>
    </row>
    <row r="61" spans="1:27" ht="12.75" customHeight="1" x14ac:dyDescent="0.15">
      <c r="A61" s="53"/>
      <c r="B61" s="95"/>
      <c r="C61" s="444" t="s">
        <v>782</v>
      </c>
      <c r="D61" s="383"/>
      <c r="E61" s="383"/>
      <c r="F61" s="383"/>
      <c r="G61" s="383"/>
      <c r="H61" s="383"/>
      <c r="I61" s="383"/>
      <c r="J61" s="383"/>
      <c r="K61" s="383"/>
      <c r="L61" s="383"/>
      <c r="M61" s="383"/>
      <c r="N61" s="383"/>
      <c r="O61" s="383"/>
      <c r="P61" s="383"/>
      <c r="Q61" s="383"/>
      <c r="R61" s="383"/>
      <c r="S61" s="383"/>
      <c r="T61" s="383"/>
      <c r="U61" s="383"/>
      <c r="V61" s="383"/>
      <c r="W61" s="383"/>
      <c r="X61" s="384"/>
      <c r="Y61" s="362"/>
      <c r="Z61" s="363"/>
      <c r="AA61" s="364"/>
    </row>
    <row r="62" spans="1:27" ht="12.75" customHeight="1" x14ac:dyDescent="0.15">
      <c r="A62" s="53"/>
      <c r="B62" s="96" t="s">
        <v>19</v>
      </c>
      <c r="C62" s="385"/>
      <c r="D62" s="386"/>
      <c r="E62" s="386"/>
      <c r="F62" s="386"/>
      <c r="G62" s="386"/>
      <c r="H62" s="386"/>
      <c r="I62" s="386"/>
      <c r="J62" s="386"/>
      <c r="K62" s="386"/>
      <c r="L62" s="386"/>
      <c r="M62" s="386"/>
      <c r="N62" s="386"/>
      <c r="O62" s="386"/>
      <c r="P62" s="386"/>
      <c r="Q62" s="386"/>
      <c r="R62" s="386"/>
      <c r="S62" s="386"/>
      <c r="T62" s="386"/>
      <c r="U62" s="386"/>
      <c r="V62" s="386"/>
      <c r="W62" s="386"/>
      <c r="X62" s="387"/>
      <c r="Y62" s="365"/>
      <c r="Z62" s="366"/>
      <c r="AA62" s="367"/>
    </row>
    <row r="63" spans="1:27" ht="12.75" customHeight="1" x14ac:dyDescent="0.15">
      <c r="A63" s="53"/>
      <c r="B63" s="97"/>
      <c r="C63" s="388"/>
      <c r="D63" s="389"/>
      <c r="E63" s="389"/>
      <c r="F63" s="389"/>
      <c r="G63" s="389"/>
      <c r="H63" s="389"/>
      <c r="I63" s="389"/>
      <c r="J63" s="389"/>
      <c r="K63" s="389"/>
      <c r="L63" s="389"/>
      <c r="M63" s="389"/>
      <c r="N63" s="389"/>
      <c r="O63" s="389"/>
      <c r="P63" s="389"/>
      <c r="Q63" s="389"/>
      <c r="R63" s="389"/>
      <c r="S63" s="389"/>
      <c r="T63" s="389"/>
      <c r="U63" s="389"/>
      <c r="V63" s="389"/>
      <c r="W63" s="389"/>
      <c r="X63" s="390"/>
      <c r="Y63" s="368"/>
      <c r="Z63" s="369"/>
      <c r="AA63" s="370"/>
    </row>
    <row r="64" spans="1:27" ht="12.75" customHeight="1" x14ac:dyDescent="0.15">
      <c r="A64" s="53"/>
      <c r="B64" s="53"/>
      <c r="C64" s="51"/>
      <c r="D64" s="51"/>
      <c r="E64" s="51"/>
      <c r="F64" s="51"/>
      <c r="G64" s="51"/>
      <c r="H64" s="51"/>
      <c r="I64" s="51"/>
      <c r="J64" s="51"/>
      <c r="K64" s="51"/>
      <c r="L64" s="51"/>
      <c r="M64" s="51"/>
      <c r="N64" s="51"/>
      <c r="O64" s="51"/>
      <c r="P64" s="51"/>
      <c r="Q64" s="51"/>
      <c r="R64" s="51"/>
      <c r="S64" s="51"/>
      <c r="T64" s="51"/>
      <c r="U64" s="51"/>
      <c r="V64" s="51"/>
      <c r="W64" s="51"/>
      <c r="X64" s="51"/>
      <c r="Y64" s="98"/>
      <c r="Z64" s="98"/>
      <c r="AA64" s="98"/>
    </row>
    <row r="65" spans="1:27" ht="20.100000000000001" customHeight="1" x14ac:dyDescent="0.15">
      <c r="A65" s="58" t="s">
        <v>17</v>
      </c>
      <c r="B65" s="53"/>
      <c r="C65" s="51"/>
      <c r="D65" s="53"/>
      <c r="E65" s="53"/>
      <c r="F65" s="53"/>
      <c r="G65" s="53"/>
      <c r="H65" s="53"/>
      <c r="I65" s="53"/>
      <c r="Y65" s="98"/>
      <c r="Z65" s="98"/>
      <c r="AA65" s="98"/>
    </row>
    <row r="66" spans="1:27" ht="12.75" customHeight="1" x14ac:dyDescent="0.15">
      <c r="A66" s="53"/>
      <c r="B66" s="371" t="s">
        <v>18</v>
      </c>
      <c r="C66" s="374" t="s">
        <v>783</v>
      </c>
      <c r="D66" s="383"/>
      <c r="E66" s="383"/>
      <c r="F66" s="383"/>
      <c r="G66" s="383"/>
      <c r="H66" s="383"/>
      <c r="I66" s="383"/>
      <c r="J66" s="383"/>
      <c r="K66" s="383"/>
      <c r="L66" s="383"/>
      <c r="M66" s="383"/>
      <c r="N66" s="383"/>
      <c r="O66" s="383"/>
      <c r="P66" s="383"/>
      <c r="Q66" s="383"/>
      <c r="R66" s="383"/>
      <c r="S66" s="383"/>
      <c r="T66" s="383"/>
      <c r="U66" s="383"/>
      <c r="V66" s="383"/>
      <c r="W66" s="383"/>
      <c r="X66" s="384"/>
      <c r="Y66" s="362"/>
      <c r="Z66" s="363"/>
      <c r="AA66" s="364"/>
    </row>
    <row r="67" spans="1:27" ht="12.75" customHeight="1" x14ac:dyDescent="0.15">
      <c r="A67" s="53"/>
      <c r="B67" s="372"/>
      <c r="C67" s="385"/>
      <c r="D67" s="386"/>
      <c r="E67" s="386"/>
      <c r="F67" s="386"/>
      <c r="G67" s="386"/>
      <c r="H67" s="386"/>
      <c r="I67" s="386"/>
      <c r="J67" s="386"/>
      <c r="K67" s="386"/>
      <c r="L67" s="386"/>
      <c r="M67" s="386"/>
      <c r="N67" s="386"/>
      <c r="O67" s="386"/>
      <c r="P67" s="386"/>
      <c r="Q67" s="386"/>
      <c r="R67" s="386"/>
      <c r="S67" s="386"/>
      <c r="T67" s="386"/>
      <c r="U67" s="386"/>
      <c r="V67" s="386"/>
      <c r="W67" s="386"/>
      <c r="X67" s="387"/>
      <c r="Y67" s="365"/>
      <c r="Z67" s="366"/>
      <c r="AA67" s="367"/>
    </row>
    <row r="68" spans="1:27" ht="12.75" customHeight="1" x14ac:dyDescent="0.15">
      <c r="A68" s="53"/>
      <c r="B68" s="372"/>
      <c r="C68" s="385"/>
      <c r="D68" s="386"/>
      <c r="E68" s="386"/>
      <c r="F68" s="386"/>
      <c r="G68" s="386"/>
      <c r="H68" s="386"/>
      <c r="I68" s="386"/>
      <c r="J68" s="386"/>
      <c r="K68" s="386"/>
      <c r="L68" s="386"/>
      <c r="M68" s="386"/>
      <c r="N68" s="386"/>
      <c r="O68" s="386"/>
      <c r="P68" s="386"/>
      <c r="Q68" s="386"/>
      <c r="R68" s="386"/>
      <c r="S68" s="386"/>
      <c r="T68" s="386"/>
      <c r="U68" s="386"/>
      <c r="V68" s="386"/>
      <c r="W68" s="386"/>
      <c r="X68" s="387"/>
      <c r="Y68" s="365"/>
      <c r="Z68" s="366"/>
      <c r="AA68" s="367"/>
    </row>
    <row r="69" spans="1:27" ht="12.75" customHeight="1" x14ac:dyDescent="0.15">
      <c r="A69" s="53"/>
      <c r="B69" s="372"/>
      <c r="C69" s="385"/>
      <c r="D69" s="386"/>
      <c r="E69" s="386"/>
      <c r="F69" s="386"/>
      <c r="G69" s="386"/>
      <c r="H69" s="386"/>
      <c r="I69" s="386"/>
      <c r="J69" s="386"/>
      <c r="K69" s="386"/>
      <c r="L69" s="386"/>
      <c r="M69" s="386"/>
      <c r="N69" s="386"/>
      <c r="O69" s="386"/>
      <c r="P69" s="386"/>
      <c r="Q69" s="386"/>
      <c r="R69" s="386"/>
      <c r="S69" s="386"/>
      <c r="T69" s="386"/>
      <c r="U69" s="386"/>
      <c r="V69" s="386"/>
      <c r="W69" s="386"/>
      <c r="X69" s="387"/>
      <c r="Y69" s="365"/>
      <c r="Z69" s="366"/>
      <c r="AA69" s="367"/>
    </row>
    <row r="70" spans="1:27" ht="12.75" customHeight="1" x14ac:dyDescent="0.15">
      <c r="A70" s="53"/>
      <c r="B70" s="373"/>
      <c r="C70" s="388"/>
      <c r="D70" s="389"/>
      <c r="E70" s="389"/>
      <c r="F70" s="389"/>
      <c r="G70" s="389"/>
      <c r="H70" s="389"/>
      <c r="I70" s="389"/>
      <c r="J70" s="389"/>
      <c r="K70" s="389"/>
      <c r="L70" s="389"/>
      <c r="M70" s="389"/>
      <c r="N70" s="389"/>
      <c r="O70" s="389"/>
      <c r="P70" s="389"/>
      <c r="Q70" s="389"/>
      <c r="R70" s="389"/>
      <c r="S70" s="389"/>
      <c r="T70" s="389"/>
      <c r="U70" s="389"/>
      <c r="V70" s="389"/>
      <c r="W70" s="389"/>
      <c r="X70" s="390"/>
      <c r="Y70" s="368"/>
      <c r="Z70" s="369"/>
      <c r="AA70" s="370"/>
    </row>
    <row r="71" spans="1:27" ht="12.75" customHeight="1" x14ac:dyDescent="0.15">
      <c r="A71" s="53"/>
      <c r="B71" s="95"/>
      <c r="C71" s="444" t="s">
        <v>784</v>
      </c>
      <c r="D71" s="383"/>
      <c r="E71" s="383"/>
      <c r="F71" s="383"/>
      <c r="G71" s="383"/>
      <c r="H71" s="383"/>
      <c r="I71" s="383"/>
      <c r="J71" s="383"/>
      <c r="K71" s="383"/>
      <c r="L71" s="383"/>
      <c r="M71" s="383"/>
      <c r="N71" s="383"/>
      <c r="O71" s="383"/>
      <c r="P71" s="383"/>
      <c r="Q71" s="383"/>
      <c r="R71" s="383"/>
      <c r="S71" s="383"/>
      <c r="T71" s="383"/>
      <c r="U71" s="383"/>
      <c r="V71" s="383"/>
      <c r="W71" s="383"/>
      <c r="X71" s="384"/>
      <c r="Y71" s="362"/>
      <c r="Z71" s="363"/>
      <c r="AA71" s="364"/>
    </row>
    <row r="72" spans="1:27" ht="12.75" customHeight="1" x14ac:dyDescent="0.15">
      <c r="A72" s="53"/>
      <c r="B72" s="96" t="s">
        <v>19</v>
      </c>
      <c r="C72" s="385"/>
      <c r="D72" s="386"/>
      <c r="E72" s="386"/>
      <c r="F72" s="386"/>
      <c r="G72" s="386"/>
      <c r="H72" s="386"/>
      <c r="I72" s="386"/>
      <c r="J72" s="386"/>
      <c r="K72" s="386"/>
      <c r="L72" s="386"/>
      <c r="M72" s="386"/>
      <c r="N72" s="386"/>
      <c r="O72" s="386"/>
      <c r="P72" s="386"/>
      <c r="Q72" s="386"/>
      <c r="R72" s="386"/>
      <c r="S72" s="386"/>
      <c r="T72" s="386"/>
      <c r="U72" s="386"/>
      <c r="V72" s="386"/>
      <c r="W72" s="386"/>
      <c r="X72" s="387"/>
      <c r="Y72" s="365"/>
      <c r="Z72" s="366"/>
      <c r="AA72" s="367"/>
    </row>
    <row r="73" spans="1:27" ht="12.75" customHeight="1" x14ac:dyDescent="0.15">
      <c r="A73" s="53"/>
      <c r="B73" s="97"/>
      <c r="C73" s="388"/>
      <c r="D73" s="389"/>
      <c r="E73" s="389"/>
      <c r="F73" s="389"/>
      <c r="G73" s="389"/>
      <c r="H73" s="389"/>
      <c r="I73" s="389"/>
      <c r="J73" s="389"/>
      <c r="K73" s="389"/>
      <c r="L73" s="389"/>
      <c r="M73" s="389"/>
      <c r="N73" s="389"/>
      <c r="O73" s="389"/>
      <c r="P73" s="389"/>
      <c r="Q73" s="389"/>
      <c r="R73" s="389"/>
      <c r="S73" s="389"/>
      <c r="T73" s="389"/>
      <c r="U73" s="389"/>
      <c r="V73" s="389"/>
      <c r="W73" s="389"/>
      <c r="X73" s="390"/>
      <c r="Y73" s="368"/>
      <c r="Z73" s="369"/>
      <c r="AA73" s="370"/>
    </row>
    <row r="74" spans="1:27" ht="19.5" customHeight="1" x14ac:dyDescent="0.15">
      <c r="A74" s="53"/>
      <c r="B74" s="53"/>
      <c r="C74" s="51"/>
      <c r="D74" s="53"/>
      <c r="E74" s="53"/>
      <c r="F74" s="53"/>
      <c r="G74" s="53"/>
      <c r="H74" s="53"/>
      <c r="I74" s="53"/>
      <c r="Y74" s="98"/>
      <c r="Z74" s="98"/>
      <c r="AA74" s="98"/>
    </row>
    <row r="75" spans="1:27" ht="19.5" customHeight="1" x14ac:dyDescent="0.15">
      <c r="A75" s="53"/>
      <c r="B75" s="53"/>
      <c r="C75" s="51"/>
      <c r="D75" s="53"/>
      <c r="E75" s="53"/>
      <c r="F75" s="53"/>
      <c r="G75" s="53"/>
      <c r="H75" s="53"/>
      <c r="I75" s="53"/>
      <c r="Y75" s="98"/>
      <c r="Z75" s="98"/>
      <c r="AA75" s="98"/>
    </row>
    <row r="76" spans="1:27" ht="19.5" customHeight="1" x14ac:dyDescent="0.15">
      <c r="A76" s="53"/>
      <c r="B76" s="53"/>
      <c r="C76" s="51"/>
      <c r="D76" s="53"/>
      <c r="E76" s="53"/>
      <c r="F76" s="53"/>
      <c r="G76" s="53"/>
      <c r="H76" s="53"/>
      <c r="I76" s="53"/>
      <c r="Y76" s="98"/>
      <c r="Z76" s="98"/>
      <c r="AA76" s="98"/>
    </row>
    <row r="77" spans="1:27" ht="19.5" customHeight="1" x14ac:dyDescent="0.15">
      <c r="A77" s="53"/>
      <c r="B77" s="53"/>
      <c r="C77" s="51"/>
      <c r="D77" s="53"/>
      <c r="E77" s="53"/>
      <c r="F77" s="53"/>
      <c r="G77" s="53"/>
      <c r="H77" s="53"/>
      <c r="I77" s="53"/>
      <c r="Y77" s="98"/>
      <c r="Z77" s="98"/>
      <c r="AA77" s="98"/>
    </row>
    <row r="78" spans="1:27" ht="16.5" customHeight="1" x14ac:dyDescent="0.15">
      <c r="A78" s="59" t="s">
        <v>23</v>
      </c>
      <c r="B78" s="53"/>
      <c r="C78" s="53"/>
      <c r="D78" s="53"/>
      <c r="E78" s="53"/>
      <c r="F78" s="53"/>
      <c r="G78" s="53"/>
      <c r="H78" s="53"/>
      <c r="I78" s="53"/>
      <c r="U78" s="406"/>
      <c r="V78" s="406"/>
      <c r="W78" s="406"/>
      <c r="X78" s="406"/>
      <c r="Y78" s="406"/>
      <c r="Z78" s="406"/>
      <c r="AA78" s="406"/>
    </row>
    <row r="79" spans="1:27" ht="12.75" customHeight="1" x14ac:dyDescent="0.15">
      <c r="A79" s="53" t="s">
        <v>785</v>
      </c>
      <c r="B79" s="95"/>
      <c r="C79" s="374" t="s">
        <v>786</v>
      </c>
      <c r="D79" s="383"/>
      <c r="E79" s="383"/>
      <c r="F79" s="383"/>
      <c r="G79" s="383"/>
      <c r="H79" s="383"/>
      <c r="I79" s="383"/>
      <c r="J79" s="383"/>
      <c r="K79" s="383"/>
      <c r="L79" s="383"/>
      <c r="M79" s="383"/>
      <c r="N79" s="383"/>
      <c r="O79" s="383"/>
      <c r="P79" s="383"/>
      <c r="Q79" s="383"/>
      <c r="R79" s="383"/>
      <c r="S79" s="383"/>
      <c r="T79" s="383"/>
      <c r="U79" s="383"/>
      <c r="V79" s="383"/>
      <c r="W79" s="383"/>
      <c r="X79" s="384"/>
      <c r="Y79" s="413"/>
      <c r="Z79" s="414"/>
      <c r="AA79" s="415"/>
    </row>
    <row r="80" spans="1:27" ht="12.75" customHeight="1" x14ac:dyDescent="0.15">
      <c r="A80" s="53"/>
      <c r="B80" s="96" t="s">
        <v>18</v>
      </c>
      <c r="C80" s="385"/>
      <c r="D80" s="386"/>
      <c r="E80" s="386"/>
      <c r="F80" s="386"/>
      <c r="G80" s="386"/>
      <c r="H80" s="386"/>
      <c r="I80" s="386"/>
      <c r="J80" s="386"/>
      <c r="K80" s="386"/>
      <c r="L80" s="386"/>
      <c r="M80" s="386"/>
      <c r="N80" s="386"/>
      <c r="O80" s="386"/>
      <c r="P80" s="386"/>
      <c r="Q80" s="386"/>
      <c r="R80" s="386"/>
      <c r="S80" s="386"/>
      <c r="T80" s="386"/>
      <c r="U80" s="386"/>
      <c r="V80" s="386"/>
      <c r="W80" s="386"/>
      <c r="X80" s="387"/>
      <c r="Y80" s="416"/>
      <c r="Z80" s="417"/>
      <c r="AA80" s="418"/>
    </row>
    <row r="81" spans="1:27" ht="12.75" customHeight="1" x14ac:dyDescent="0.15">
      <c r="A81" s="53"/>
      <c r="B81" s="97"/>
      <c r="C81" s="388"/>
      <c r="D81" s="389"/>
      <c r="E81" s="389"/>
      <c r="F81" s="389"/>
      <c r="G81" s="389"/>
      <c r="H81" s="389"/>
      <c r="I81" s="389"/>
      <c r="J81" s="389"/>
      <c r="K81" s="389"/>
      <c r="L81" s="389"/>
      <c r="M81" s="389"/>
      <c r="N81" s="389"/>
      <c r="O81" s="389"/>
      <c r="P81" s="389"/>
      <c r="Q81" s="389"/>
      <c r="R81" s="389"/>
      <c r="S81" s="389"/>
      <c r="T81" s="389"/>
      <c r="U81" s="389"/>
      <c r="V81" s="389"/>
      <c r="W81" s="389"/>
      <c r="X81" s="390"/>
      <c r="Y81" s="419"/>
      <c r="Z81" s="420"/>
      <c r="AA81" s="421"/>
    </row>
    <row r="82" spans="1:27" ht="12.75" customHeight="1" x14ac:dyDescent="0.15">
      <c r="A82" s="53"/>
      <c r="B82" s="53"/>
      <c r="C82" s="51"/>
      <c r="D82" s="53"/>
      <c r="E82" s="53"/>
      <c r="F82" s="53"/>
      <c r="G82" s="53"/>
      <c r="H82" s="53"/>
      <c r="I82" s="53"/>
      <c r="Y82" s="98"/>
      <c r="Z82" s="98"/>
      <c r="AA82" s="98"/>
    </row>
    <row r="83" spans="1:27" ht="12.75" customHeight="1" x14ac:dyDescent="0.15">
      <c r="A83" s="59" t="s">
        <v>24</v>
      </c>
      <c r="B83" s="53"/>
      <c r="C83" s="53"/>
      <c r="D83" s="53"/>
      <c r="E83" s="53"/>
      <c r="F83" s="53"/>
      <c r="G83" s="53"/>
      <c r="H83" s="53"/>
      <c r="I83" s="53"/>
      <c r="U83" s="406"/>
      <c r="V83" s="406"/>
      <c r="W83" s="406"/>
      <c r="X83" s="406"/>
      <c r="Y83" s="406"/>
      <c r="Z83" s="406"/>
      <c r="AA83" s="406"/>
    </row>
    <row r="84" spans="1:27" ht="12.75" customHeight="1" x14ac:dyDescent="0.15">
      <c r="A84" s="53"/>
      <c r="B84" s="95"/>
      <c r="C84" s="374" t="s">
        <v>787</v>
      </c>
      <c r="D84" s="383"/>
      <c r="E84" s="383"/>
      <c r="F84" s="383"/>
      <c r="G84" s="383"/>
      <c r="H84" s="383"/>
      <c r="I84" s="383"/>
      <c r="J84" s="383"/>
      <c r="K84" s="383"/>
      <c r="L84" s="383"/>
      <c r="M84" s="383"/>
      <c r="N84" s="383"/>
      <c r="O84" s="383"/>
      <c r="P84" s="383"/>
      <c r="Q84" s="383"/>
      <c r="R84" s="383"/>
      <c r="S84" s="383"/>
      <c r="T84" s="383"/>
      <c r="U84" s="383"/>
      <c r="V84" s="383"/>
      <c r="W84" s="383"/>
      <c r="X84" s="384"/>
      <c r="Y84" s="413"/>
      <c r="Z84" s="414"/>
      <c r="AA84" s="415"/>
    </row>
    <row r="85" spans="1:27" ht="12.75" customHeight="1" x14ac:dyDescent="0.15">
      <c r="A85" s="53"/>
      <c r="B85" s="372" t="s">
        <v>18</v>
      </c>
      <c r="C85" s="385"/>
      <c r="D85" s="386"/>
      <c r="E85" s="386"/>
      <c r="F85" s="386"/>
      <c r="G85" s="386"/>
      <c r="H85" s="386"/>
      <c r="I85" s="386"/>
      <c r="J85" s="386"/>
      <c r="K85" s="386"/>
      <c r="L85" s="386"/>
      <c r="M85" s="386"/>
      <c r="N85" s="386"/>
      <c r="O85" s="386"/>
      <c r="P85" s="386"/>
      <c r="Q85" s="386"/>
      <c r="R85" s="386"/>
      <c r="S85" s="386"/>
      <c r="T85" s="386"/>
      <c r="U85" s="386"/>
      <c r="V85" s="386"/>
      <c r="W85" s="386"/>
      <c r="X85" s="387"/>
      <c r="Y85" s="416"/>
      <c r="Z85" s="417"/>
      <c r="AA85" s="418"/>
    </row>
    <row r="86" spans="1:27" ht="12.75" customHeight="1" x14ac:dyDescent="0.15">
      <c r="A86" s="53"/>
      <c r="B86" s="372"/>
      <c r="C86" s="385"/>
      <c r="D86" s="386"/>
      <c r="E86" s="386"/>
      <c r="F86" s="386"/>
      <c r="G86" s="386"/>
      <c r="H86" s="386"/>
      <c r="I86" s="386"/>
      <c r="J86" s="386"/>
      <c r="K86" s="386"/>
      <c r="L86" s="386"/>
      <c r="M86" s="386"/>
      <c r="N86" s="386"/>
      <c r="O86" s="386"/>
      <c r="P86" s="386"/>
      <c r="Q86" s="386"/>
      <c r="R86" s="386"/>
      <c r="S86" s="386"/>
      <c r="T86" s="386"/>
      <c r="U86" s="386"/>
      <c r="V86" s="386"/>
      <c r="W86" s="386"/>
      <c r="X86" s="387"/>
      <c r="Y86" s="416"/>
      <c r="Z86" s="417"/>
      <c r="AA86" s="418"/>
    </row>
    <row r="87" spans="1:27" ht="12.75" customHeight="1" x14ac:dyDescent="0.15">
      <c r="A87" s="53"/>
      <c r="B87" s="97"/>
      <c r="C87" s="388"/>
      <c r="D87" s="389"/>
      <c r="E87" s="389"/>
      <c r="F87" s="389"/>
      <c r="G87" s="389"/>
      <c r="H87" s="389"/>
      <c r="I87" s="389"/>
      <c r="J87" s="389"/>
      <c r="K87" s="389"/>
      <c r="L87" s="389"/>
      <c r="M87" s="389"/>
      <c r="N87" s="389"/>
      <c r="O87" s="389"/>
      <c r="P87" s="389"/>
      <c r="Q87" s="389"/>
      <c r="R87" s="389"/>
      <c r="S87" s="389"/>
      <c r="T87" s="389"/>
      <c r="U87" s="389"/>
      <c r="V87" s="389"/>
      <c r="W87" s="389"/>
      <c r="X87" s="390"/>
      <c r="Y87" s="419"/>
      <c r="Z87" s="420"/>
      <c r="AA87" s="421"/>
    </row>
    <row r="88" spans="1:27" ht="12.75" customHeight="1" x14ac:dyDescent="0.15">
      <c r="A88" s="53"/>
      <c r="B88" s="53"/>
      <c r="C88" s="51"/>
      <c r="D88" s="53"/>
      <c r="E88" s="53"/>
      <c r="F88" s="53"/>
      <c r="G88" s="53"/>
      <c r="H88" s="53"/>
      <c r="I88" s="53"/>
      <c r="Y88" s="98"/>
      <c r="Z88" s="98"/>
      <c r="AA88" s="98"/>
    </row>
    <row r="89" spans="1:27" ht="18" customHeight="1" x14ac:dyDescent="0.15">
      <c r="A89" s="59" t="s">
        <v>25</v>
      </c>
      <c r="B89" s="53"/>
      <c r="C89" s="53"/>
      <c r="D89" s="53"/>
      <c r="E89" s="53"/>
      <c r="F89" s="53"/>
      <c r="G89" s="53"/>
      <c r="H89" s="53"/>
      <c r="I89" s="53"/>
      <c r="U89" s="406"/>
      <c r="V89" s="406"/>
      <c r="W89" s="406"/>
      <c r="X89" s="406"/>
      <c r="Y89" s="406"/>
      <c r="Z89" s="406"/>
      <c r="AA89" s="406"/>
    </row>
    <row r="90" spans="1:27" ht="12.75" customHeight="1" x14ac:dyDescent="0.15">
      <c r="A90" s="53"/>
      <c r="B90" s="371" t="s">
        <v>18</v>
      </c>
      <c r="C90" s="374" t="s">
        <v>788</v>
      </c>
      <c r="D90" s="383"/>
      <c r="E90" s="383"/>
      <c r="F90" s="383"/>
      <c r="G90" s="383"/>
      <c r="H90" s="383"/>
      <c r="I90" s="383"/>
      <c r="J90" s="383"/>
      <c r="K90" s="383"/>
      <c r="L90" s="383"/>
      <c r="M90" s="383"/>
      <c r="N90" s="383"/>
      <c r="O90" s="383"/>
      <c r="P90" s="383"/>
      <c r="Q90" s="383"/>
      <c r="R90" s="383"/>
      <c r="S90" s="383"/>
      <c r="T90" s="383"/>
      <c r="U90" s="383"/>
      <c r="V90" s="383"/>
      <c r="W90" s="383"/>
      <c r="X90" s="384"/>
      <c r="Y90" s="413"/>
      <c r="Z90" s="414"/>
      <c r="AA90" s="415"/>
    </row>
    <row r="91" spans="1:27" ht="12.75" customHeight="1" x14ac:dyDescent="0.15">
      <c r="A91" s="53"/>
      <c r="B91" s="372"/>
      <c r="C91" s="385"/>
      <c r="D91" s="386"/>
      <c r="E91" s="386"/>
      <c r="F91" s="386"/>
      <c r="G91" s="386"/>
      <c r="H91" s="386"/>
      <c r="I91" s="386"/>
      <c r="J91" s="386"/>
      <c r="K91" s="386"/>
      <c r="L91" s="386"/>
      <c r="M91" s="386"/>
      <c r="N91" s="386"/>
      <c r="O91" s="386"/>
      <c r="P91" s="386"/>
      <c r="Q91" s="386"/>
      <c r="R91" s="386"/>
      <c r="S91" s="386"/>
      <c r="T91" s="386"/>
      <c r="U91" s="386"/>
      <c r="V91" s="386"/>
      <c r="W91" s="386"/>
      <c r="X91" s="387"/>
      <c r="Y91" s="416"/>
      <c r="Z91" s="417"/>
      <c r="AA91" s="418"/>
    </row>
    <row r="92" spans="1:27" ht="12.75" customHeight="1" x14ac:dyDescent="0.15">
      <c r="A92" s="53"/>
      <c r="B92" s="373"/>
      <c r="C92" s="388"/>
      <c r="D92" s="389"/>
      <c r="E92" s="389"/>
      <c r="F92" s="389"/>
      <c r="G92" s="389"/>
      <c r="H92" s="389"/>
      <c r="I92" s="389"/>
      <c r="J92" s="389"/>
      <c r="K92" s="389"/>
      <c r="L92" s="389"/>
      <c r="M92" s="389"/>
      <c r="N92" s="389"/>
      <c r="O92" s="389"/>
      <c r="P92" s="389"/>
      <c r="Q92" s="389"/>
      <c r="R92" s="389"/>
      <c r="S92" s="389"/>
      <c r="T92" s="389"/>
      <c r="U92" s="389"/>
      <c r="V92" s="389"/>
      <c r="W92" s="389"/>
      <c r="X92" s="390"/>
      <c r="Y92" s="419"/>
      <c r="Z92" s="420"/>
      <c r="AA92" s="421"/>
    </row>
    <row r="93" spans="1:27" ht="12.75" customHeight="1" x14ac:dyDescent="0.15">
      <c r="A93" s="53"/>
      <c r="B93" s="95"/>
      <c r="C93" s="444" t="s">
        <v>789</v>
      </c>
      <c r="D93" s="383"/>
      <c r="E93" s="383"/>
      <c r="F93" s="383"/>
      <c r="G93" s="383"/>
      <c r="H93" s="383"/>
      <c r="I93" s="383"/>
      <c r="J93" s="383"/>
      <c r="K93" s="383"/>
      <c r="L93" s="383"/>
      <c r="M93" s="383"/>
      <c r="N93" s="383"/>
      <c r="O93" s="383"/>
      <c r="P93" s="383"/>
      <c r="Q93" s="383"/>
      <c r="R93" s="383"/>
      <c r="S93" s="383"/>
      <c r="T93" s="383"/>
      <c r="U93" s="383"/>
      <c r="V93" s="383"/>
      <c r="W93" s="383"/>
      <c r="X93" s="384"/>
      <c r="Y93" s="413"/>
      <c r="Z93" s="414"/>
      <c r="AA93" s="415"/>
    </row>
    <row r="94" spans="1:27" ht="12.75" customHeight="1" x14ac:dyDescent="0.15">
      <c r="A94" s="53"/>
      <c r="B94" s="96" t="s">
        <v>19</v>
      </c>
      <c r="C94" s="385"/>
      <c r="D94" s="386"/>
      <c r="E94" s="386"/>
      <c r="F94" s="386"/>
      <c r="G94" s="386"/>
      <c r="H94" s="386"/>
      <c r="I94" s="386"/>
      <c r="J94" s="386"/>
      <c r="K94" s="386"/>
      <c r="L94" s="386"/>
      <c r="M94" s="386"/>
      <c r="N94" s="386"/>
      <c r="O94" s="386"/>
      <c r="P94" s="386"/>
      <c r="Q94" s="386"/>
      <c r="R94" s="386"/>
      <c r="S94" s="386"/>
      <c r="T94" s="386"/>
      <c r="U94" s="386"/>
      <c r="V94" s="386"/>
      <c r="W94" s="386"/>
      <c r="X94" s="387"/>
      <c r="Y94" s="416"/>
      <c r="Z94" s="417"/>
      <c r="AA94" s="418"/>
    </row>
    <row r="95" spans="1:27" ht="12.75" customHeight="1" x14ac:dyDescent="0.15">
      <c r="A95" s="53"/>
      <c r="B95" s="97"/>
      <c r="C95" s="388"/>
      <c r="D95" s="389"/>
      <c r="E95" s="389"/>
      <c r="F95" s="389"/>
      <c r="G95" s="389"/>
      <c r="H95" s="389"/>
      <c r="I95" s="389"/>
      <c r="J95" s="389"/>
      <c r="K95" s="389"/>
      <c r="L95" s="389"/>
      <c r="M95" s="389"/>
      <c r="N95" s="389"/>
      <c r="O95" s="389"/>
      <c r="P95" s="389"/>
      <c r="Q95" s="389"/>
      <c r="R95" s="389"/>
      <c r="S95" s="389"/>
      <c r="T95" s="389"/>
      <c r="U95" s="389"/>
      <c r="V95" s="389"/>
      <c r="W95" s="389"/>
      <c r="X95" s="390"/>
      <c r="Y95" s="419"/>
      <c r="Z95" s="420"/>
      <c r="AA95" s="421"/>
    </row>
    <row r="96" spans="1:27" ht="11.1" customHeight="1" x14ac:dyDescent="0.15">
      <c r="A96" s="53"/>
      <c r="B96" s="95"/>
      <c r="C96" s="444" t="s">
        <v>790</v>
      </c>
      <c r="D96" s="383"/>
      <c r="E96" s="383"/>
      <c r="F96" s="383"/>
      <c r="G96" s="383"/>
      <c r="H96" s="383"/>
      <c r="I96" s="383"/>
      <c r="J96" s="383"/>
      <c r="K96" s="383"/>
      <c r="L96" s="383"/>
      <c r="M96" s="383"/>
      <c r="N96" s="383"/>
      <c r="O96" s="383"/>
      <c r="P96" s="383"/>
      <c r="Q96" s="383"/>
      <c r="R96" s="383"/>
      <c r="S96" s="383"/>
      <c r="T96" s="383"/>
      <c r="U96" s="383"/>
      <c r="V96" s="383"/>
      <c r="W96" s="383"/>
      <c r="X96" s="384"/>
      <c r="Y96" s="413"/>
      <c r="Z96" s="414"/>
      <c r="AA96" s="415"/>
    </row>
    <row r="97" spans="1:27" ht="11.1" customHeight="1" x14ac:dyDescent="0.15">
      <c r="A97" s="53"/>
      <c r="B97" s="96" t="s">
        <v>20</v>
      </c>
      <c r="C97" s="385"/>
      <c r="D97" s="386"/>
      <c r="E97" s="386"/>
      <c r="F97" s="386"/>
      <c r="G97" s="386"/>
      <c r="H97" s="386"/>
      <c r="I97" s="386"/>
      <c r="J97" s="386"/>
      <c r="K97" s="386"/>
      <c r="L97" s="386"/>
      <c r="M97" s="386"/>
      <c r="N97" s="386"/>
      <c r="O97" s="386"/>
      <c r="P97" s="386"/>
      <c r="Q97" s="386"/>
      <c r="R97" s="386"/>
      <c r="S97" s="386"/>
      <c r="T97" s="386"/>
      <c r="U97" s="386"/>
      <c r="V97" s="386"/>
      <c r="W97" s="386"/>
      <c r="X97" s="387"/>
      <c r="Y97" s="416"/>
      <c r="Z97" s="417"/>
      <c r="AA97" s="418"/>
    </row>
    <row r="98" spans="1:27" ht="11.1" customHeight="1" x14ac:dyDescent="0.15">
      <c r="A98" s="53"/>
      <c r="B98" s="97"/>
      <c r="C98" s="388"/>
      <c r="D98" s="389"/>
      <c r="E98" s="389"/>
      <c r="F98" s="389"/>
      <c r="G98" s="389"/>
      <c r="H98" s="389"/>
      <c r="I98" s="389"/>
      <c r="J98" s="389"/>
      <c r="K98" s="389"/>
      <c r="L98" s="389"/>
      <c r="M98" s="389"/>
      <c r="N98" s="389"/>
      <c r="O98" s="389"/>
      <c r="P98" s="389"/>
      <c r="Q98" s="389"/>
      <c r="R98" s="389"/>
      <c r="S98" s="389"/>
      <c r="T98" s="389"/>
      <c r="U98" s="389"/>
      <c r="V98" s="389"/>
      <c r="W98" s="389"/>
      <c r="X98" s="390"/>
      <c r="Y98" s="419"/>
      <c r="Z98" s="420"/>
      <c r="AA98" s="421"/>
    </row>
    <row r="99" spans="1:27" ht="11.45" customHeight="1" x14ac:dyDescent="0.15">
      <c r="A99" s="53"/>
      <c r="B99" s="95"/>
      <c r="C99" s="444" t="s">
        <v>791</v>
      </c>
      <c r="D99" s="383"/>
      <c r="E99" s="383"/>
      <c r="F99" s="383"/>
      <c r="G99" s="383"/>
      <c r="H99" s="383"/>
      <c r="I99" s="383"/>
      <c r="J99" s="383"/>
      <c r="K99" s="383"/>
      <c r="L99" s="383"/>
      <c r="M99" s="383"/>
      <c r="N99" s="383"/>
      <c r="O99" s="383"/>
      <c r="P99" s="383"/>
      <c r="Q99" s="383"/>
      <c r="R99" s="383"/>
      <c r="S99" s="383"/>
      <c r="T99" s="383"/>
      <c r="U99" s="383"/>
      <c r="V99" s="383"/>
      <c r="W99" s="383"/>
      <c r="X99" s="384"/>
      <c r="Y99" s="413"/>
      <c r="Z99" s="414"/>
      <c r="AA99" s="415"/>
    </row>
    <row r="100" spans="1:27" ht="11.45" customHeight="1" x14ac:dyDescent="0.15">
      <c r="A100" s="53"/>
      <c r="B100" s="96" t="s">
        <v>21</v>
      </c>
      <c r="C100" s="385"/>
      <c r="D100" s="386"/>
      <c r="E100" s="386"/>
      <c r="F100" s="386"/>
      <c r="G100" s="386"/>
      <c r="H100" s="386"/>
      <c r="I100" s="386"/>
      <c r="J100" s="386"/>
      <c r="K100" s="386"/>
      <c r="L100" s="386"/>
      <c r="M100" s="386"/>
      <c r="N100" s="386"/>
      <c r="O100" s="386"/>
      <c r="P100" s="386"/>
      <c r="Q100" s="386"/>
      <c r="R100" s="386"/>
      <c r="S100" s="386"/>
      <c r="T100" s="386"/>
      <c r="U100" s="386"/>
      <c r="V100" s="386"/>
      <c r="W100" s="386"/>
      <c r="X100" s="387"/>
      <c r="Y100" s="416"/>
      <c r="Z100" s="417"/>
      <c r="AA100" s="418"/>
    </row>
    <row r="101" spans="1:27" ht="11.45" customHeight="1" x14ac:dyDescent="0.15">
      <c r="A101" s="53"/>
      <c r="B101" s="97"/>
      <c r="C101" s="388"/>
      <c r="D101" s="389"/>
      <c r="E101" s="389"/>
      <c r="F101" s="389"/>
      <c r="G101" s="389"/>
      <c r="H101" s="389"/>
      <c r="I101" s="389"/>
      <c r="J101" s="389"/>
      <c r="K101" s="389"/>
      <c r="L101" s="389"/>
      <c r="M101" s="389"/>
      <c r="N101" s="389"/>
      <c r="O101" s="389"/>
      <c r="P101" s="389"/>
      <c r="Q101" s="389"/>
      <c r="R101" s="389"/>
      <c r="S101" s="389"/>
      <c r="T101" s="389"/>
      <c r="U101" s="389"/>
      <c r="V101" s="389"/>
      <c r="W101" s="389"/>
      <c r="X101" s="390"/>
      <c r="Y101" s="419"/>
      <c r="Z101" s="420"/>
      <c r="AA101" s="421"/>
    </row>
    <row r="102" spans="1:27" ht="11.45" customHeight="1" x14ac:dyDescent="0.15">
      <c r="A102" s="53"/>
      <c r="B102" s="95"/>
      <c r="C102" s="444" t="s">
        <v>792</v>
      </c>
      <c r="D102" s="383"/>
      <c r="E102" s="383"/>
      <c r="F102" s="383"/>
      <c r="G102" s="383"/>
      <c r="H102" s="383"/>
      <c r="I102" s="383"/>
      <c r="J102" s="383"/>
      <c r="K102" s="383"/>
      <c r="L102" s="383"/>
      <c r="M102" s="383"/>
      <c r="N102" s="383"/>
      <c r="O102" s="383"/>
      <c r="P102" s="383"/>
      <c r="Q102" s="383"/>
      <c r="R102" s="383"/>
      <c r="S102" s="383"/>
      <c r="T102" s="383"/>
      <c r="U102" s="383"/>
      <c r="V102" s="383"/>
      <c r="W102" s="383"/>
      <c r="X102" s="384"/>
      <c r="Y102" s="413"/>
      <c r="Z102" s="414"/>
      <c r="AA102" s="415"/>
    </row>
    <row r="103" spans="1:27" ht="11.45" customHeight="1" x14ac:dyDescent="0.15">
      <c r="A103" s="53"/>
      <c r="B103" s="96" t="s">
        <v>22</v>
      </c>
      <c r="C103" s="385"/>
      <c r="D103" s="386"/>
      <c r="E103" s="386"/>
      <c r="F103" s="386"/>
      <c r="G103" s="386"/>
      <c r="H103" s="386"/>
      <c r="I103" s="386"/>
      <c r="J103" s="386"/>
      <c r="K103" s="386"/>
      <c r="L103" s="386"/>
      <c r="M103" s="386"/>
      <c r="N103" s="386"/>
      <c r="O103" s="386"/>
      <c r="P103" s="386"/>
      <c r="Q103" s="386"/>
      <c r="R103" s="386"/>
      <c r="S103" s="386"/>
      <c r="T103" s="386"/>
      <c r="U103" s="386"/>
      <c r="V103" s="386"/>
      <c r="W103" s="386"/>
      <c r="X103" s="387"/>
      <c r="Y103" s="416"/>
      <c r="Z103" s="417"/>
      <c r="AA103" s="418"/>
    </row>
    <row r="104" spans="1:27" ht="11.45" customHeight="1" x14ac:dyDescent="0.15">
      <c r="A104" s="53"/>
      <c r="B104" s="97"/>
      <c r="C104" s="388"/>
      <c r="D104" s="389"/>
      <c r="E104" s="389"/>
      <c r="F104" s="389"/>
      <c r="G104" s="389"/>
      <c r="H104" s="389"/>
      <c r="I104" s="389"/>
      <c r="J104" s="389"/>
      <c r="K104" s="389"/>
      <c r="L104" s="389"/>
      <c r="M104" s="389"/>
      <c r="N104" s="389"/>
      <c r="O104" s="389"/>
      <c r="P104" s="389"/>
      <c r="Q104" s="389"/>
      <c r="R104" s="389"/>
      <c r="S104" s="389"/>
      <c r="T104" s="389"/>
      <c r="U104" s="389"/>
      <c r="V104" s="389"/>
      <c r="W104" s="389"/>
      <c r="X104" s="390"/>
      <c r="Y104" s="419"/>
      <c r="Z104" s="420"/>
      <c r="AA104" s="421"/>
    </row>
    <row r="105" spans="1:27" ht="12.75" customHeight="1" x14ac:dyDescent="0.15">
      <c r="A105" s="53"/>
      <c r="B105" s="53"/>
      <c r="C105" s="51"/>
      <c r="D105" s="53"/>
      <c r="E105" s="53"/>
      <c r="F105" s="53"/>
      <c r="G105" s="53"/>
      <c r="H105" s="53"/>
      <c r="I105" s="53"/>
      <c r="Y105" s="98"/>
      <c r="Z105" s="98"/>
      <c r="AA105" s="98"/>
    </row>
    <row r="106" spans="1:27" ht="14.25" x14ac:dyDescent="0.15">
      <c r="A106" s="59" t="s">
        <v>26</v>
      </c>
      <c r="B106" s="53"/>
      <c r="C106" s="53"/>
      <c r="D106" s="53"/>
      <c r="E106" s="53"/>
      <c r="F106" s="53"/>
      <c r="G106" s="53"/>
      <c r="H106" s="53"/>
      <c r="I106" s="53"/>
      <c r="U106" s="406"/>
      <c r="V106" s="406"/>
      <c r="W106" s="406"/>
      <c r="X106" s="406"/>
      <c r="Y106" s="406"/>
      <c r="Z106" s="406"/>
      <c r="AA106" s="406"/>
    </row>
    <row r="107" spans="1:27" ht="12.75" customHeight="1" x14ac:dyDescent="0.15">
      <c r="A107" s="53"/>
      <c r="B107" s="95"/>
      <c r="C107" s="444" t="s">
        <v>793</v>
      </c>
      <c r="D107" s="383"/>
      <c r="E107" s="383"/>
      <c r="F107" s="383"/>
      <c r="G107" s="383"/>
      <c r="H107" s="383"/>
      <c r="I107" s="383"/>
      <c r="J107" s="383"/>
      <c r="K107" s="383"/>
      <c r="L107" s="383"/>
      <c r="M107" s="383"/>
      <c r="N107" s="383"/>
      <c r="O107" s="383"/>
      <c r="P107" s="383"/>
      <c r="Q107" s="383"/>
      <c r="R107" s="383"/>
      <c r="S107" s="383"/>
      <c r="T107" s="383"/>
      <c r="U107" s="383"/>
      <c r="V107" s="383"/>
      <c r="W107" s="383"/>
      <c r="X107" s="384"/>
      <c r="Y107" s="413"/>
      <c r="Z107" s="414"/>
      <c r="AA107" s="415"/>
    </row>
    <row r="108" spans="1:27" ht="12.75" customHeight="1" x14ac:dyDescent="0.15">
      <c r="A108" s="53"/>
      <c r="B108" s="96" t="s">
        <v>18</v>
      </c>
      <c r="C108" s="385"/>
      <c r="D108" s="386"/>
      <c r="E108" s="386"/>
      <c r="F108" s="386"/>
      <c r="G108" s="386"/>
      <c r="H108" s="386"/>
      <c r="I108" s="386"/>
      <c r="J108" s="386"/>
      <c r="K108" s="386"/>
      <c r="L108" s="386"/>
      <c r="M108" s="386"/>
      <c r="N108" s="386"/>
      <c r="O108" s="386"/>
      <c r="P108" s="386"/>
      <c r="Q108" s="386"/>
      <c r="R108" s="386"/>
      <c r="S108" s="386"/>
      <c r="T108" s="386"/>
      <c r="U108" s="386"/>
      <c r="V108" s="386"/>
      <c r="W108" s="386"/>
      <c r="X108" s="387"/>
      <c r="Y108" s="416"/>
      <c r="Z108" s="417"/>
      <c r="AA108" s="418"/>
    </row>
    <row r="109" spans="1:27" ht="12.75" customHeight="1" x14ac:dyDescent="0.15">
      <c r="A109" s="53"/>
      <c r="B109" s="97"/>
      <c r="C109" s="388"/>
      <c r="D109" s="389"/>
      <c r="E109" s="389"/>
      <c r="F109" s="389"/>
      <c r="G109" s="389"/>
      <c r="H109" s="389"/>
      <c r="I109" s="389"/>
      <c r="J109" s="389"/>
      <c r="K109" s="389"/>
      <c r="L109" s="389"/>
      <c r="M109" s="389"/>
      <c r="N109" s="389"/>
      <c r="O109" s="389"/>
      <c r="P109" s="389"/>
      <c r="Q109" s="389"/>
      <c r="R109" s="389"/>
      <c r="S109" s="389"/>
      <c r="T109" s="389"/>
      <c r="U109" s="389"/>
      <c r="V109" s="389"/>
      <c r="W109" s="389"/>
      <c r="X109" s="390"/>
      <c r="Y109" s="419"/>
      <c r="Z109" s="420"/>
      <c r="AA109" s="421"/>
    </row>
    <row r="110" spans="1:27" ht="12.75" customHeight="1" x14ac:dyDescent="0.15">
      <c r="A110" s="53"/>
      <c r="B110" s="53"/>
      <c r="C110" s="51"/>
      <c r="D110" s="53"/>
      <c r="E110" s="53"/>
      <c r="F110" s="53"/>
      <c r="G110" s="53"/>
      <c r="H110" s="53"/>
      <c r="I110" s="53"/>
      <c r="Y110" s="98"/>
      <c r="Z110" s="98"/>
      <c r="AA110" s="98"/>
    </row>
    <row r="111" spans="1:27" ht="14.25" x14ac:dyDescent="0.15">
      <c r="A111" s="59" t="s">
        <v>27</v>
      </c>
      <c r="B111" s="53"/>
      <c r="C111" s="53"/>
      <c r="D111" s="53"/>
      <c r="E111" s="53"/>
      <c r="F111" s="53"/>
      <c r="G111" s="53"/>
      <c r="H111" s="53"/>
      <c r="I111" s="53"/>
      <c r="U111" s="406"/>
      <c r="V111" s="406"/>
      <c r="W111" s="406"/>
      <c r="X111" s="406"/>
      <c r="Y111" s="406"/>
      <c r="Z111" s="406"/>
      <c r="AA111" s="406"/>
    </row>
    <row r="112" spans="1:27" ht="12.75" customHeight="1" x14ac:dyDescent="0.15">
      <c r="A112" s="53"/>
      <c r="B112" s="95"/>
      <c r="C112" s="444" t="s">
        <v>794</v>
      </c>
      <c r="D112" s="383"/>
      <c r="E112" s="383"/>
      <c r="F112" s="383"/>
      <c r="G112" s="383"/>
      <c r="H112" s="383"/>
      <c r="I112" s="383"/>
      <c r="J112" s="383"/>
      <c r="K112" s="383"/>
      <c r="L112" s="383"/>
      <c r="M112" s="383"/>
      <c r="N112" s="383"/>
      <c r="O112" s="383"/>
      <c r="P112" s="383"/>
      <c r="Q112" s="383"/>
      <c r="R112" s="383"/>
      <c r="S112" s="383"/>
      <c r="T112" s="383"/>
      <c r="U112" s="383"/>
      <c r="V112" s="383"/>
      <c r="W112" s="383"/>
      <c r="X112" s="384"/>
      <c r="Y112" s="413"/>
      <c r="Z112" s="414"/>
      <c r="AA112" s="415"/>
    </row>
    <row r="113" spans="1:27" ht="12.75" customHeight="1" x14ac:dyDescent="0.15">
      <c r="A113" s="53"/>
      <c r="B113" s="96" t="s">
        <v>18</v>
      </c>
      <c r="C113" s="385"/>
      <c r="D113" s="386"/>
      <c r="E113" s="386"/>
      <c r="F113" s="386"/>
      <c r="G113" s="386"/>
      <c r="H113" s="386"/>
      <c r="I113" s="386"/>
      <c r="J113" s="386"/>
      <c r="K113" s="386"/>
      <c r="L113" s="386"/>
      <c r="M113" s="386"/>
      <c r="N113" s="386"/>
      <c r="O113" s="386"/>
      <c r="P113" s="386"/>
      <c r="Q113" s="386"/>
      <c r="R113" s="386"/>
      <c r="S113" s="386"/>
      <c r="T113" s="386"/>
      <c r="U113" s="386"/>
      <c r="V113" s="386"/>
      <c r="W113" s="386"/>
      <c r="X113" s="387"/>
      <c r="Y113" s="416"/>
      <c r="Z113" s="417"/>
      <c r="AA113" s="418"/>
    </row>
    <row r="114" spans="1:27" ht="12.75" customHeight="1" x14ac:dyDescent="0.15">
      <c r="A114" s="53"/>
      <c r="B114" s="97"/>
      <c r="C114" s="388"/>
      <c r="D114" s="389"/>
      <c r="E114" s="389"/>
      <c r="F114" s="389"/>
      <c r="G114" s="389"/>
      <c r="H114" s="389"/>
      <c r="I114" s="389"/>
      <c r="J114" s="389"/>
      <c r="K114" s="389"/>
      <c r="L114" s="389"/>
      <c r="M114" s="389"/>
      <c r="N114" s="389"/>
      <c r="O114" s="389"/>
      <c r="P114" s="389"/>
      <c r="Q114" s="389"/>
      <c r="R114" s="389"/>
      <c r="S114" s="389"/>
      <c r="T114" s="389"/>
      <c r="U114" s="389"/>
      <c r="V114" s="389"/>
      <c r="W114" s="389"/>
      <c r="X114" s="390"/>
      <c r="Y114" s="419"/>
      <c r="Z114" s="420"/>
      <c r="AA114" s="421"/>
    </row>
    <row r="115" spans="1:27" ht="12.75" customHeight="1" x14ac:dyDescent="0.15">
      <c r="A115" s="53"/>
      <c r="B115" s="53"/>
      <c r="C115" s="51"/>
      <c r="D115" s="53"/>
      <c r="E115" s="53"/>
      <c r="F115" s="53"/>
      <c r="G115" s="53"/>
      <c r="H115" s="53"/>
      <c r="I115" s="53"/>
      <c r="Y115" s="98"/>
      <c r="Z115" s="98"/>
      <c r="AA115" s="98"/>
    </row>
    <row r="116" spans="1:27" ht="14.25" x14ac:dyDescent="0.15">
      <c r="A116" s="59" t="s">
        <v>28</v>
      </c>
      <c r="B116" s="53"/>
      <c r="C116" s="53"/>
      <c r="D116" s="53"/>
      <c r="E116" s="53"/>
      <c r="F116" s="53"/>
      <c r="G116" s="53"/>
      <c r="H116" s="53"/>
      <c r="I116" s="53"/>
      <c r="U116" s="406"/>
      <c r="V116" s="406"/>
      <c r="W116" s="406"/>
      <c r="X116" s="406"/>
      <c r="Y116" s="406"/>
      <c r="Z116" s="406"/>
      <c r="AA116" s="406"/>
    </row>
    <row r="117" spans="1:27" ht="12.75" customHeight="1" x14ac:dyDescent="0.15">
      <c r="A117" s="53"/>
      <c r="B117" s="95"/>
      <c r="C117" s="444" t="s">
        <v>795</v>
      </c>
      <c r="D117" s="383"/>
      <c r="E117" s="383"/>
      <c r="F117" s="383"/>
      <c r="G117" s="383"/>
      <c r="H117" s="383"/>
      <c r="I117" s="383"/>
      <c r="J117" s="383"/>
      <c r="K117" s="383"/>
      <c r="L117" s="383"/>
      <c r="M117" s="383"/>
      <c r="N117" s="383"/>
      <c r="O117" s="383"/>
      <c r="P117" s="383"/>
      <c r="Q117" s="383"/>
      <c r="R117" s="383"/>
      <c r="S117" s="383"/>
      <c r="T117" s="383"/>
      <c r="U117" s="383"/>
      <c r="V117" s="383"/>
      <c r="W117" s="383"/>
      <c r="X117" s="384"/>
      <c r="Y117" s="413"/>
      <c r="Z117" s="414"/>
      <c r="AA117" s="415"/>
    </row>
    <row r="118" spans="1:27" ht="12.75" customHeight="1" x14ac:dyDescent="0.15">
      <c r="A118" s="53"/>
      <c r="B118" s="96" t="s">
        <v>18</v>
      </c>
      <c r="C118" s="385"/>
      <c r="D118" s="386"/>
      <c r="E118" s="386"/>
      <c r="F118" s="386"/>
      <c r="G118" s="386"/>
      <c r="H118" s="386"/>
      <c r="I118" s="386"/>
      <c r="J118" s="386"/>
      <c r="K118" s="386"/>
      <c r="L118" s="386"/>
      <c r="M118" s="386"/>
      <c r="N118" s="386"/>
      <c r="O118" s="386"/>
      <c r="P118" s="386"/>
      <c r="Q118" s="386"/>
      <c r="R118" s="386"/>
      <c r="S118" s="386"/>
      <c r="T118" s="386"/>
      <c r="U118" s="386"/>
      <c r="V118" s="386"/>
      <c r="W118" s="386"/>
      <c r="X118" s="387"/>
      <c r="Y118" s="416"/>
      <c r="Z118" s="417"/>
      <c r="AA118" s="418"/>
    </row>
    <row r="119" spans="1:27" ht="12.75" customHeight="1" x14ac:dyDescent="0.15">
      <c r="A119" s="53"/>
      <c r="B119" s="97"/>
      <c r="C119" s="388"/>
      <c r="D119" s="389"/>
      <c r="E119" s="389"/>
      <c r="F119" s="389"/>
      <c r="G119" s="389"/>
      <c r="H119" s="389"/>
      <c r="I119" s="389"/>
      <c r="J119" s="389"/>
      <c r="K119" s="389"/>
      <c r="L119" s="389"/>
      <c r="M119" s="389"/>
      <c r="N119" s="389"/>
      <c r="O119" s="389"/>
      <c r="P119" s="389"/>
      <c r="Q119" s="389"/>
      <c r="R119" s="389"/>
      <c r="S119" s="389"/>
      <c r="T119" s="389"/>
      <c r="U119" s="389"/>
      <c r="V119" s="389"/>
      <c r="W119" s="389"/>
      <c r="X119" s="390"/>
      <c r="Y119" s="419"/>
      <c r="Z119" s="420"/>
      <c r="AA119" s="421"/>
    </row>
    <row r="120" spans="1:27" ht="12.75" customHeight="1" x14ac:dyDescent="0.15">
      <c r="A120" s="53"/>
      <c r="B120" s="53"/>
      <c r="C120" s="51"/>
      <c r="D120" s="53"/>
      <c r="E120" s="53"/>
      <c r="F120" s="53"/>
      <c r="G120" s="53"/>
      <c r="H120" s="53"/>
      <c r="I120" s="53"/>
      <c r="Y120" s="98"/>
      <c r="Z120" s="98"/>
      <c r="AA120" s="98"/>
    </row>
    <row r="121" spans="1:27" ht="12.75" customHeight="1" x14ac:dyDescent="0.15">
      <c r="A121" s="53"/>
      <c r="B121" s="53"/>
      <c r="C121" s="51"/>
      <c r="D121" s="53"/>
      <c r="E121" s="53"/>
      <c r="F121" s="53"/>
      <c r="G121" s="53"/>
      <c r="H121" s="53"/>
      <c r="I121" s="53"/>
      <c r="Y121" s="98"/>
      <c r="Z121" s="98"/>
      <c r="AA121" s="98"/>
    </row>
    <row r="122" spans="1:27" ht="14.25" x14ac:dyDescent="0.15">
      <c r="A122" s="59" t="s">
        <v>31</v>
      </c>
      <c r="B122" s="53"/>
      <c r="C122" s="53"/>
      <c r="D122" s="53"/>
      <c r="E122" s="53"/>
      <c r="F122" s="53"/>
      <c r="G122" s="53"/>
      <c r="H122" s="53"/>
      <c r="I122" s="53"/>
      <c r="U122" s="406"/>
      <c r="V122" s="406"/>
      <c r="W122" s="406"/>
      <c r="X122" s="406"/>
      <c r="Y122" s="406"/>
      <c r="Z122" s="406"/>
      <c r="AA122" s="406"/>
    </row>
    <row r="123" spans="1:27" ht="12.75" customHeight="1" x14ac:dyDescent="0.15">
      <c r="A123" s="53"/>
      <c r="B123" s="95"/>
      <c r="C123" s="444" t="s">
        <v>796</v>
      </c>
      <c r="D123" s="383"/>
      <c r="E123" s="383"/>
      <c r="F123" s="383"/>
      <c r="G123" s="383"/>
      <c r="H123" s="383"/>
      <c r="I123" s="383"/>
      <c r="J123" s="383"/>
      <c r="K123" s="383"/>
      <c r="L123" s="383"/>
      <c r="M123" s="383"/>
      <c r="N123" s="383"/>
      <c r="O123" s="383"/>
      <c r="P123" s="383"/>
      <c r="Q123" s="383"/>
      <c r="R123" s="383"/>
      <c r="S123" s="383"/>
      <c r="T123" s="383"/>
      <c r="U123" s="383"/>
      <c r="V123" s="383"/>
      <c r="W123" s="383"/>
      <c r="X123" s="384"/>
      <c r="Y123" s="413"/>
      <c r="Z123" s="414"/>
      <c r="AA123" s="415"/>
    </row>
    <row r="124" spans="1:27" ht="12.75" customHeight="1" x14ac:dyDescent="0.15">
      <c r="A124" s="53"/>
      <c r="B124" s="96" t="s">
        <v>63</v>
      </c>
      <c r="C124" s="385"/>
      <c r="D124" s="386"/>
      <c r="E124" s="386"/>
      <c r="F124" s="386"/>
      <c r="G124" s="386"/>
      <c r="H124" s="386"/>
      <c r="I124" s="386"/>
      <c r="J124" s="386"/>
      <c r="K124" s="386"/>
      <c r="L124" s="386"/>
      <c r="M124" s="386"/>
      <c r="N124" s="386"/>
      <c r="O124" s="386"/>
      <c r="P124" s="386"/>
      <c r="Q124" s="386"/>
      <c r="R124" s="386"/>
      <c r="S124" s="386"/>
      <c r="T124" s="386"/>
      <c r="U124" s="386"/>
      <c r="V124" s="386"/>
      <c r="W124" s="386"/>
      <c r="X124" s="387"/>
      <c r="Y124" s="416"/>
      <c r="Z124" s="417"/>
      <c r="AA124" s="418"/>
    </row>
    <row r="125" spans="1:27" ht="12.75" customHeight="1" x14ac:dyDescent="0.15">
      <c r="A125" s="53"/>
      <c r="B125" s="97"/>
      <c r="C125" s="388"/>
      <c r="D125" s="389"/>
      <c r="E125" s="389"/>
      <c r="F125" s="389"/>
      <c r="G125" s="389"/>
      <c r="H125" s="389"/>
      <c r="I125" s="389"/>
      <c r="J125" s="389"/>
      <c r="K125" s="389"/>
      <c r="L125" s="389"/>
      <c r="M125" s="389"/>
      <c r="N125" s="389"/>
      <c r="O125" s="389"/>
      <c r="P125" s="389"/>
      <c r="Q125" s="389"/>
      <c r="R125" s="389"/>
      <c r="S125" s="389"/>
      <c r="T125" s="389"/>
      <c r="U125" s="389"/>
      <c r="V125" s="389"/>
      <c r="W125" s="389"/>
      <c r="X125" s="390"/>
      <c r="Y125" s="419"/>
      <c r="Z125" s="420"/>
      <c r="AA125" s="421"/>
    </row>
    <row r="126" spans="1:27" ht="12.75" customHeight="1" x14ac:dyDescent="0.15">
      <c r="A126" s="53"/>
      <c r="B126" s="53"/>
      <c r="C126" s="51"/>
      <c r="D126" s="53"/>
      <c r="E126" s="53"/>
      <c r="F126" s="53"/>
      <c r="G126" s="53"/>
      <c r="H126" s="53"/>
      <c r="I126" s="53"/>
      <c r="Y126" s="98"/>
      <c r="Z126" s="98"/>
      <c r="AA126" s="98"/>
    </row>
    <row r="127" spans="1:27" ht="14.25" x14ac:dyDescent="0.15">
      <c r="A127" s="59" t="s">
        <v>32</v>
      </c>
      <c r="B127" s="53"/>
      <c r="C127" s="53"/>
      <c r="D127" s="53"/>
      <c r="E127" s="53"/>
      <c r="F127" s="53"/>
      <c r="G127" s="53"/>
      <c r="H127" s="53"/>
      <c r="I127" s="53"/>
      <c r="U127" s="406"/>
      <c r="V127" s="406"/>
      <c r="W127" s="406"/>
      <c r="X127" s="406"/>
      <c r="Y127" s="406"/>
      <c r="Z127" s="406"/>
      <c r="AA127" s="406"/>
    </row>
    <row r="128" spans="1:27" ht="12.75" customHeight="1" x14ac:dyDescent="0.15">
      <c r="A128" s="53"/>
      <c r="B128" s="95"/>
      <c r="C128" s="444" t="s">
        <v>797</v>
      </c>
      <c r="D128" s="383"/>
      <c r="E128" s="383"/>
      <c r="F128" s="383"/>
      <c r="G128" s="383"/>
      <c r="H128" s="383"/>
      <c r="I128" s="383"/>
      <c r="J128" s="383"/>
      <c r="K128" s="383"/>
      <c r="L128" s="383"/>
      <c r="M128" s="383"/>
      <c r="N128" s="383"/>
      <c r="O128" s="383"/>
      <c r="P128" s="383"/>
      <c r="Q128" s="383"/>
      <c r="R128" s="383"/>
      <c r="S128" s="383"/>
      <c r="T128" s="383"/>
      <c r="U128" s="383"/>
      <c r="V128" s="383"/>
      <c r="W128" s="383"/>
      <c r="X128" s="384"/>
      <c r="Y128" s="413"/>
      <c r="Z128" s="414"/>
      <c r="AA128" s="415"/>
    </row>
    <row r="129" spans="1:27" ht="12.75" customHeight="1" x14ac:dyDescent="0.15">
      <c r="A129" s="53"/>
      <c r="B129" s="96" t="s">
        <v>64</v>
      </c>
      <c r="C129" s="385"/>
      <c r="D129" s="386"/>
      <c r="E129" s="386"/>
      <c r="F129" s="386"/>
      <c r="G129" s="386"/>
      <c r="H129" s="386"/>
      <c r="I129" s="386"/>
      <c r="J129" s="386"/>
      <c r="K129" s="386"/>
      <c r="L129" s="386"/>
      <c r="M129" s="386"/>
      <c r="N129" s="386"/>
      <c r="O129" s="386"/>
      <c r="P129" s="386"/>
      <c r="Q129" s="386"/>
      <c r="R129" s="386"/>
      <c r="S129" s="386"/>
      <c r="T129" s="386"/>
      <c r="U129" s="386"/>
      <c r="V129" s="386"/>
      <c r="W129" s="386"/>
      <c r="X129" s="387"/>
      <c r="Y129" s="416"/>
      <c r="Z129" s="417"/>
      <c r="AA129" s="418"/>
    </row>
    <row r="130" spans="1:27" ht="12.75" customHeight="1" x14ac:dyDescent="0.15">
      <c r="A130" s="53"/>
      <c r="B130" s="97"/>
      <c r="C130" s="388"/>
      <c r="D130" s="389"/>
      <c r="E130" s="389"/>
      <c r="F130" s="389"/>
      <c r="G130" s="389"/>
      <c r="H130" s="389"/>
      <c r="I130" s="389"/>
      <c r="J130" s="389"/>
      <c r="K130" s="389"/>
      <c r="L130" s="389"/>
      <c r="M130" s="389"/>
      <c r="N130" s="389"/>
      <c r="O130" s="389"/>
      <c r="P130" s="389"/>
      <c r="Q130" s="389"/>
      <c r="R130" s="389"/>
      <c r="S130" s="389"/>
      <c r="T130" s="389"/>
      <c r="U130" s="389"/>
      <c r="V130" s="389"/>
      <c r="W130" s="389"/>
      <c r="X130" s="390"/>
      <c r="Y130" s="419"/>
      <c r="Z130" s="420"/>
      <c r="AA130" s="421"/>
    </row>
    <row r="131" spans="1:27" ht="15.75" customHeight="1" x14ac:dyDescent="0.15">
      <c r="A131" s="53"/>
      <c r="B131" s="53"/>
      <c r="C131" s="51"/>
      <c r="D131" s="53"/>
      <c r="E131" s="53"/>
      <c r="F131" s="53"/>
      <c r="G131" s="53"/>
      <c r="H131" s="53"/>
      <c r="I131" s="53"/>
      <c r="Y131" s="98"/>
      <c r="Z131" s="98"/>
      <c r="AA131" s="98"/>
    </row>
    <row r="132" spans="1:27" ht="8.25" customHeight="1" x14ac:dyDescent="0.15">
      <c r="A132" s="53"/>
      <c r="B132" s="53"/>
      <c r="C132" s="51"/>
      <c r="D132" s="53"/>
      <c r="E132" s="53"/>
      <c r="F132" s="53"/>
      <c r="G132" s="53"/>
      <c r="H132" s="53"/>
      <c r="I132" s="53"/>
      <c r="Y132" s="98"/>
      <c r="Z132" s="98"/>
      <c r="AA132" s="98"/>
    </row>
    <row r="133" spans="1:27" ht="8.25" customHeight="1" x14ac:dyDescent="0.15">
      <c r="A133" s="53"/>
      <c r="B133" s="53"/>
      <c r="C133" s="51"/>
      <c r="D133" s="53"/>
      <c r="E133" s="53"/>
      <c r="F133" s="53"/>
      <c r="G133" s="53"/>
      <c r="H133" s="53"/>
      <c r="I133" s="53"/>
      <c r="Y133" s="98"/>
      <c r="Z133" s="98"/>
      <c r="AA133" s="98"/>
    </row>
    <row r="134" spans="1:27" ht="12.75" customHeight="1" x14ac:dyDescent="0.15">
      <c r="A134" s="53"/>
      <c r="B134" s="53"/>
      <c r="C134" s="51"/>
      <c r="D134" s="53"/>
      <c r="E134" s="53"/>
      <c r="F134" s="53"/>
      <c r="G134" s="53"/>
      <c r="H134" s="53"/>
      <c r="I134" s="53"/>
      <c r="Y134" s="98"/>
      <c r="Z134" s="98"/>
      <c r="AA134" s="98"/>
    </row>
    <row r="135" spans="1:27" ht="12.75" customHeight="1" x14ac:dyDescent="0.15">
      <c r="A135" s="53"/>
      <c r="B135" s="53"/>
      <c r="C135" s="51"/>
      <c r="D135" s="53"/>
      <c r="E135" s="53"/>
      <c r="F135" s="53"/>
      <c r="G135" s="53"/>
      <c r="H135" s="53"/>
      <c r="I135" s="53"/>
      <c r="Y135" s="98"/>
      <c r="Z135" s="98"/>
      <c r="AA135" s="98"/>
    </row>
    <row r="136" spans="1:27" ht="12.75" customHeight="1" x14ac:dyDescent="0.15">
      <c r="A136" s="53"/>
      <c r="B136" s="53"/>
      <c r="C136" s="51"/>
      <c r="D136" s="53"/>
      <c r="E136" s="53"/>
      <c r="F136" s="53"/>
      <c r="G136" s="53"/>
      <c r="H136" s="53"/>
      <c r="I136" s="53"/>
      <c r="Y136" s="98"/>
      <c r="Z136" s="98"/>
      <c r="AA136" s="98"/>
    </row>
    <row r="137" spans="1:27" ht="20.100000000000001" customHeight="1" x14ac:dyDescent="0.15">
      <c r="A137" s="59" t="s">
        <v>2</v>
      </c>
      <c r="B137" s="53"/>
      <c r="C137" s="53"/>
      <c r="D137" s="53"/>
      <c r="E137" s="53"/>
      <c r="F137" s="53"/>
      <c r="G137" s="53"/>
      <c r="H137" s="53"/>
      <c r="I137" s="53"/>
      <c r="Y137" s="62"/>
      <c r="Z137" s="62"/>
      <c r="AA137" s="62"/>
    </row>
    <row r="138" spans="1:27" ht="9.9499999999999993" customHeight="1" x14ac:dyDescent="0.15">
      <c r="A138" s="53"/>
      <c r="B138" s="371" t="s">
        <v>18</v>
      </c>
      <c r="C138" s="374" t="s">
        <v>624</v>
      </c>
      <c r="D138" s="375"/>
      <c r="E138" s="375"/>
      <c r="F138" s="375"/>
      <c r="G138" s="375"/>
      <c r="H138" s="375"/>
      <c r="I138" s="375"/>
      <c r="J138" s="375"/>
      <c r="K138" s="375"/>
      <c r="L138" s="375"/>
      <c r="M138" s="375"/>
      <c r="N138" s="375"/>
      <c r="O138" s="375"/>
      <c r="P138" s="375"/>
      <c r="Q138" s="375"/>
      <c r="R138" s="375"/>
      <c r="S138" s="375"/>
      <c r="T138" s="375"/>
      <c r="U138" s="375"/>
      <c r="V138" s="375"/>
      <c r="W138" s="375"/>
      <c r="X138" s="376"/>
      <c r="Y138" s="362"/>
      <c r="Z138" s="363"/>
      <c r="AA138" s="364"/>
    </row>
    <row r="139" spans="1:27" ht="12.75" customHeight="1" x14ac:dyDescent="0.15">
      <c r="A139" s="53"/>
      <c r="B139" s="372"/>
      <c r="C139" s="377"/>
      <c r="D139" s="378"/>
      <c r="E139" s="378"/>
      <c r="F139" s="378"/>
      <c r="G139" s="378"/>
      <c r="H139" s="378"/>
      <c r="I139" s="378"/>
      <c r="J139" s="378"/>
      <c r="K139" s="378"/>
      <c r="L139" s="378"/>
      <c r="M139" s="378"/>
      <c r="N139" s="378"/>
      <c r="O139" s="378"/>
      <c r="P139" s="378"/>
      <c r="Q139" s="378"/>
      <c r="R139" s="378"/>
      <c r="S139" s="378"/>
      <c r="T139" s="378"/>
      <c r="U139" s="378"/>
      <c r="V139" s="378"/>
      <c r="W139" s="378"/>
      <c r="X139" s="379"/>
      <c r="Y139" s="365"/>
      <c r="Z139" s="366"/>
      <c r="AA139" s="367"/>
    </row>
    <row r="140" spans="1:27" ht="12.75" customHeight="1" x14ac:dyDescent="0.15">
      <c r="A140" s="53"/>
      <c r="B140" s="372"/>
      <c r="C140" s="377"/>
      <c r="D140" s="378"/>
      <c r="E140" s="378"/>
      <c r="F140" s="378"/>
      <c r="G140" s="378"/>
      <c r="H140" s="378"/>
      <c r="I140" s="378"/>
      <c r="J140" s="378"/>
      <c r="K140" s="378"/>
      <c r="L140" s="378"/>
      <c r="M140" s="378"/>
      <c r="N140" s="378"/>
      <c r="O140" s="378"/>
      <c r="P140" s="378"/>
      <c r="Q140" s="378"/>
      <c r="R140" s="378"/>
      <c r="S140" s="378"/>
      <c r="T140" s="378"/>
      <c r="U140" s="378"/>
      <c r="V140" s="378"/>
      <c r="W140" s="378"/>
      <c r="X140" s="379"/>
      <c r="Y140" s="365"/>
      <c r="Z140" s="366"/>
      <c r="AA140" s="367"/>
    </row>
    <row r="141" spans="1:27" ht="12.75" customHeight="1" x14ac:dyDescent="0.15">
      <c r="A141" s="53"/>
      <c r="B141" s="372"/>
      <c r="C141" s="377"/>
      <c r="D141" s="378"/>
      <c r="E141" s="378"/>
      <c r="F141" s="378"/>
      <c r="G141" s="378"/>
      <c r="H141" s="378"/>
      <c r="I141" s="378"/>
      <c r="J141" s="378"/>
      <c r="K141" s="378"/>
      <c r="L141" s="378"/>
      <c r="M141" s="378"/>
      <c r="N141" s="378"/>
      <c r="O141" s="378"/>
      <c r="P141" s="378"/>
      <c r="Q141" s="378"/>
      <c r="R141" s="378"/>
      <c r="S141" s="378"/>
      <c r="T141" s="378"/>
      <c r="U141" s="378"/>
      <c r="V141" s="378"/>
      <c r="W141" s="378"/>
      <c r="X141" s="379"/>
      <c r="Y141" s="365"/>
      <c r="Z141" s="366"/>
      <c r="AA141" s="367"/>
    </row>
    <row r="142" spans="1:27" ht="12.75" customHeight="1" x14ac:dyDescent="0.15">
      <c r="A142" s="53"/>
      <c r="B142" s="372"/>
      <c r="C142" s="377"/>
      <c r="D142" s="378"/>
      <c r="E142" s="378"/>
      <c r="F142" s="378"/>
      <c r="G142" s="378"/>
      <c r="H142" s="378"/>
      <c r="I142" s="378"/>
      <c r="J142" s="378"/>
      <c r="K142" s="378"/>
      <c r="L142" s="378"/>
      <c r="M142" s="378"/>
      <c r="N142" s="378"/>
      <c r="O142" s="378"/>
      <c r="P142" s="378"/>
      <c r="Q142" s="378"/>
      <c r="R142" s="378"/>
      <c r="S142" s="378"/>
      <c r="T142" s="378"/>
      <c r="U142" s="378"/>
      <c r="V142" s="378"/>
      <c r="W142" s="378"/>
      <c r="X142" s="379"/>
      <c r="Y142" s="365"/>
      <c r="Z142" s="366"/>
      <c r="AA142" s="367"/>
    </row>
    <row r="143" spans="1:27" ht="15" customHeight="1" x14ac:dyDescent="0.15">
      <c r="A143" s="53"/>
      <c r="B143" s="372"/>
      <c r="C143" s="377"/>
      <c r="D143" s="378"/>
      <c r="E143" s="378"/>
      <c r="F143" s="378"/>
      <c r="G143" s="378"/>
      <c r="H143" s="378"/>
      <c r="I143" s="378"/>
      <c r="J143" s="378"/>
      <c r="K143" s="378"/>
      <c r="L143" s="378"/>
      <c r="M143" s="378"/>
      <c r="N143" s="378"/>
      <c r="O143" s="378"/>
      <c r="P143" s="378"/>
      <c r="Q143" s="378"/>
      <c r="R143" s="378"/>
      <c r="S143" s="378"/>
      <c r="T143" s="378"/>
      <c r="U143" s="378"/>
      <c r="V143" s="378"/>
      <c r="W143" s="378"/>
      <c r="X143" s="379"/>
      <c r="Y143" s="365"/>
      <c r="Z143" s="366"/>
      <c r="AA143" s="367"/>
    </row>
    <row r="144" spans="1:27" ht="7.5" customHeight="1" x14ac:dyDescent="0.15">
      <c r="B144" s="371" t="s">
        <v>19</v>
      </c>
      <c r="C144" s="444" t="s">
        <v>625</v>
      </c>
      <c r="D144" s="383"/>
      <c r="E144" s="383"/>
      <c r="F144" s="383"/>
      <c r="G144" s="383"/>
      <c r="H144" s="383"/>
      <c r="I144" s="383"/>
      <c r="J144" s="383"/>
      <c r="K144" s="383"/>
      <c r="L144" s="383"/>
      <c r="M144" s="383"/>
      <c r="N144" s="383"/>
      <c r="O144" s="383"/>
      <c r="P144" s="383"/>
      <c r="Q144" s="383"/>
      <c r="R144" s="383"/>
      <c r="S144" s="383"/>
      <c r="T144" s="383"/>
      <c r="U144" s="383"/>
      <c r="V144" s="383"/>
      <c r="W144" s="383"/>
      <c r="X144" s="384"/>
      <c r="Y144" s="362"/>
      <c r="Z144" s="363"/>
      <c r="AA144" s="364"/>
    </row>
    <row r="145" spans="1:27" ht="12.95" customHeight="1" x14ac:dyDescent="0.15">
      <c r="B145" s="372"/>
      <c r="C145" s="385"/>
      <c r="D145" s="386"/>
      <c r="E145" s="386"/>
      <c r="F145" s="386"/>
      <c r="G145" s="386"/>
      <c r="H145" s="386"/>
      <c r="I145" s="386"/>
      <c r="J145" s="386"/>
      <c r="K145" s="386"/>
      <c r="L145" s="386"/>
      <c r="M145" s="386"/>
      <c r="N145" s="386"/>
      <c r="O145" s="386"/>
      <c r="P145" s="386"/>
      <c r="Q145" s="386"/>
      <c r="R145" s="386"/>
      <c r="S145" s="386"/>
      <c r="T145" s="386"/>
      <c r="U145" s="386"/>
      <c r="V145" s="386"/>
      <c r="W145" s="386"/>
      <c r="X145" s="387"/>
      <c r="Y145" s="365"/>
      <c r="Z145" s="366"/>
      <c r="AA145" s="367"/>
    </row>
    <row r="146" spans="1:27" ht="12.95" customHeight="1" x14ac:dyDescent="0.15">
      <c r="B146" s="373"/>
      <c r="C146" s="388"/>
      <c r="D146" s="389"/>
      <c r="E146" s="389"/>
      <c r="F146" s="389"/>
      <c r="G146" s="389"/>
      <c r="H146" s="389"/>
      <c r="I146" s="389"/>
      <c r="J146" s="389"/>
      <c r="K146" s="389"/>
      <c r="L146" s="389"/>
      <c r="M146" s="389"/>
      <c r="N146" s="389"/>
      <c r="O146" s="389"/>
      <c r="P146" s="389"/>
      <c r="Q146" s="389"/>
      <c r="R146" s="389"/>
      <c r="S146" s="389"/>
      <c r="T146" s="389"/>
      <c r="U146" s="389"/>
      <c r="V146" s="389"/>
      <c r="W146" s="389"/>
      <c r="X146" s="390"/>
      <c r="Y146" s="368"/>
      <c r="Z146" s="369"/>
      <c r="AA146" s="370"/>
    </row>
    <row r="147" spans="1:27" ht="12.95" customHeight="1" x14ac:dyDescent="0.15">
      <c r="C147" s="63"/>
      <c r="Y147" s="98"/>
      <c r="Z147" s="98"/>
      <c r="AA147" s="98"/>
    </row>
    <row r="148" spans="1:27" ht="20.100000000000001" customHeight="1" x14ac:dyDescent="0.15">
      <c r="A148" s="59" t="s">
        <v>102</v>
      </c>
      <c r="B148" s="53"/>
      <c r="C148" s="53"/>
      <c r="D148" s="53"/>
      <c r="E148" s="53"/>
      <c r="F148" s="53"/>
      <c r="G148" s="53"/>
      <c r="H148" s="53"/>
      <c r="I148" s="53"/>
      <c r="Y148" s="62"/>
      <c r="Z148" s="62"/>
      <c r="AA148" s="62"/>
    </row>
    <row r="149" spans="1:27" ht="15" customHeight="1" x14ac:dyDescent="0.15">
      <c r="B149" s="371" t="s">
        <v>18</v>
      </c>
      <c r="C149" s="374" t="s">
        <v>626</v>
      </c>
      <c r="D149" s="375"/>
      <c r="E149" s="375"/>
      <c r="F149" s="375"/>
      <c r="G149" s="375"/>
      <c r="H149" s="375"/>
      <c r="I149" s="375"/>
      <c r="J149" s="375"/>
      <c r="K149" s="375"/>
      <c r="L149" s="375"/>
      <c r="M149" s="375"/>
      <c r="N149" s="375"/>
      <c r="O149" s="375"/>
      <c r="P149" s="375"/>
      <c r="Q149" s="375"/>
      <c r="R149" s="375"/>
      <c r="S149" s="375"/>
      <c r="T149" s="375"/>
      <c r="U149" s="375"/>
      <c r="V149" s="375"/>
      <c r="W149" s="375"/>
      <c r="X149" s="376"/>
      <c r="Y149" s="362"/>
      <c r="Z149" s="363"/>
      <c r="AA149" s="364"/>
    </row>
    <row r="150" spans="1:27" ht="14.25" customHeight="1" x14ac:dyDescent="0.15">
      <c r="B150" s="372"/>
      <c r="C150" s="377"/>
      <c r="D150" s="378"/>
      <c r="E150" s="378"/>
      <c r="F150" s="378"/>
      <c r="G150" s="378"/>
      <c r="H150" s="378"/>
      <c r="I150" s="378"/>
      <c r="J150" s="378"/>
      <c r="K150" s="378"/>
      <c r="L150" s="378"/>
      <c r="M150" s="378"/>
      <c r="N150" s="378"/>
      <c r="O150" s="378"/>
      <c r="P150" s="378"/>
      <c r="Q150" s="378"/>
      <c r="R150" s="378"/>
      <c r="S150" s="378"/>
      <c r="T150" s="378"/>
      <c r="U150" s="378"/>
      <c r="V150" s="378"/>
      <c r="W150" s="378"/>
      <c r="X150" s="379"/>
      <c r="Y150" s="365"/>
      <c r="Z150" s="366"/>
      <c r="AA150" s="367"/>
    </row>
    <row r="151" spans="1:27" ht="15" customHeight="1" x14ac:dyDescent="0.15">
      <c r="B151" s="373"/>
      <c r="C151" s="380"/>
      <c r="D151" s="381"/>
      <c r="E151" s="381"/>
      <c r="F151" s="381"/>
      <c r="G151" s="381"/>
      <c r="H151" s="381"/>
      <c r="I151" s="381"/>
      <c r="J151" s="381"/>
      <c r="K151" s="381"/>
      <c r="L151" s="381"/>
      <c r="M151" s="381"/>
      <c r="N151" s="381"/>
      <c r="O151" s="381"/>
      <c r="P151" s="381"/>
      <c r="Q151" s="381"/>
      <c r="R151" s="381"/>
      <c r="S151" s="381"/>
      <c r="T151" s="381"/>
      <c r="U151" s="381"/>
      <c r="V151" s="381"/>
      <c r="W151" s="381"/>
      <c r="X151" s="382"/>
      <c r="Y151" s="368"/>
      <c r="Z151" s="369"/>
      <c r="AA151" s="370"/>
    </row>
    <row r="152" spans="1:27" ht="14.25" customHeight="1" x14ac:dyDescent="0.15">
      <c r="B152" s="371" t="s">
        <v>103</v>
      </c>
      <c r="C152" s="374" t="s">
        <v>627</v>
      </c>
      <c r="D152" s="375"/>
      <c r="E152" s="375"/>
      <c r="F152" s="375"/>
      <c r="G152" s="375"/>
      <c r="H152" s="375"/>
      <c r="I152" s="375"/>
      <c r="J152" s="375"/>
      <c r="K152" s="375"/>
      <c r="L152" s="375"/>
      <c r="M152" s="375"/>
      <c r="N152" s="375"/>
      <c r="O152" s="375"/>
      <c r="P152" s="375"/>
      <c r="Q152" s="375"/>
      <c r="R152" s="375"/>
      <c r="S152" s="375"/>
      <c r="T152" s="375"/>
      <c r="U152" s="375"/>
      <c r="V152" s="375"/>
      <c r="W152" s="375"/>
      <c r="X152" s="376"/>
      <c r="Y152" s="362"/>
      <c r="Z152" s="363"/>
      <c r="AA152" s="364"/>
    </row>
    <row r="153" spans="1:27" ht="14.25" customHeight="1" x14ac:dyDescent="0.15">
      <c r="B153" s="372"/>
      <c r="C153" s="377"/>
      <c r="D153" s="378"/>
      <c r="E153" s="378"/>
      <c r="F153" s="378"/>
      <c r="G153" s="378"/>
      <c r="H153" s="378"/>
      <c r="I153" s="378"/>
      <c r="J153" s="378"/>
      <c r="K153" s="378"/>
      <c r="L153" s="378"/>
      <c r="M153" s="378"/>
      <c r="N153" s="378"/>
      <c r="O153" s="378"/>
      <c r="P153" s="378"/>
      <c r="Q153" s="378"/>
      <c r="R153" s="378"/>
      <c r="S153" s="378"/>
      <c r="T153" s="378"/>
      <c r="U153" s="378"/>
      <c r="V153" s="378"/>
      <c r="W153" s="378"/>
      <c r="X153" s="379"/>
      <c r="Y153" s="365"/>
      <c r="Z153" s="366"/>
      <c r="AA153" s="367"/>
    </row>
    <row r="154" spans="1:27" ht="15.75" customHeight="1" x14ac:dyDescent="0.15">
      <c r="B154" s="373"/>
      <c r="C154" s="380"/>
      <c r="D154" s="381"/>
      <c r="E154" s="381"/>
      <c r="F154" s="381"/>
      <c r="G154" s="381"/>
      <c r="H154" s="381"/>
      <c r="I154" s="381"/>
      <c r="J154" s="381"/>
      <c r="K154" s="381"/>
      <c r="L154" s="381"/>
      <c r="M154" s="381"/>
      <c r="N154" s="381"/>
      <c r="O154" s="381"/>
      <c r="P154" s="381"/>
      <c r="Q154" s="381"/>
      <c r="R154" s="381"/>
      <c r="S154" s="381"/>
      <c r="T154" s="381"/>
      <c r="U154" s="381"/>
      <c r="V154" s="381"/>
      <c r="W154" s="381"/>
      <c r="X154" s="382"/>
      <c r="Y154" s="368"/>
      <c r="Z154" s="369"/>
      <c r="AA154" s="370"/>
    </row>
    <row r="155" spans="1:27" ht="20.25" customHeight="1" x14ac:dyDescent="0.15">
      <c r="B155" s="53"/>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98"/>
      <c r="Z155" s="98"/>
      <c r="AA155" s="98"/>
    </row>
    <row r="156" spans="1:27" ht="20.100000000000001" customHeight="1" x14ac:dyDescent="0.15">
      <c r="A156" s="59" t="s">
        <v>104</v>
      </c>
      <c r="B156" s="53"/>
      <c r="C156" s="53"/>
      <c r="D156" s="53"/>
      <c r="E156" s="53"/>
      <c r="F156" s="53"/>
      <c r="G156" s="53"/>
      <c r="H156" s="53"/>
      <c r="I156" s="53"/>
      <c r="Y156" s="62"/>
      <c r="Z156" s="62"/>
      <c r="AA156" s="62"/>
    </row>
    <row r="157" spans="1:27" ht="20.25" customHeight="1" x14ac:dyDescent="0.15">
      <c r="B157" s="371" t="s">
        <v>18</v>
      </c>
      <c r="C157" s="374" t="s">
        <v>628</v>
      </c>
      <c r="D157" s="375"/>
      <c r="E157" s="375"/>
      <c r="F157" s="375"/>
      <c r="G157" s="375"/>
      <c r="H157" s="375"/>
      <c r="I157" s="375"/>
      <c r="J157" s="375"/>
      <c r="K157" s="375"/>
      <c r="L157" s="375"/>
      <c r="M157" s="375"/>
      <c r="N157" s="375"/>
      <c r="O157" s="375"/>
      <c r="P157" s="375"/>
      <c r="Q157" s="375"/>
      <c r="R157" s="375"/>
      <c r="S157" s="375"/>
      <c r="T157" s="375"/>
      <c r="U157" s="375"/>
      <c r="V157" s="375"/>
      <c r="W157" s="375"/>
      <c r="X157" s="376"/>
      <c r="Y157" s="362"/>
      <c r="Z157" s="363"/>
      <c r="AA157" s="364"/>
    </row>
    <row r="158" spans="1:27" ht="20.25" customHeight="1" x14ac:dyDescent="0.15">
      <c r="B158" s="372"/>
      <c r="C158" s="377"/>
      <c r="D158" s="378"/>
      <c r="E158" s="378"/>
      <c r="F158" s="378"/>
      <c r="G158" s="378"/>
      <c r="H158" s="378"/>
      <c r="I158" s="378"/>
      <c r="J158" s="378"/>
      <c r="K158" s="378"/>
      <c r="L158" s="378"/>
      <c r="M158" s="378"/>
      <c r="N158" s="378"/>
      <c r="O158" s="378"/>
      <c r="P158" s="378"/>
      <c r="Q158" s="378"/>
      <c r="R158" s="378"/>
      <c r="S158" s="378"/>
      <c r="T158" s="378"/>
      <c r="U158" s="378"/>
      <c r="V158" s="378"/>
      <c r="W158" s="378"/>
      <c r="X158" s="379"/>
      <c r="Y158" s="365"/>
      <c r="Z158" s="366"/>
      <c r="AA158" s="367"/>
    </row>
    <row r="159" spans="1:27" ht="20.25" customHeight="1" x14ac:dyDescent="0.15">
      <c r="B159" s="373"/>
      <c r="C159" s="380"/>
      <c r="D159" s="381"/>
      <c r="E159" s="381"/>
      <c r="F159" s="381"/>
      <c r="G159" s="381"/>
      <c r="H159" s="381"/>
      <c r="I159" s="381"/>
      <c r="J159" s="381"/>
      <c r="K159" s="381"/>
      <c r="L159" s="381"/>
      <c r="M159" s="381"/>
      <c r="N159" s="381"/>
      <c r="O159" s="381"/>
      <c r="P159" s="381"/>
      <c r="Q159" s="381"/>
      <c r="R159" s="381"/>
      <c r="S159" s="381"/>
      <c r="T159" s="381"/>
      <c r="U159" s="381"/>
      <c r="V159" s="381"/>
      <c r="W159" s="381"/>
      <c r="X159" s="382"/>
      <c r="Y159" s="368"/>
      <c r="Z159" s="369"/>
      <c r="AA159" s="370"/>
    </row>
    <row r="160" spans="1:27" ht="20.25" customHeight="1" x14ac:dyDescent="0.15">
      <c r="B160" s="371" t="s">
        <v>103</v>
      </c>
      <c r="C160" s="374" t="s">
        <v>629</v>
      </c>
      <c r="D160" s="375"/>
      <c r="E160" s="375"/>
      <c r="F160" s="375"/>
      <c r="G160" s="375"/>
      <c r="H160" s="375"/>
      <c r="I160" s="375"/>
      <c r="J160" s="375"/>
      <c r="K160" s="375"/>
      <c r="L160" s="375"/>
      <c r="M160" s="375"/>
      <c r="N160" s="375"/>
      <c r="O160" s="375"/>
      <c r="P160" s="375"/>
      <c r="Q160" s="375"/>
      <c r="R160" s="375"/>
      <c r="S160" s="375"/>
      <c r="T160" s="375"/>
      <c r="U160" s="375"/>
      <c r="V160" s="375"/>
      <c r="W160" s="375"/>
      <c r="X160" s="376"/>
      <c r="Y160" s="362"/>
      <c r="Z160" s="363"/>
      <c r="AA160" s="364"/>
    </row>
    <row r="161" spans="1:27" ht="20.25" customHeight="1" x14ac:dyDescent="0.15">
      <c r="B161" s="372"/>
      <c r="C161" s="377"/>
      <c r="D161" s="378"/>
      <c r="E161" s="378"/>
      <c r="F161" s="378"/>
      <c r="G161" s="378"/>
      <c r="H161" s="378"/>
      <c r="I161" s="378"/>
      <c r="J161" s="378"/>
      <c r="K161" s="378"/>
      <c r="L161" s="378"/>
      <c r="M161" s="378"/>
      <c r="N161" s="378"/>
      <c r="O161" s="378"/>
      <c r="P161" s="378"/>
      <c r="Q161" s="378"/>
      <c r="R161" s="378"/>
      <c r="S161" s="378"/>
      <c r="T161" s="378"/>
      <c r="U161" s="378"/>
      <c r="V161" s="378"/>
      <c r="W161" s="378"/>
      <c r="X161" s="379"/>
      <c r="Y161" s="365"/>
      <c r="Z161" s="366"/>
      <c r="AA161" s="367"/>
    </row>
    <row r="162" spans="1:27" ht="20.25" customHeight="1" x14ac:dyDescent="0.15">
      <c r="B162" s="373"/>
      <c r="C162" s="380"/>
      <c r="D162" s="381"/>
      <c r="E162" s="381"/>
      <c r="F162" s="381"/>
      <c r="G162" s="381"/>
      <c r="H162" s="381"/>
      <c r="I162" s="381"/>
      <c r="J162" s="381"/>
      <c r="K162" s="381"/>
      <c r="L162" s="381"/>
      <c r="M162" s="381"/>
      <c r="N162" s="381"/>
      <c r="O162" s="381"/>
      <c r="P162" s="381"/>
      <c r="Q162" s="381"/>
      <c r="R162" s="381"/>
      <c r="S162" s="381"/>
      <c r="T162" s="381"/>
      <c r="U162" s="381"/>
      <c r="V162" s="381"/>
      <c r="W162" s="381"/>
      <c r="X162" s="382"/>
      <c r="Y162" s="368"/>
      <c r="Z162" s="369"/>
      <c r="AA162" s="370"/>
    </row>
    <row r="163" spans="1:27" ht="10.5" customHeight="1" x14ac:dyDescent="0.15">
      <c r="B163" s="53"/>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98"/>
      <c r="Z163" s="98"/>
      <c r="AA163" s="98"/>
    </row>
    <row r="164" spans="1:27" ht="20.100000000000001" customHeight="1" x14ac:dyDescent="0.15">
      <c r="A164" s="59" t="s">
        <v>105</v>
      </c>
      <c r="B164" s="53"/>
      <c r="C164" s="53"/>
      <c r="D164" s="53"/>
      <c r="E164" s="53"/>
      <c r="F164" s="53"/>
      <c r="G164" s="53"/>
      <c r="H164" s="53"/>
      <c r="I164" s="53"/>
      <c r="Y164" s="62"/>
      <c r="Z164" s="62"/>
      <c r="AA164" s="62"/>
    </row>
    <row r="165" spans="1:27" ht="11.25" customHeight="1" x14ac:dyDescent="0.15">
      <c r="B165" s="371" t="s">
        <v>106</v>
      </c>
      <c r="C165" s="374" t="s">
        <v>798</v>
      </c>
      <c r="D165" s="375"/>
      <c r="E165" s="375"/>
      <c r="F165" s="375"/>
      <c r="G165" s="375"/>
      <c r="H165" s="375"/>
      <c r="I165" s="375"/>
      <c r="J165" s="375"/>
      <c r="K165" s="375"/>
      <c r="L165" s="375"/>
      <c r="M165" s="375"/>
      <c r="N165" s="375"/>
      <c r="O165" s="375"/>
      <c r="P165" s="375"/>
      <c r="Q165" s="375"/>
      <c r="R165" s="375"/>
      <c r="S165" s="375"/>
      <c r="T165" s="375"/>
      <c r="U165" s="375"/>
      <c r="V165" s="375"/>
      <c r="W165" s="375"/>
      <c r="X165" s="376"/>
      <c r="Y165" s="362"/>
      <c r="Z165" s="363"/>
      <c r="AA165" s="364"/>
    </row>
    <row r="166" spans="1:27" ht="11.25" customHeight="1" x14ac:dyDescent="0.15">
      <c r="B166" s="372"/>
      <c r="C166" s="377"/>
      <c r="D166" s="378"/>
      <c r="E166" s="378"/>
      <c r="F166" s="378"/>
      <c r="G166" s="378"/>
      <c r="H166" s="378"/>
      <c r="I166" s="378"/>
      <c r="J166" s="378"/>
      <c r="K166" s="378"/>
      <c r="L166" s="378"/>
      <c r="M166" s="378"/>
      <c r="N166" s="378"/>
      <c r="O166" s="378"/>
      <c r="P166" s="378"/>
      <c r="Q166" s="378"/>
      <c r="R166" s="378"/>
      <c r="S166" s="378"/>
      <c r="T166" s="378"/>
      <c r="U166" s="378"/>
      <c r="V166" s="378"/>
      <c r="W166" s="378"/>
      <c r="X166" s="379"/>
      <c r="Y166" s="365"/>
      <c r="Z166" s="366"/>
      <c r="AA166" s="367"/>
    </row>
    <row r="167" spans="1:27" ht="11.25" customHeight="1" x14ac:dyDescent="0.15">
      <c r="B167" s="373"/>
      <c r="C167" s="380"/>
      <c r="D167" s="381"/>
      <c r="E167" s="381"/>
      <c r="F167" s="381"/>
      <c r="G167" s="381"/>
      <c r="H167" s="381"/>
      <c r="I167" s="381"/>
      <c r="J167" s="381"/>
      <c r="K167" s="381"/>
      <c r="L167" s="381"/>
      <c r="M167" s="381"/>
      <c r="N167" s="381"/>
      <c r="O167" s="381"/>
      <c r="P167" s="381"/>
      <c r="Q167" s="381"/>
      <c r="R167" s="381"/>
      <c r="S167" s="381"/>
      <c r="T167" s="381"/>
      <c r="U167" s="381"/>
      <c r="V167" s="381"/>
      <c r="W167" s="381"/>
      <c r="X167" s="382"/>
      <c r="Y167" s="368"/>
      <c r="Z167" s="369"/>
      <c r="AA167" s="370"/>
    </row>
    <row r="168" spans="1:27" ht="16.5" customHeight="1" x14ac:dyDescent="0.15">
      <c r="B168" s="371" t="s">
        <v>103</v>
      </c>
      <c r="C168" s="374" t="s">
        <v>799</v>
      </c>
      <c r="D168" s="375"/>
      <c r="E168" s="375"/>
      <c r="F168" s="375"/>
      <c r="G168" s="375"/>
      <c r="H168" s="375"/>
      <c r="I168" s="375"/>
      <c r="J168" s="375"/>
      <c r="K168" s="375"/>
      <c r="L168" s="375"/>
      <c r="M168" s="375"/>
      <c r="N168" s="375"/>
      <c r="O168" s="375"/>
      <c r="P168" s="375"/>
      <c r="Q168" s="375"/>
      <c r="R168" s="375"/>
      <c r="S168" s="375"/>
      <c r="T168" s="375"/>
      <c r="U168" s="375"/>
      <c r="V168" s="375"/>
      <c r="W168" s="375"/>
      <c r="X168" s="376"/>
      <c r="Y168" s="362"/>
      <c r="Z168" s="363"/>
      <c r="AA168" s="364"/>
    </row>
    <row r="169" spans="1:27" ht="16.5" customHeight="1" x14ac:dyDescent="0.15">
      <c r="B169" s="372"/>
      <c r="C169" s="377"/>
      <c r="D169" s="378"/>
      <c r="E169" s="378"/>
      <c r="F169" s="378"/>
      <c r="G169" s="378"/>
      <c r="H169" s="378"/>
      <c r="I169" s="378"/>
      <c r="J169" s="378"/>
      <c r="K169" s="378"/>
      <c r="L169" s="378"/>
      <c r="M169" s="378"/>
      <c r="N169" s="378"/>
      <c r="O169" s="378"/>
      <c r="P169" s="378"/>
      <c r="Q169" s="378"/>
      <c r="R169" s="378"/>
      <c r="S169" s="378"/>
      <c r="T169" s="378"/>
      <c r="U169" s="378"/>
      <c r="V169" s="378"/>
      <c r="W169" s="378"/>
      <c r="X169" s="379"/>
      <c r="Y169" s="365"/>
      <c r="Z169" s="366"/>
      <c r="AA169" s="367"/>
    </row>
    <row r="170" spans="1:27" ht="16.5" customHeight="1" x14ac:dyDescent="0.15">
      <c r="B170" s="373"/>
      <c r="C170" s="380"/>
      <c r="D170" s="381"/>
      <c r="E170" s="381"/>
      <c r="F170" s="381"/>
      <c r="G170" s="381"/>
      <c r="H170" s="381"/>
      <c r="I170" s="381"/>
      <c r="J170" s="381"/>
      <c r="K170" s="381"/>
      <c r="L170" s="381"/>
      <c r="M170" s="381"/>
      <c r="N170" s="381"/>
      <c r="O170" s="381"/>
      <c r="P170" s="381"/>
      <c r="Q170" s="381"/>
      <c r="R170" s="381"/>
      <c r="S170" s="381"/>
      <c r="T170" s="381"/>
      <c r="U170" s="381"/>
      <c r="V170" s="381"/>
      <c r="W170" s="381"/>
      <c r="X170" s="382"/>
      <c r="Y170" s="368"/>
      <c r="Z170" s="369"/>
      <c r="AA170" s="370"/>
    </row>
    <row r="171" spans="1:27" ht="16.5" customHeight="1" x14ac:dyDescent="0.15">
      <c r="B171" s="371" t="s">
        <v>107</v>
      </c>
      <c r="C171" s="374" t="s">
        <v>800</v>
      </c>
      <c r="D171" s="375"/>
      <c r="E171" s="375"/>
      <c r="F171" s="375"/>
      <c r="G171" s="375"/>
      <c r="H171" s="375"/>
      <c r="I171" s="375"/>
      <c r="J171" s="375"/>
      <c r="K171" s="375"/>
      <c r="L171" s="375"/>
      <c r="M171" s="375"/>
      <c r="N171" s="375"/>
      <c r="O171" s="375"/>
      <c r="P171" s="375"/>
      <c r="Q171" s="375"/>
      <c r="R171" s="375"/>
      <c r="S171" s="375"/>
      <c r="T171" s="375"/>
      <c r="U171" s="375"/>
      <c r="V171" s="375"/>
      <c r="W171" s="375"/>
      <c r="X171" s="376"/>
      <c r="Y171" s="362"/>
      <c r="Z171" s="363"/>
      <c r="AA171" s="364"/>
    </row>
    <row r="172" spans="1:27" ht="16.5" customHeight="1" x14ac:dyDescent="0.15">
      <c r="B172" s="372"/>
      <c r="C172" s="377"/>
      <c r="D172" s="378"/>
      <c r="E172" s="378"/>
      <c r="F172" s="378"/>
      <c r="G172" s="378"/>
      <c r="H172" s="378"/>
      <c r="I172" s="378"/>
      <c r="J172" s="378"/>
      <c r="K172" s="378"/>
      <c r="L172" s="378"/>
      <c r="M172" s="378"/>
      <c r="N172" s="378"/>
      <c r="O172" s="378"/>
      <c r="P172" s="378"/>
      <c r="Q172" s="378"/>
      <c r="R172" s="378"/>
      <c r="S172" s="378"/>
      <c r="T172" s="378"/>
      <c r="U172" s="378"/>
      <c r="V172" s="378"/>
      <c r="W172" s="378"/>
      <c r="X172" s="379"/>
      <c r="Y172" s="365"/>
      <c r="Z172" s="366"/>
      <c r="AA172" s="367"/>
    </row>
    <row r="173" spans="1:27" ht="16.5" customHeight="1" x14ac:dyDescent="0.15">
      <c r="B173" s="373"/>
      <c r="C173" s="380"/>
      <c r="D173" s="381"/>
      <c r="E173" s="381"/>
      <c r="F173" s="381"/>
      <c r="G173" s="381"/>
      <c r="H173" s="381"/>
      <c r="I173" s="381"/>
      <c r="J173" s="381"/>
      <c r="K173" s="381"/>
      <c r="L173" s="381"/>
      <c r="M173" s="381"/>
      <c r="N173" s="381"/>
      <c r="O173" s="381"/>
      <c r="P173" s="381"/>
      <c r="Q173" s="381"/>
      <c r="R173" s="381"/>
      <c r="S173" s="381"/>
      <c r="T173" s="381"/>
      <c r="U173" s="381"/>
      <c r="V173" s="381"/>
      <c r="W173" s="381"/>
      <c r="X173" s="382"/>
      <c r="Y173" s="368"/>
      <c r="Z173" s="369"/>
      <c r="AA173" s="370"/>
    </row>
    <row r="174" spans="1:27" ht="16.5" customHeight="1" x14ac:dyDescent="0.15">
      <c r="B174" s="371" t="s">
        <v>108</v>
      </c>
      <c r="C174" s="374" t="s">
        <v>801</v>
      </c>
      <c r="D174" s="375"/>
      <c r="E174" s="375"/>
      <c r="F174" s="375"/>
      <c r="G174" s="375"/>
      <c r="H174" s="375"/>
      <c r="I174" s="375"/>
      <c r="J174" s="375"/>
      <c r="K174" s="375"/>
      <c r="L174" s="375"/>
      <c r="M174" s="375"/>
      <c r="N174" s="375"/>
      <c r="O174" s="375"/>
      <c r="P174" s="375"/>
      <c r="Q174" s="375"/>
      <c r="R174" s="375"/>
      <c r="S174" s="375"/>
      <c r="T174" s="375"/>
      <c r="U174" s="375"/>
      <c r="V174" s="375"/>
      <c r="W174" s="375"/>
      <c r="X174" s="376"/>
      <c r="Y174" s="362"/>
      <c r="Z174" s="363"/>
      <c r="AA174" s="364"/>
    </row>
    <row r="175" spans="1:27" ht="16.5" customHeight="1" x14ac:dyDescent="0.15">
      <c r="B175" s="372"/>
      <c r="C175" s="377"/>
      <c r="D175" s="378"/>
      <c r="E175" s="378"/>
      <c r="F175" s="378"/>
      <c r="G175" s="378"/>
      <c r="H175" s="378"/>
      <c r="I175" s="378"/>
      <c r="J175" s="378"/>
      <c r="K175" s="378"/>
      <c r="L175" s="378"/>
      <c r="M175" s="378"/>
      <c r="N175" s="378"/>
      <c r="O175" s="378"/>
      <c r="P175" s="378"/>
      <c r="Q175" s="378"/>
      <c r="R175" s="378"/>
      <c r="S175" s="378"/>
      <c r="T175" s="378"/>
      <c r="U175" s="378"/>
      <c r="V175" s="378"/>
      <c r="W175" s="378"/>
      <c r="X175" s="379"/>
      <c r="Y175" s="365"/>
      <c r="Z175" s="366"/>
      <c r="AA175" s="367"/>
    </row>
    <row r="176" spans="1:27" ht="16.5" customHeight="1" x14ac:dyDescent="0.15">
      <c r="B176" s="373"/>
      <c r="C176" s="380"/>
      <c r="D176" s="381"/>
      <c r="E176" s="381"/>
      <c r="F176" s="381"/>
      <c r="G176" s="381"/>
      <c r="H176" s="381"/>
      <c r="I176" s="381"/>
      <c r="J176" s="381"/>
      <c r="K176" s="381"/>
      <c r="L176" s="381"/>
      <c r="M176" s="381"/>
      <c r="N176" s="381"/>
      <c r="O176" s="381"/>
      <c r="P176" s="381"/>
      <c r="Q176" s="381"/>
      <c r="R176" s="381"/>
      <c r="S176" s="381"/>
      <c r="T176" s="381"/>
      <c r="U176" s="381"/>
      <c r="V176" s="381"/>
      <c r="W176" s="381"/>
      <c r="X176" s="382"/>
      <c r="Y176" s="368"/>
      <c r="Z176" s="369"/>
      <c r="AA176" s="370"/>
    </row>
    <row r="177" spans="1:27" ht="20.25" customHeight="1" x14ac:dyDescent="0.15">
      <c r="B177" s="53"/>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98"/>
      <c r="Z177" s="98"/>
      <c r="AA177" s="98"/>
    </row>
    <row r="178" spans="1:27" ht="20.100000000000001" customHeight="1" x14ac:dyDescent="0.15">
      <c r="A178" s="59" t="s">
        <v>109</v>
      </c>
      <c r="B178" s="53"/>
      <c r="C178" s="53"/>
      <c r="D178" s="53"/>
      <c r="E178" s="53"/>
      <c r="F178" s="53"/>
      <c r="G178" s="53"/>
      <c r="H178" s="53"/>
      <c r="I178" s="53"/>
      <c r="Y178" s="62"/>
      <c r="Z178" s="62"/>
      <c r="AA178" s="62"/>
    </row>
    <row r="179" spans="1:27" ht="16.5" customHeight="1" x14ac:dyDescent="0.15">
      <c r="B179" s="371" t="s">
        <v>18</v>
      </c>
      <c r="C179" s="374" t="s">
        <v>630</v>
      </c>
      <c r="D179" s="375"/>
      <c r="E179" s="375"/>
      <c r="F179" s="375"/>
      <c r="G179" s="375"/>
      <c r="H179" s="375"/>
      <c r="I179" s="375"/>
      <c r="J179" s="375"/>
      <c r="K179" s="375"/>
      <c r="L179" s="375"/>
      <c r="M179" s="375"/>
      <c r="N179" s="375"/>
      <c r="O179" s="375"/>
      <c r="P179" s="375"/>
      <c r="Q179" s="375"/>
      <c r="R179" s="375"/>
      <c r="S179" s="375"/>
      <c r="T179" s="375"/>
      <c r="U179" s="375"/>
      <c r="V179" s="375"/>
      <c r="W179" s="375"/>
      <c r="X179" s="376"/>
      <c r="Y179" s="362"/>
      <c r="Z179" s="363"/>
      <c r="AA179" s="364"/>
    </row>
    <row r="180" spans="1:27" ht="16.5" customHeight="1" x14ac:dyDescent="0.15">
      <c r="B180" s="372"/>
      <c r="C180" s="377"/>
      <c r="D180" s="378"/>
      <c r="E180" s="378"/>
      <c r="F180" s="378"/>
      <c r="G180" s="378"/>
      <c r="H180" s="378"/>
      <c r="I180" s="378"/>
      <c r="J180" s="378"/>
      <c r="K180" s="378"/>
      <c r="L180" s="378"/>
      <c r="M180" s="378"/>
      <c r="N180" s="378"/>
      <c r="O180" s="378"/>
      <c r="P180" s="378"/>
      <c r="Q180" s="378"/>
      <c r="R180" s="378"/>
      <c r="S180" s="378"/>
      <c r="T180" s="378"/>
      <c r="U180" s="378"/>
      <c r="V180" s="378"/>
      <c r="W180" s="378"/>
      <c r="X180" s="379"/>
      <c r="Y180" s="365"/>
      <c r="Z180" s="366"/>
      <c r="AA180" s="367"/>
    </row>
    <row r="181" spans="1:27" ht="16.5" customHeight="1" x14ac:dyDescent="0.15">
      <c r="B181" s="373"/>
      <c r="C181" s="380"/>
      <c r="D181" s="381"/>
      <c r="E181" s="381"/>
      <c r="F181" s="381"/>
      <c r="G181" s="381"/>
      <c r="H181" s="381"/>
      <c r="I181" s="381"/>
      <c r="J181" s="381"/>
      <c r="K181" s="381"/>
      <c r="L181" s="381"/>
      <c r="M181" s="381"/>
      <c r="N181" s="381"/>
      <c r="O181" s="381"/>
      <c r="P181" s="381"/>
      <c r="Q181" s="381"/>
      <c r="R181" s="381"/>
      <c r="S181" s="381"/>
      <c r="T181" s="381"/>
      <c r="U181" s="381"/>
      <c r="V181" s="381"/>
      <c r="W181" s="381"/>
      <c r="X181" s="382"/>
      <c r="Y181" s="368"/>
      <c r="Z181" s="369"/>
      <c r="AA181" s="370"/>
    </row>
    <row r="182" spans="1:27" ht="16.5" customHeight="1" x14ac:dyDescent="0.15">
      <c r="B182" s="371" t="s">
        <v>19</v>
      </c>
      <c r="C182" s="374" t="s">
        <v>631</v>
      </c>
      <c r="D182" s="375"/>
      <c r="E182" s="375"/>
      <c r="F182" s="375"/>
      <c r="G182" s="375"/>
      <c r="H182" s="375"/>
      <c r="I182" s="375"/>
      <c r="J182" s="375"/>
      <c r="K182" s="375"/>
      <c r="L182" s="375"/>
      <c r="M182" s="375"/>
      <c r="N182" s="375"/>
      <c r="O182" s="375"/>
      <c r="P182" s="375"/>
      <c r="Q182" s="375"/>
      <c r="R182" s="375"/>
      <c r="S182" s="375"/>
      <c r="T182" s="375"/>
      <c r="U182" s="375"/>
      <c r="V182" s="375"/>
      <c r="W182" s="375"/>
      <c r="X182" s="376"/>
      <c r="Y182" s="362"/>
      <c r="Z182" s="363"/>
      <c r="AA182" s="364"/>
    </row>
    <row r="183" spans="1:27" ht="16.5" customHeight="1" x14ac:dyDescent="0.15">
      <c r="B183" s="372"/>
      <c r="C183" s="377"/>
      <c r="D183" s="378"/>
      <c r="E183" s="378"/>
      <c r="F183" s="378"/>
      <c r="G183" s="378"/>
      <c r="H183" s="378"/>
      <c r="I183" s="378"/>
      <c r="J183" s="378"/>
      <c r="K183" s="378"/>
      <c r="L183" s="378"/>
      <c r="M183" s="378"/>
      <c r="N183" s="378"/>
      <c r="O183" s="378"/>
      <c r="P183" s="378"/>
      <c r="Q183" s="378"/>
      <c r="R183" s="378"/>
      <c r="S183" s="378"/>
      <c r="T183" s="378"/>
      <c r="U183" s="378"/>
      <c r="V183" s="378"/>
      <c r="W183" s="378"/>
      <c r="X183" s="379"/>
      <c r="Y183" s="365"/>
      <c r="Z183" s="366"/>
      <c r="AA183" s="367"/>
    </row>
    <row r="184" spans="1:27" ht="16.5" customHeight="1" x14ac:dyDescent="0.15">
      <c r="B184" s="373"/>
      <c r="C184" s="380"/>
      <c r="D184" s="381"/>
      <c r="E184" s="381"/>
      <c r="F184" s="381"/>
      <c r="G184" s="381"/>
      <c r="H184" s="381"/>
      <c r="I184" s="381"/>
      <c r="J184" s="381"/>
      <c r="K184" s="381"/>
      <c r="L184" s="381"/>
      <c r="M184" s="381"/>
      <c r="N184" s="381"/>
      <c r="O184" s="381"/>
      <c r="P184" s="381"/>
      <c r="Q184" s="381"/>
      <c r="R184" s="381"/>
      <c r="S184" s="381"/>
      <c r="T184" s="381"/>
      <c r="U184" s="381"/>
      <c r="V184" s="381"/>
      <c r="W184" s="381"/>
      <c r="X184" s="382"/>
      <c r="Y184" s="368"/>
      <c r="Z184" s="369"/>
      <c r="AA184" s="370"/>
    </row>
    <row r="185" spans="1:27" ht="12.95" customHeight="1" x14ac:dyDescent="0.15">
      <c r="C185" s="63"/>
      <c r="Y185" s="98"/>
      <c r="Z185" s="98"/>
      <c r="AA185" s="98"/>
    </row>
    <row r="186" spans="1:27" ht="20.100000000000001" customHeight="1" x14ac:dyDescent="0.15">
      <c r="A186" s="59" t="s">
        <v>110</v>
      </c>
      <c r="B186" s="53"/>
      <c r="C186" s="53"/>
      <c r="D186" s="53"/>
      <c r="E186" s="53"/>
      <c r="F186" s="53"/>
      <c r="G186" s="53"/>
      <c r="H186" s="53"/>
      <c r="I186" s="53"/>
      <c r="Y186" s="62"/>
      <c r="Z186" s="62"/>
      <c r="AA186" s="62"/>
    </row>
    <row r="187" spans="1:27" ht="7.5" customHeight="1" x14ac:dyDescent="0.15">
      <c r="B187" s="371" t="s">
        <v>18</v>
      </c>
      <c r="C187" s="374" t="s">
        <v>632</v>
      </c>
      <c r="D187" s="375"/>
      <c r="E187" s="375"/>
      <c r="F187" s="375"/>
      <c r="G187" s="375"/>
      <c r="H187" s="375"/>
      <c r="I187" s="375"/>
      <c r="J187" s="375"/>
      <c r="K187" s="375"/>
      <c r="L187" s="375"/>
      <c r="M187" s="375"/>
      <c r="N187" s="375"/>
      <c r="O187" s="375"/>
      <c r="P187" s="375"/>
      <c r="Q187" s="375"/>
      <c r="R187" s="375"/>
      <c r="S187" s="375"/>
      <c r="T187" s="375"/>
      <c r="U187" s="375"/>
      <c r="V187" s="375"/>
      <c r="W187" s="375"/>
      <c r="X187" s="376"/>
      <c r="Y187" s="362"/>
      <c r="Z187" s="363"/>
      <c r="AA187" s="364"/>
    </row>
    <row r="188" spans="1:27" ht="12.95" customHeight="1" x14ac:dyDescent="0.15">
      <c r="B188" s="372"/>
      <c r="C188" s="377"/>
      <c r="D188" s="378"/>
      <c r="E188" s="378"/>
      <c r="F188" s="378"/>
      <c r="G188" s="378"/>
      <c r="H188" s="378"/>
      <c r="I188" s="378"/>
      <c r="J188" s="378"/>
      <c r="K188" s="378"/>
      <c r="L188" s="378"/>
      <c r="M188" s="378"/>
      <c r="N188" s="378"/>
      <c r="O188" s="378"/>
      <c r="P188" s="378"/>
      <c r="Q188" s="378"/>
      <c r="R188" s="378"/>
      <c r="S188" s="378"/>
      <c r="T188" s="378"/>
      <c r="U188" s="378"/>
      <c r="V188" s="378"/>
      <c r="W188" s="378"/>
      <c r="X188" s="379"/>
      <c r="Y188" s="365"/>
      <c r="Z188" s="366"/>
      <c r="AA188" s="367"/>
    </row>
    <row r="189" spans="1:27" ht="12.95" customHeight="1" x14ac:dyDescent="0.15">
      <c r="B189" s="373"/>
      <c r="C189" s="380"/>
      <c r="D189" s="381"/>
      <c r="E189" s="381"/>
      <c r="F189" s="381"/>
      <c r="G189" s="381"/>
      <c r="H189" s="381"/>
      <c r="I189" s="381"/>
      <c r="J189" s="381"/>
      <c r="K189" s="381"/>
      <c r="L189" s="381"/>
      <c r="M189" s="381"/>
      <c r="N189" s="381"/>
      <c r="O189" s="381"/>
      <c r="P189" s="381"/>
      <c r="Q189" s="381"/>
      <c r="R189" s="381"/>
      <c r="S189" s="381"/>
      <c r="T189" s="381"/>
      <c r="U189" s="381"/>
      <c r="V189" s="381"/>
      <c r="W189" s="381"/>
      <c r="X189" s="382"/>
      <c r="Y189" s="368"/>
      <c r="Z189" s="369"/>
      <c r="AA189" s="370"/>
    </row>
    <row r="190" spans="1:27" ht="7.5" customHeight="1" x14ac:dyDescent="0.15">
      <c r="B190" s="371" t="s">
        <v>103</v>
      </c>
      <c r="C190" s="374" t="s">
        <v>633</v>
      </c>
      <c r="D190" s="375"/>
      <c r="E190" s="375"/>
      <c r="F190" s="375"/>
      <c r="G190" s="375"/>
      <c r="H190" s="375"/>
      <c r="I190" s="375"/>
      <c r="J190" s="375"/>
      <c r="K190" s="375"/>
      <c r="L190" s="375"/>
      <c r="M190" s="375"/>
      <c r="N190" s="375"/>
      <c r="O190" s="375"/>
      <c r="P190" s="375"/>
      <c r="Q190" s="375"/>
      <c r="R190" s="375"/>
      <c r="S190" s="375"/>
      <c r="T190" s="375"/>
      <c r="U190" s="375"/>
      <c r="V190" s="375"/>
      <c r="W190" s="375"/>
      <c r="X190" s="376"/>
      <c r="Y190" s="362"/>
      <c r="Z190" s="363"/>
      <c r="AA190" s="364"/>
    </row>
    <row r="191" spans="1:27" ht="11.25" customHeight="1" x14ac:dyDescent="0.15">
      <c r="B191" s="372"/>
      <c r="C191" s="377"/>
      <c r="D191" s="378"/>
      <c r="E191" s="378"/>
      <c r="F191" s="378"/>
      <c r="G191" s="378"/>
      <c r="H191" s="378"/>
      <c r="I191" s="378"/>
      <c r="J191" s="378"/>
      <c r="K191" s="378"/>
      <c r="L191" s="378"/>
      <c r="M191" s="378"/>
      <c r="N191" s="378"/>
      <c r="O191" s="378"/>
      <c r="P191" s="378"/>
      <c r="Q191" s="378"/>
      <c r="R191" s="378"/>
      <c r="S191" s="378"/>
      <c r="T191" s="378"/>
      <c r="U191" s="378"/>
      <c r="V191" s="378"/>
      <c r="W191" s="378"/>
      <c r="X191" s="379"/>
      <c r="Y191" s="365"/>
      <c r="Z191" s="366"/>
      <c r="AA191" s="367"/>
    </row>
    <row r="192" spans="1:27" ht="11.25" customHeight="1" x14ac:dyDescent="0.15">
      <c r="B192" s="373"/>
      <c r="C192" s="380"/>
      <c r="D192" s="381"/>
      <c r="E192" s="381"/>
      <c r="F192" s="381"/>
      <c r="G192" s="381"/>
      <c r="H192" s="381"/>
      <c r="I192" s="381"/>
      <c r="J192" s="381"/>
      <c r="K192" s="381"/>
      <c r="L192" s="381"/>
      <c r="M192" s="381"/>
      <c r="N192" s="381"/>
      <c r="O192" s="381"/>
      <c r="P192" s="381"/>
      <c r="Q192" s="381"/>
      <c r="R192" s="381"/>
      <c r="S192" s="381"/>
      <c r="T192" s="381"/>
      <c r="U192" s="381"/>
      <c r="V192" s="381"/>
      <c r="W192" s="381"/>
      <c r="X192" s="382"/>
      <c r="Y192" s="368"/>
      <c r="Z192" s="369"/>
      <c r="AA192" s="370"/>
    </row>
    <row r="193" spans="2:27" ht="15" customHeight="1" x14ac:dyDescent="0.15">
      <c r="B193" s="371" t="s">
        <v>20</v>
      </c>
      <c r="C193" s="374" t="s">
        <v>634</v>
      </c>
      <c r="D193" s="375"/>
      <c r="E193" s="375"/>
      <c r="F193" s="375"/>
      <c r="G193" s="375"/>
      <c r="H193" s="375"/>
      <c r="I193" s="375"/>
      <c r="J193" s="375"/>
      <c r="K193" s="375"/>
      <c r="L193" s="375"/>
      <c r="M193" s="375"/>
      <c r="N193" s="375"/>
      <c r="O193" s="375"/>
      <c r="P193" s="375"/>
      <c r="Q193" s="375"/>
      <c r="R193" s="375"/>
      <c r="S193" s="375"/>
      <c r="T193" s="375"/>
      <c r="U193" s="375"/>
      <c r="V193" s="375"/>
      <c r="W193" s="375"/>
      <c r="X193" s="376"/>
      <c r="Y193" s="362"/>
      <c r="Z193" s="363"/>
      <c r="AA193" s="364"/>
    </row>
    <row r="194" spans="2:27" ht="15" customHeight="1" x14ac:dyDescent="0.15">
      <c r="B194" s="372"/>
      <c r="C194" s="377"/>
      <c r="D194" s="378"/>
      <c r="E194" s="378"/>
      <c r="F194" s="378"/>
      <c r="G194" s="378"/>
      <c r="H194" s="378"/>
      <c r="I194" s="378"/>
      <c r="J194" s="378"/>
      <c r="K194" s="378"/>
      <c r="L194" s="378"/>
      <c r="M194" s="378"/>
      <c r="N194" s="378"/>
      <c r="O194" s="378"/>
      <c r="P194" s="378"/>
      <c r="Q194" s="378"/>
      <c r="R194" s="378"/>
      <c r="S194" s="378"/>
      <c r="T194" s="378"/>
      <c r="U194" s="378"/>
      <c r="V194" s="378"/>
      <c r="W194" s="378"/>
      <c r="X194" s="379"/>
      <c r="Y194" s="365"/>
      <c r="Z194" s="366"/>
      <c r="AA194" s="367"/>
    </row>
    <row r="195" spans="2:27" ht="15" customHeight="1" x14ac:dyDescent="0.15">
      <c r="B195" s="373"/>
      <c r="C195" s="380"/>
      <c r="D195" s="381"/>
      <c r="E195" s="381"/>
      <c r="F195" s="381"/>
      <c r="G195" s="381"/>
      <c r="H195" s="381"/>
      <c r="I195" s="381"/>
      <c r="J195" s="381"/>
      <c r="K195" s="381"/>
      <c r="L195" s="381"/>
      <c r="M195" s="381"/>
      <c r="N195" s="381"/>
      <c r="O195" s="381"/>
      <c r="P195" s="381"/>
      <c r="Q195" s="381"/>
      <c r="R195" s="381"/>
      <c r="S195" s="381"/>
      <c r="T195" s="381"/>
      <c r="U195" s="381"/>
      <c r="V195" s="381"/>
      <c r="W195" s="381"/>
      <c r="X195" s="382"/>
      <c r="Y195" s="368"/>
      <c r="Z195" s="369"/>
      <c r="AA195" s="370"/>
    </row>
    <row r="196" spans="2:27" ht="11.25" customHeight="1" x14ac:dyDescent="0.15">
      <c r="B196" s="371" t="s">
        <v>21</v>
      </c>
      <c r="C196" s="374" t="s">
        <v>635</v>
      </c>
      <c r="D196" s="375"/>
      <c r="E196" s="375"/>
      <c r="F196" s="375"/>
      <c r="G196" s="375"/>
      <c r="H196" s="375"/>
      <c r="I196" s="375"/>
      <c r="J196" s="375"/>
      <c r="K196" s="375"/>
      <c r="L196" s="375"/>
      <c r="M196" s="375"/>
      <c r="N196" s="375"/>
      <c r="O196" s="375"/>
      <c r="P196" s="375"/>
      <c r="Q196" s="375"/>
      <c r="R196" s="375"/>
      <c r="S196" s="375"/>
      <c r="T196" s="375"/>
      <c r="U196" s="375"/>
      <c r="V196" s="375"/>
      <c r="W196" s="375"/>
      <c r="X196" s="376"/>
      <c r="Y196" s="362"/>
      <c r="Z196" s="363"/>
      <c r="AA196" s="364"/>
    </row>
    <row r="197" spans="2:27" ht="11.25" customHeight="1" x14ac:dyDescent="0.15">
      <c r="B197" s="372"/>
      <c r="C197" s="377"/>
      <c r="D197" s="378"/>
      <c r="E197" s="378"/>
      <c r="F197" s="378"/>
      <c r="G197" s="378"/>
      <c r="H197" s="378"/>
      <c r="I197" s="378"/>
      <c r="J197" s="378"/>
      <c r="K197" s="378"/>
      <c r="L197" s="378"/>
      <c r="M197" s="378"/>
      <c r="N197" s="378"/>
      <c r="O197" s="378"/>
      <c r="P197" s="378"/>
      <c r="Q197" s="378"/>
      <c r="R197" s="378"/>
      <c r="S197" s="378"/>
      <c r="T197" s="378"/>
      <c r="U197" s="378"/>
      <c r="V197" s="378"/>
      <c r="W197" s="378"/>
      <c r="X197" s="379"/>
      <c r="Y197" s="365"/>
      <c r="Z197" s="366"/>
      <c r="AA197" s="367"/>
    </row>
    <row r="198" spans="2:27" ht="11.25" customHeight="1" x14ac:dyDescent="0.15">
      <c r="B198" s="373"/>
      <c r="C198" s="380"/>
      <c r="D198" s="381"/>
      <c r="E198" s="381"/>
      <c r="F198" s="381"/>
      <c r="G198" s="381"/>
      <c r="H198" s="381"/>
      <c r="I198" s="381"/>
      <c r="J198" s="381"/>
      <c r="K198" s="381"/>
      <c r="L198" s="381"/>
      <c r="M198" s="381"/>
      <c r="N198" s="381"/>
      <c r="O198" s="381"/>
      <c r="P198" s="381"/>
      <c r="Q198" s="381"/>
      <c r="R198" s="381"/>
      <c r="S198" s="381"/>
      <c r="T198" s="381"/>
      <c r="U198" s="381"/>
      <c r="V198" s="381"/>
      <c r="W198" s="381"/>
      <c r="X198" s="382"/>
      <c r="Y198" s="368"/>
      <c r="Z198" s="369"/>
      <c r="AA198" s="370"/>
    </row>
    <row r="199" spans="2:27" s="63" customFormat="1" ht="12.95" customHeight="1" x14ac:dyDescent="0.15">
      <c r="B199" s="371" t="s">
        <v>22</v>
      </c>
      <c r="C199" s="374" t="s">
        <v>636</v>
      </c>
      <c r="D199" s="383"/>
      <c r="E199" s="383"/>
      <c r="F199" s="383"/>
      <c r="G199" s="383"/>
      <c r="H199" s="383"/>
      <c r="I199" s="383"/>
      <c r="J199" s="383"/>
      <c r="K199" s="383"/>
      <c r="L199" s="383"/>
      <c r="M199" s="383"/>
      <c r="N199" s="383"/>
      <c r="O199" s="383"/>
      <c r="P199" s="383"/>
      <c r="Q199" s="383"/>
      <c r="R199" s="383"/>
      <c r="S199" s="383"/>
      <c r="T199" s="383"/>
      <c r="U199" s="383"/>
      <c r="V199" s="383"/>
      <c r="W199" s="383"/>
      <c r="X199" s="384"/>
      <c r="Y199" s="462"/>
      <c r="Z199" s="463"/>
      <c r="AA199" s="464"/>
    </row>
    <row r="200" spans="2:27" ht="12.95" customHeight="1" x14ac:dyDescent="0.15">
      <c r="B200" s="372"/>
      <c r="C200" s="385"/>
      <c r="D200" s="386"/>
      <c r="E200" s="386"/>
      <c r="F200" s="386"/>
      <c r="G200" s="386"/>
      <c r="H200" s="386"/>
      <c r="I200" s="386"/>
      <c r="J200" s="386"/>
      <c r="K200" s="386"/>
      <c r="L200" s="386"/>
      <c r="M200" s="386"/>
      <c r="N200" s="386"/>
      <c r="O200" s="386"/>
      <c r="P200" s="386"/>
      <c r="Q200" s="386"/>
      <c r="R200" s="386"/>
      <c r="S200" s="386"/>
      <c r="T200" s="386"/>
      <c r="U200" s="386"/>
      <c r="V200" s="386"/>
      <c r="W200" s="386"/>
      <c r="X200" s="387"/>
      <c r="Y200" s="452"/>
      <c r="Z200" s="453"/>
      <c r="AA200" s="454"/>
    </row>
    <row r="201" spans="2:27" ht="12.95" customHeight="1" x14ac:dyDescent="0.15">
      <c r="B201" s="372"/>
      <c r="C201" s="385"/>
      <c r="D201" s="386"/>
      <c r="E201" s="386"/>
      <c r="F201" s="386"/>
      <c r="G201" s="386"/>
      <c r="H201" s="386"/>
      <c r="I201" s="386"/>
      <c r="J201" s="386"/>
      <c r="K201" s="386"/>
      <c r="L201" s="386"/>
      <c r="M201" s="386"/>
      <c r="N201" s="386"/>
      <c r="O201" s="386"/>
      <c r="P201" s="386"/>
      <c r="Q201" s="386"/>
      <c r="R201" s="386"/>
      <c r="S201" s="386"/>
      <c r="T201" s="386"/>
      <c r="U201" s="386"/>
      <c r="V201" s="386"/>
      <c r="W201" s="386"/>
      <c r="X201" s="387"/>
      <c r="Y201" s="452"/>
      <c r="Z201" s="453"/>
      <c r="AA201" s="454"/>
    </row>
    <row r="202" spans="2:27" ht="12.95" customHeight="1" x14ac:dyDescent="0.15">
      <c r="B202" s="373"/>
      <c r="C202" s="388"/>
      <c r="D202" s="389"/>
      <c r="E202" s="389"/>
      <c r="F202" s="389"/>
      <c r="G202" s="389"/>
      <c r="H202" s="389"/>
      <c r="I202" s="389"/>
      <c r="J202" s="389"/>
      <c r="K202" s="389"/>
      <c r="L202" s="389"/>
      <c r="M202" s="389"/>
      <c r="N202" s="389"/>
      <c r="O202" s="389"/>
      <c r="P202" s="389"/>
      <c r="Q202" s="389"/>
      <c r="R202" s="389"/>
      <c r="S202" s="389"/>
      <c r="T202" s="389"/>
      <c r="U202" s="389"/>
      <c r="V202" s="389"/>
      <c r="W202" s="389"/>
      <c r="X202" s="390"/>
      <c r="Y202" s="470"/>
      <c r="Z202" s="471"/>
      <c r="AA202" s="472"/>
    </row>
    <row r="203" spans="2:27" ht="15" customHeight="1" x14ac:dyDescent="0.15">
      <c r="B203" s="371" t="s">
        <v>111</v>
      </c>
      <c r="C203" s="374" t="s">
        <v>637</v>
      </c>
      <c r="D203" s="375"/>
      <c r="E203" s="375"/>
      <c r="F203" s="375"/>
      <c r="G203" s="375"/>
      <c r="H203" s="375"/>
      <c r="I203" s="375"/>
      <c r="J203" s="375"/>
      <c r="K203" s="375"/>
      <c r="L203" s="375"/>
      <c r="M203" s="375"/>
      <c r="N203" s="375"/>
      <c r="O203" s="375"/>
      <c r="P203" s="375"/>
      <c r="Q203" s="375"/>
      <c r="R203" s="375"/>
      <c r="S203" s="375"/>
      <c r="T203" s="375"/>
      <c r="U203" s="375"/>
      <c r="V203" s="375"/>
      <c r="W203" s="375"/>
      <c r="X203" s="376"/>
      <c r="Y203" s="362"/>
      <c r="Z203" s="363"/>
      <c r="AA203" s="364"/>
    </row>
    <row r="204" spans="2:27" ht="15" customHeight="1" x14ac:dyDescent="0.15">
      <c r="B204" s="372"/>
      <c r="C204" s="377"/>
      <c r="D204" s="378"/>
      <c r="E204" s="378"/>
      <c r="F204" s="378"/>
      <c r="G204" s="378"/>
      <c r="H204" s="378"/>
      <c r="I204" s="378"/>
      <c r="J204" s="378"/>
      <c r="K204" s="378"/>
      <c r="L204" s="378"/>
      <c r="M204" s="378"/>
      <c r="N204" s="378"/>
      <c r="O204" s="378"/>
      <c r="P204" s="378"/>
      <c r="Q204" s="378"/>
      <c r="R204" s="378"/>
      <c r="S204" s="378"/>
      <c r="T204" s="378"/>
      <c r="U204" s="378"/>
      <c r="V204" s="378"/>
      <c r="W204" s="378"/>
      <c r="X204" s="379"/>
      <c r="Y204" s="365"/>
      <c r="Z204" s="366"/>
      <c r="AA204" s="367"/>
    </row>
    <row r="205" spans="2:27" ht="15" customHeight="1" x14ac:dyDescent="0.15">
      <c r="B205" s="373"/>
      <c r="C205" s="380"/>
      <c r="D205" s="381"/>
      <c r="E205" s="381"/>
      <c r="F205" s="381"/>
      <c r="G205" s="381"/>
      <c r="H205" s="381"/>
      <c r="I205" s="381"/>
      <c r="J205" s="381"/>
      <c r="K205" s="381"/>
      <c r="L205" s="381"/>
      <c r="M205" s="381"/>
      <c r="N205" s="381"/>
      <c r="O205" s="381"/>
      <c r="P205" s="381"/>
      <c r="Q205" s="381"/>
      <c r="R205" s="381"/>
      <c r="S205" s="381"/>
      <c r="T205" s="381"/>
      <c r="U205" s="381"/>
      <c r="V205" s="381"/>
      <c r="W205" s="381"/>
      <c r="X205" s="382"/>
      <c r="Y205" s="368"/>
      <c r="Z205" s="369"/>
      <c r="AA205" s="370"/>
    </row>
    <row r="206" spans="2:27" ht="7.5" customHeight="1" x14ac:dyDescent="0.15">
      <c r="B206" s="371" t="s">
        <v>112</v>
      </c>
      <c r="C206" s="374" t="s">
        <v>638</v>
      </c>
      <c r="D206" s="383"/>
      <c r="E206" s="383"/>
      <c r="F206" s="383"/>
      <c r="G206" s="383"/>
      <c r="H206" s="383"/>
      <c r="I206" s="383"/>
      <c r="J206" s="383"/>
      <c r="K206" s="383"/>
      <c r="L206" s="383"/>
      <c r="M206" s="383"/>
      <c r="N206" s="383"/>
      <c r="O206" s="383"/>
      <c r="P206" s="383"/>
      <c r="Q206" s="383"/>
      <c r="R206" s="383"/>
      <c r="S206" s="383"/>
      <c r="T206" s="383"/>
      <c r="U206" s="383"/>
      <c r="V206" s="383"/>
      <c r="W206" s="383"/>
      <c r="X206" s="384"/>
      <c r="Y206" s="462"/>
      <c r="Z206" s="463"/>
      <c r="AA206" s="464"/>
    </row>
    <row r="207" spans="2:27" s="63" customFormat="1" ht="11.25" customHeight="1" x14ac:dyDescent="0.15">
      <c r="B207" s="372"/>
      <c r="C207" s="385"/>
      <c r="D207" s="386"/>
      <c r="E207" s="386"/>
      <c r="F207" s="386"/>
      <c r="G207" s="386"/>
      <c r="H207" s="386"/>
      <c r="I207" s="386"/>
      <c r="J207" s="386"/>
      <c r="K207" s="386"/>
      <c r="L207" s="386"/>
      <c r="M207" s="386"/>
      <c r="N207" s="386"/>
      <c r="O207" s="386"/>
      <c r="P207" s="386"/>
      <c r="Q207" s="386"/>
      <c r="R207" s="386"/>
      <c r="S207" s="386"/>
      <c r="T207" s="386"/>
      <c r="U207" s="386"/>
      <c r="V207" s="386"/>
      <c r="W207" s="386"/>
      <c r="X207" s="387"/>
      <c r="Y207" s="452"/>
      <c r="Z207" s="453"/>
      <c r="AA207" s="454"/>
    </row>
    <row r="208" spans="2:27" s="63" customFormat="1" ht="12.95" customHeight="1" x14ac:dyDescent="0.15">
      <c r="B208" s="372"/>
      <c r="C208" s="385"/>
      <c r="D208" s="386"/>
      <c r="E208" s="386"/>
      <c r="F208" s="386"/>
      <c r="G208" s="386"/>
      <c r="H208" s="386"/>
      <c r="I208" s="386"/>
      <c r="J208" s="386"/>
      <c r="K208" s="386"/>
      <c r="L208" s="386"/>
      <c r="M208" s="386"/>
      <c r="N208" s="386"/>
      <c r="O208" s="386"/>
      <c r="P208" s="386"/>
      <c r="Q208" s="386"/>
      <c r="R208" s="386"/>
      <c r="S208" s="386"/>
      <c r="T208" s="386"/>
      <c r="U208" s="386"/>
      <c r="V208" s="386"/>
      <c r="W208" s="386"/>
      <c r="X208" s="387"/>
      <c r="Y208" s="452"/>
      <c r="Z208" s="453"/>
      <c r="AA208" s="454"/>
    </row>
    <row r="209" spans="1:27" ht="7.5" customHeight="1" x14ac:dyDescent="0.15">
      <c r="B209" s="371" t="s">
        <v>126</v>
      </c>
      <c r="C209" s="374" t="s">
        <v>639</v>
      </c>
      <c r="D209" s="375"/>
      <c r="E209" s="375"/>
      <c r="F209" s="375"/>
      <c r="G209" s="375"/>
      <c r="H209" s="375"/>
      <c r="I209" s="375"/>
      <c r="J209" s="375"/>
      <c r="K209" s="375"/>
      <c r="L209" s="375"/>
      <c r="M209" s="375"/>
      <c r="N209" s="375"/>
      <c r="O209" s="375"/>
      <c r="P209" s="375"/>
      <c r="Q209" s="375"/>
      <c r="R209" s="375"/>
      <c r="S209" s="375"/>
      <c r="T209" s="375"/>
      <c r="U209" s="375"/>
      <c r="V209" s="375"/>
      <c r="W209" s="375"/>
      <c r="X209" s="376"/>
      <c r="Y209" s="362"/>
      <c r="Z209" s="363"/>
      <c r="AA209" s="364"/>
    </row>
    <row r="210" spans="1:27" ht="12.95" customHeight="1" x14ac:dyDescent="0.15">
      <c r="B210" s="372"/>
      <c r="C210" s="377"/>
      <c r="D210" s="378"/>
      <c r="E210" s="378"/>
      <c r="F210" s="378"/>
      <c r="G210" s="378"/>
      <c r="H210" s="378"/>
      <c r="I210" s="378"/>
      <c r="J210" s="378"/>
      <c r="K210" s="378"/>
      <c r="L210" s="378"/>
      <c r="M210" s="378"/>
      <c r="N210" s="378"/>
      <c r="O210" s="378"/>
      <c r="P210" s="378"/>
      <c r="Q210" s="378"/>
      <c r="R210" s="378"/>
      <c r="S210" s="378"/>
      <c r="T210" s="378"/>
      <c r="U210" s="378"/>
      <c r="V210" s="378"/>
      <c r="W210" s="378"/>
      <c r="X210" s="379"/>
      <c r="Y210" s="365"/>
      <c r="Z210" s="366"/>
      <c r="AA210" s="367"/>
    </row>
    <row r="211" spans="1:27" ht="12.95" customHeight="1" x14ac:dyDescent="0.15">
      <c r="B211" s="373"/>
      <c r="C211" s="380"/>
      <c r="D211" s="381"/>
      <c r="E211" s="381"/>
      <c r="F211" s="381"/>
      <c r="G211" s="381"/>
      <c r="H211" s="381"/>
      <c r="I211" s="381"/>
      <c r="J211" s="381"/>
      <c r="K211" s="381"/>
      <c r="L211" s="381"/>
      <c r="M211" s="381"/>
      <c r="N211" s="381"/>
      <c r="O211" s="381"/>
      <c r="P211" s="381"/>
      <c r="Q211" s="381"/>
      <c r="R211" s="381"/>
      <c r="S211" s="381"/>
      <c r="T211" s="381"/>
      <c r="U211" s="381"/>
      <c r="V211" s="381"/>
      <c r="W211" s="381"/>
      <c r="X211" s="382"/>
      <c r="Y211" s="368"/>
      <c r="Z211" s="369"/>
      <c r="AA211" s="370"/>
    </row>
    <row r="212" spans="1:27" ht="14.25" customHeight="1" x14ac:dyDescent="0.15">
      <c r="C212" s="63"/>
      <c r="Y212" s="53"/>
      <c r="Z212" s="53"/>
      <c r="AA212" s="53"/>
    </row>
    <row r="213" spans="1:27" ht="20.100000000000001" customHeight="1" x14ac:dyDescent="0.15">
      <c r="A213" s="59" t="s">
        <v>125</v>
      </c>
      <c r="B213" s="53"/>
      <c r="C213" s="53"/>
      <c r="D213" s="53"/>
      <c r="E213" s="53"/>
      <c r="F213" s="53"/>
      <c r="G213" s="53"/>
      <c r="H213" s="53"/>
      <c r="I213" s="53"/>
      <c r="Y213" s="62"/>
      <c r="Z213" s="62"/>
      <c r="AA213" s="62"/>
    </row>
    <row r="214" spans="1:27" ht="14.25" customHeight="1" x14ac:dyDescent="0.15">
      <c r="A214" s="53"/>
      <c r="B214" s="95"/>
      <c r="C214" s="374" t="s">
        <v>640</v>
      </c>
      <c r="D214" s="375"/>
      <c r="E214" s="375"/>
      <c r="F214" s="375"/>
      <c r="G214" s="375"/>
      <c r="H214" s="375"/>
      <c r="I214" s="375"/>
      <c r="J214" s="375"/>
      <c r="K214" s="375"/>
      <c r="L214" s="375"/>
      <c r="M214" s="375"/>
      <c r="N214" s="375"/>
      <c r="O214" s="375"/>
      <c r="P214" s="375"/>
      <c r="Q214" s="375"/>
      <c r="R214" s="375"/>
      <c r="S214" s="375"/>
      <c r="T214" s="375"/>
      <c r="U214" s="375"/>
      <c r="V214" s="375"/>
      <c r="W214" s="375"/>
      <c r="X214" s="376"/>
      <c r="Y214" s="362"/>
      <c r="Z214" s="363"/>
      <c r="AA214" s="364"/>
    </row>
    <row r="215" spans="1:27" ht="15" customHeight="1" x14ac:dyDescent="0.15">
      <c r="A215" s="53"/>
      <c r="B215" s="96" t="s">
        <v>18</v>
      </c>
      <c r="C215" s="377"/>
      <c r="D215" s="378"/>
      <c r="E215" s="378"/>
      <c r="F215" s="378"/>
      <c r="G215" s="378"/>
      <c r="H215" s="378"/>
      <c r="I215" s="378"/>
      <c r="J215" s="378"/>
      <c r="K215" s="378"/>
      <c r="L215" s="378"/>
      <c r="M215" s="378"/>
      <c r="N215" s="378"/>
      <c r="O215" s="378"/>
      <c r="P215" s="378"/>
      <c r="Q215" s="378"/>
      <c r="R215" s="378"/>
      <c r="S215" s="378"/>
      <c r="T215" s="378"/>
      <c r="U215" s="378"/>
      <c r="V215" s="378"/>
      <c r="W215" s="378"/>
      <c r="X215" s="379"/>
      <c r="Y215" s="365"/>
      <c r="Z215" s="366"/>
      <c r="AA215" s="367"/>
    </row>
    <row r="216" spans="1:27" ht="15" customHeight="1" x14ac:dyDescent="0.15">
      <c r="A216" s="53"/>
      <c r="B216" s="97"/>
      <c r="C216" s="380"/>
      <c r="D216" s="381"/>
      <c r="E216" s="381"/>
      <c r="F216" s="381"/>
      <c r="G216" s="381"/>
      <c r="H216" s="381"/>
      <c r="I216" s="381"/>
      <c r="J216" s="381"/>
      <c r="K216" s="381"/>
      <c r="L216" s="381"/>
      <c r="M216" s="381"/>
      <c r="N216" s="381"/>
      <c r="O216" s="381"/>
      <c r="P216" s="381"/>
      <c r="Q216" s="381"/>
      <c r="R216" s="381"/>
      <c r="S216" s="381"/>
      <c r="T216" s="381"/>
      <c r="U216" s="381"/>
      <c r="V216" s="381"/>
      <c r="W216" s="381"/>
      <c r="X216" s="382"/>
      <c r="Y216" s="368"/>
      <c r="Z216" s="369"/>
      <c r="AA216" s="370"/>
    </row>
    <row r="217" spans="1:27" ht="9.75" customHeight="1" x14ac:dyDescent="0.15">
      <c r="A217" s="53"/>
      <c r="B217" s="95"/>
      <c r="C217" s="444" t="s">
        <v>641</v>
      </c>
      <c r="D217" s="383"/>
      <c r="E217" s="383"/>
      <c r="F217" s="383"/>
      <c r="G217" s="383"/>
      <c r="H217" s="383"/>
      <c r="I217" s="383"/>
      <c r="J217" s="383"/>
      <c r="K217" s="383"/>
      <c r="L217" s="383"/>
      <c r="M217" s="383"/>
      <c r="N217" s="383"/>
      <c r="O217" s="383"/>
      <c r="P217" s="383"/>
      <c r="Q217" s="383"/>
      <c r="R217" s="383"/>
      <c r="S217" s="383"/>
      <c r="T217" s="383"/>
      <c r="U217" s="383"/>
      <c r="V217" s="383"/>
      <c r="W217" s="383"/>
      <c r="X217" s="384"/>
      <c r="Y217" s="362"/>
      <c r="Z217" s="363"/>
      <c r="AA217" s="364"/>
    </row>
    <row r="218" spans="1:27" ht="9.75" customHeight="1" x14ac:dyDescent="0.15">
      <c r="A218" s="53"/>
      <c r="B218" s="96" t="s">
        <v>19</v>
      </c>
      <c r="C218" s="385"/>
      <c r="D218" s="386"/>
      <c r="E218" s="386"/>
      <c r="F218" s="386"/>
      <c r="G218" s="386"/>
      <c r="H218" s="386"/>
      <c r="I218" s="386"/>
      <c r="J218" s="386"/>
      <c r="K218" s="386"/>
      <c r="L218" s="386"/>
      <c r="M218" s="386"/>
      <c r="N218" s="386"/>
      <c r="O218" s="386"/>
      <c r="P218" s="386"/>
      <c r="Q218" s="386"/>
      <c r="R218" s="386"/>
      <c r="S218" s="386"/>
      <c r="T218" s="386"/>
      <c r="U218" s="386"/>
      <c r="V218" s="386"/>
      <c r="W218" s="386"/>
      <c r="X218" s="387"/>
      <c r="Y218" s="365"/>
      <c r="Z218" s="366"/>
      <c r="AA218" s="367"/>
    </row>
    <row r="219" spans="1:27" ht="9.75" customHeight="1" x14ac:dyDescent="0.15">
      <c r="A219" s="53"/>
      <c r="B219" s="97"/>
      <c r="C219" s="388"/>
      <c r="D219" s="389"/>
      <c r="E219" s="389"/>
      <c r="F219" s="389"/>
      <c r="G219" s="389"/>
      <c r="H219" s="389"/>
      <c r="I219" s="389"/>
      <c r="J219" s="389"/>
      <c r="K219" s="389"/>
      <c r="L219" s="389"/>
      <c r="M219" s="389"/>
      <c r="N219" s="389"/>
      <c r="O219" s="389"/>
      <c r="P219" s="389"/>
      <c r="Q219" s="389"/>
      <c r="R219" s="389"/>
      <c r="S219" s="389"/>
      <c r="T219" s="389"/>
      <c r="U219" s="389"/>
      <c r="V219" s="389"/>
      <c r="W219" s="389"/>
      <c r="X219" s="390"/>
      <c r="Y219" s="368"/>
      <c r="Z219" s="369"/>
      <c r="AA219" s="370"/>
    </row>
    <row r="220" spans="1:27" ht="12.95" customHeight="1" x14ac:dyDescent="0.15">
      <c r="Y220" s="62"/>
      <c r="Z220" s="62"/>
      <c r="AA220" s="62"/>
    </row>
    <row r="221" spans="1:27" ht="20.100000000000001" customHeight="1" x14ac:dyDescent="0.15">
      <c r="A221" s="59" t="s">
        <v>113</v>
      </c>
      <c r="B221" s="53"/>
      <c r="C221" s="53"/>
      <c r="D221" s="53"/>
      <c r="E221" s="53"/>
      <c r="F221" s="53"/>
      <c r="G221" s="53"/>
      <c r="H221" s="53"/>
      <c r="I221" s="53"/>
      <c r="Y221" s="62"/>
      <c r="Z221" s="62"/>
      <c r="AA221" s="62"/>
    </row>
    <row r="222" spans="1:27" ht="15" customHeight="1" x14ac:dyDescent="0.15">
      <c r="A222" s="53"/>
      <c r="B222" s="371" t="s">
        <v>18</v>
      </c>
      <c r="C222" s="374" t="s">
        <v>642</v>
      </c>
      <c r="D222" s="375"/>
      <c r="E222" s="375"/>
      <c r="F222" s="375"/>
      <c r="G222" s="375"/>
      <c r="H222" s="375"/>
      <c r="I222" s="375"/>
      <c r="J222" s="375"/>
      <c r="K222" s="375"/>
      <c r="L222" s="375"/>
      <c r="M222" s="375"/>
      <c r="N222" s="375"/>
      <c r="O222" s="375"/>
      <c r="P222" s="375"/>
      <c r="Q222" s="375"/>
      <c r="R222" s="375"/>
      <c r="S222" s="375"/>
      <c r="T222" s="375"/>
      <c r="U222" s="375"/>
      <c r="V222" s="375"/>
      <c r="W222" s="375"/>
      <c r="X222" s="376"/>
      <c r="Y222" s="362"/>
      <c r="Z222" s="363"/>
      <c r="AA222" s="364"/>
    </row>
    <row r="223" spans="1:27" ht="15" customHeight="1" x14ac:dyDescent="0.15">
      <c r="A223" s="53"/>
      <c r="B223" s="372"/>
      <c r="C223" s="377"/>
      <c r="D223" s="378"/>
      <c r="E223" s="378"/>
      <c r="F223" s="378"/>
      <c r="G223" s="378"/>
      <c r="H223" s="378"/>
      <c r="I223" s="378"/>
      <c r="J223" s="378"/>
      <c r="K223" s="378"/>
      <c r="L223" s="378"/>
      <c r="M223" s="378"/>
      <c r="N223" s="378"/>
      <c r="O223" s="378"/>
      <c r="P223" s="378"/>
      <c r="Q223" s="378"/>
      <c r="R223" s="378"/>
      <c r="S223" s="378"/>
      <c r="T223" s="378"/>
      <c r="U223" s="378"/>
      <c r="V223" s="378"/>
      <c r="W223" s="378"/>
      <c r="X223" s="379"/>
      <c r="Y223" s="365"/>
      <c r="Z223" s="366"/>
      <c r="AA223" s="367"/>
    </row>
    <row r="224" spans="1:27" ht="15" customHeight="1" x14ac:dyDescent="0.15">
      <c r="A224" s="53"/>
      <c r="B224" s="372"/>
      <c r="C224" s="377"/>
      <c r="D224" s="378"/>
      <c r="E224" s="378"/>
      <c r="F224" s="378"/>
      <c r="G224" s="378"/>
      <c r="H224" s="378"/>
      <c r="I224" s="378"/>
      <c r="J224" s="378"/>
      <c r="K224" s="378"/>
      <c r="L224" s="378"/>
      <c r="M224" s="378"/>
      <c r="N224" s="378"/>
      <c r="O224" s="378"/>
      <c r="P224" s="378"/>
      <c r="Q224" s="378"/>
      <c r="R224" s="378"/>
      <c r="S224" s="378"/>
      <c r="T224" s="378"/>
      <c r="U224" s="378"/>
      <c r="V224" s="378"/>
      <c r="W224" s="378"/>
      <c r="X224" s="379"/>
      <c r="Y224" s="365"/>
      <c r="Z224" s="366"/>
      <c r="AA224" s="367"/>
    </row>
    <row r="225" spans="1:27" ht="7.5" customHeight="1" x14ac:dyDescent="0.15">
      <c r="A225" s="53"/>
      <c r="B225" s="371" t="s">
        <v>19</v>
      </c>
      <c r="C225" s="374" t="s">
        <v>643</v>
      </c>
      <c r="D225" s="375"/>
      <c r="E225" s="375"/>
      <c r="F225" s="375"/>
      <c r="G225" s="375"/>
      <c r="H225" s="375"/>
      <c r="I225" s="375"/>
      <c r="J225" s="375"/>
      <c r="K225" s="375"/>
      <c r="L225" s="375"/>
      <c r="M225" s="375"/>
      <c r="N225" s="375"/>
      <c r="O225" s="375"/>
      <c r="P225" s="375"/>
      <c r="Q225" s="375"/>
      <c r="R225" s="375"/>
      <c r="S225" s="375"/>
      <c r="T225" s="375"/>
      <c r="U225" s="375"/>
      <c r="V225" s="375"/>
      <c r="W225" s="375"/>
      <c r="X225" s="376"/>
      <c r="Y225" s="362"/>
      <c r="Z225" s="363"/>
      <c r="AA225" s="364"/>
    </row>
    <row r="226" spans="1:27" ht="12.75" customHeight="1" x14ac:dyDescent="0.15">
      <c r="A226" s="53"/>
      <c r="B226" s="372"/>
      <c r="C226" s="377"/>
      <c r="D226" s="378"/>
      <c r="E226" s="378"/>
      <c r="F226" s="378"/>
      <c r="G226" s="378"/>
      <c r="H226" s="378"/>
      <c r="I226" s="378"/>
      <c r="J226" s="378"/>
      <c r="K226" s="378"/>
      <c r="L226" s="378"/>
      <c r="M226" s="378"/>
      <c r="N226" s="378"/>
      <c r="O226" s="378"/>
      <c r="P226" s="378"/>
      <c r="Q226" s="378"/>
      <c r="R226" s="378"/>
      <c r="S226" s="378"/>
      <c r="T226" s="378"/>
      <c r="U226" s="378"/>
      <c r="V226" s="378"/>
      <c r="W226" s="378"/>
      <c r="X226" s="379"/>
      <c r="Y226" s="365"/>
      <c r="Z226" s="366"/>
      <c r="AA226" s="367"/>
    </row>
    <row r="227" spans="1:27" ht="12.95" customHeight="1" x14ac:dyDescent="0.15">
      <c r="B227" s="373"/>
      <c r="C227" s="380"/>
      <c r="D227" s="381"/>
      <c r="E227" s="381"/>
      <c r="F227" s="381"/>
      <c r="G227" s="381"/>
      <c r="H227" s="381"/>
      <c r="I227" s="381"/>
      <c r="J227" s="381"/>
      <c r="K227" s="381"/>
      <c r="L227" s="381"/>
      <c r="M227" s="381"/>
      <c r="N227" s="381"/>
      <c r="O227" s="381"/>
      <c r="P227" s="381"/>
      <c r="Q227" s="381"/>
      <c r="R227" s="381"/>
      <c r="S227" s="381"/>
      <c r="T227" s="381"/>
      <c r="U227" s="381"/>
      <c r="V227" s="381"/>
      <c r="W227" s="381"/>
      <c r="X227" s="382"/>
      <c r="Y227" s="368"/>
      <c r="Z227" s="369"/>
      <c r="AA227" s="370"/>
    </row>
    <row r="228" spans="1:27" ht="12.95" customHeight="1" x14ac:dyDescent="0.15">
      <c r="B228" s="53"/>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98"/>
      <c r="Z228" s="98"/>
      <c r="AA228" s="98"/>
    </row>
    <row r="229" spans="1:27" ht="20.100000000000001" customHeight="1" x14ac:dyDescent="0.15">
      <c r="A229" s="59" t="s">
        <v>114</v>
      </c>
      <c r="B229" s="53"/>
      <c r="C229" s="53"/>
      <c r="D229" s="53"/>
      <c r="E229" s="53"/>
      <c r="F229" s="53"/>
      <c r="G229" s="53"/>
      <c r="H229" s="53"/>
      <c r="I229" s="53"/>
      <c r="Y229" s="62"/>
      <c r="Z229" s="62"/>
      <c r="AA229" s="62"/>
    </row>
    <row r="230" spans="1:27" ht="15" customHeight="1" x14ac:dyDescent="0.15">
      <c r="A230" s="53"/>
      <c r="B230" s="371" t="s">
        <v>18</v>
      </c>
      <c r="C230" s="374" t="s">
        <v>644</v>
      </c>
      <c r="D230" s="375"/>
      <c r="E230" s="375"/>
      <c r="F230" s="375"/>
      <c r="G230" s="375"/>
      <c r="H230" s="375"/>
      <c r="I230" s="375"/>
      <c r="J230" s="375"/>
      <c r="K230" s="375"/>
      <c r="L230" s="375"/>
      <c r="M230" s="375"/>
      <c r="N230" s="375"/>
      <c r="O230" s="375"/>
      <c r="P230" s="375"/>
      <c r="Q230" s="375"/>
      <c r="R230" s="375"/>
      <c r="S230" s="375"/>
      <c r="T230" s="375"/>
      <c r="U230" s="375"/>
      <c r="V230" s="375"/>
      <c r="W230" s="375"/>
      <c r="X230" s="376"/>
      <c r="Y230" s="362"/>
      <c r="Z230" s="363"/>
      <c r="AA230" s="364"/>
    </row>
    <row r="231" spans="1:27" ht="15" customHeight="1" x14ac:dyDescent="0.15">
      <c r="A231" s="53"/>
      <c r="B231" s="372"/>
      <c r="C231" s="377"/>
      <c r="D231" s="378"/>
      <c r="E231" s="378"/>
      <c r="F231" s="378"/>
      <c r="G231" s="378"/>
      <c r="H231" s="378"/>
      <c r="I231" s="378"/>
      <c r="J231" s="378"/>
      <c r="K231" s="378"/>
      <c r="L231" s="378"/>
      <c r="M231" s="378"/>
      <c r="N231" s="378"/>
      <c r="O231" s="378"/>
      <c r="P231" s="378"/>
      <c r="Q231" s="378"/>
      <c r="R231" s="378"/>
      <c r="S231" s="378"/>
      <c r="T231" s="378"/>
      <c r="U231" s="378"/>
      <c r="V231" s="378"/>
      <c r="W231" s="378"/>
      <c r="X231" s="379"/>
      <c r="Y231" s="365"/>
      <c r="Z231" s="366"/>
      <c r="AA231" s="367"/>
    </row>
    <row r="232" spans="1:27" ht="15" customHeight="1" x14ac:dyDescent="0.15">
      <c r="A232" s="53"/>
      <c r="B232" s="373"/>
      <c r="C232" s="380"/>
      <c r="D232" s="381"/>
      <c r="E232" s="381"/>
      <c r="F232" s="381"/>
      <c r="G232" s="381"/>
      <c r="H232" s="381"/>
      <c r="I232" s="381"/>
      <c r="J232" s="381"/>
      <c r="K232" s="381"/>
      <c r="L232" s="381"/>
      <c r="M232" s="381"/>
      <c r="N232" s="381"/>
      <c r="O232" s="381"/>
      <c r="P232" s="381"/>
      <c r="Q232" s="381"/>
      <c r="R232" s="381"/>
      <c r="S232" s="381"/>
      <c r="T232" s="381"/>
      <c r="U232" s="381"/>
      <c r="V232" s="381"/>
      <c r="W232" s="381"/>
      <c r="X232" s="382"/>
      <c r="Y232" s="368"/>
      <c r="Z232" s="369"/>
      <c r="AA232" s="370"/>
    </row>
    <row r="233" spans="1:27" ht="13.5" customHeight="1" x14ac:dyDescent="0.15">
      <c r="A233" s="53"/>
      <c r="B233" s="53"/>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98"/>
      <c r="Z233" s="98"/>
      <c r="AA233" s="98"/>
    </row>
    <row r="234" spans="1:27" ht="20.100000000000001" customHeight="1" x14ac:dyDescent="0.15">
      <c r="A234" s="59" t="s">
        <v>115</v>
      </c>
      <c r="B234" s="53"/>
      <c r="C234" s="53"/>
      <c r="D234" s="53"/>
      <c r="E234" s="53"/>
      <c r="F234" s="53"/>
      <c r="G234" s="53"/>
      <c r="H234" s="53"/>
      <c r="I234" s="53"/>
      <c r="Y234" s="62"/>
      <c r="Z234" s="62"/>
      <c r="AA234" s="62"/>
    </row>
    <row r="235" spans="1:27" ht="11.25" customHeight="1" x14ac:dyDescent="0.15">
      <c r="B235" s="371" t="s">
        <v>18</v>
      </c>
      <c r="C235" s="374" t="s">
        <v>645</v>
      </c>
      <c r="D235" s="375"/>
      <c r="E235" s="375"/>
      <c r="F235" s="375"/>
      <c r="G235" s="375"/>
      <c r="H235" s="375"/>
      <c r="I235" s="375"/>
      <c r="J235" s="375"/>
      <c r="K235" s="375"/>
      <c r="L235" s="375"/>
      <c r="M235" s="375"/>
      <c r="N235" s="375"/>
      <c r="O235" s="375"/>
      <c r="P235" s="375"/>
      <c r="Q235" s="375"/>
      <c r="R235" s="375"/>
      <c r="S235" s="375"/>
      <c r="T235" s="375"/>
      <c r="U235" s="375"/>
      <c r="V235" s="375"/>
      <c r="W235" s="375"/>
      <c r="X235" s="376"/>
      <c r="Y235" s="362"/>
      <c r="Z235" s="363"/>
      <c r="AA235" s="364"/>
    </row>
    <row r="236" spans="1:27" ht="11.25" customHeight="1" x14ac:dyDescent="0.15">
      <c r="B236" s="372"/>
      <c r="C236" s="377"/>
      <c r="D236" s="378"/>
      <c r="E236" s="378"/>
      <c r="F236" s="378"/>
      <c r="G236" s="378"/>
      <c r="H236" s="378"/>
      <c r="I236" s="378"/>
      <c r="J236" s="378"/>
      <c r="K236" s="378"/>
      <c r="L236" s="378"/>
      <c r="M236" s="378"/>
      <c r="N236" s="378"/>
      <c r="O236" s="378"/>
      <c r="P236" s="378"/>
      <c r="Q236" s="378"/>
      <c r="R236" s="378"/>
      <c r="S236" s="378"/>
      <c r="T236" s="378"/>
      <c r="U236" s="378"/>
      <c r="V236" s="378"/>
      <c r="W236" s="378"/>
      <c r="X236" s="379"/>
      <c r="Y236" s="365"/>
      <c r="Z236" s="366"/>
      <c r="AA236" s="367"/>
    </row>
    <row r="237" spans="1:27" ht="10.5" customHeight="1" x14ac:dyDescent="0.15">
      <c r="B237" s="373"/>
      <c r="C237" s="380"/>
      <c r="D237" s="381"/>
      <c r="E237" s="381"/>
      <c r="F237" s="381"/>
      <c r="G237" s="381"/>
      <c r="H237" s="381"/>
      <c r="I237" s="381"/>
      <c r="J237" s="381"/>
      <c r="K237" s="381"/>
      <c r="L237" s="381"/>
      <c r="M237" s="381"/>
      <c r="N237" s="381"/>
      <c r="O237" s="381"/>
      <c r="P237" s="381"/>
      <c r="Q237" s="381"/>
      <c r="R237" s="381"/>
      <c r="S237" s="381"/>
      <c r="T237" s="381"/>
      <c r="U237" s="381"/>
      <c r="V237" s="381"/>
      <c r="W237" s="381"/>
      <c r="X237" s="382"/>
      <c r="Y237" s="368"/>
      <c r="Z237" s="369"/>
      <c r="AA237" s="370"/>
    </row>
    <row r="238" spans="1:27" ht="10.5" customHeight="1" x14ac:dyDescent="0.15">
      <c r="B238" s="371" t="s">
        <v>103</v>
      </c>
      <c r="C238" s="374" t="s">
        <v>646</v>
      </c>
      <c r="D238" s="375"/>
      <c r="E238" s="375"/>
      <c r="F238" s="375"/>
      <c r="G238" s="375"/>
      <c r="H238" s="375"/>
      <c r="I238" s="375"/>
      <c r="J238" s="375"/>
      <c r="K238" s="375"/>
      <c r="L238" s="375"/>
      <c r="M238" s="375"/>
      <c r="N238" s="375"/>
      <c r="O238" s="375"/>
      <c r="P238" s="375"/>
      <c r="Q238" s="375"/>
      <c r="R238" s="375"/>
      <c r="S238" s="375"/>
      <c r="T238" s="375"/>
      <c r="U238" s="375"/>
      <c r="V238" s="375"/>
      <c r="W238" s="375"/>
      <c r="X238" s="376"/>
      <c r="Y238" s="362"/>
      <c r="Z238" s="363"/>
      <c r="AA238" s="364"/>
    </row>
    <row r="239" spans="1:27" ht="10.5" customHeight="1" x14ac:dyDescent="0.15">
      <c r="B239" s="372"/>
      <c r="C239" s="377"/>
      <c r="D239" s="378"/>
      <c r="E239" s="378"/>
      <c r="F239" s="378"/>
      <c r="G239" s="378"/>
      <c r="H239" s="378"/>
      <c r="I239" s="378"/>
      <c r="J239" s="378"/>
      <c r="K239" s="378"/>
      <c r="L239" s="378"/>
      <c r="M239" s="378"/>
      <c r="N239" s="378"/>
      <c r="O239" s="378"/>
      <c r="P239" s="378"/>
      <c r="Q239" s="378"/>
      <c r="R239" s="378"/>
      <c r="S239" s="378"/>
      <c r="T239" s="378"/>
      <c r="U239" s="378"/>
      <c r="V239" s="378"/>
      <c r="W239" s="378"/>
      <c r="X239" s="379"/>
      <c r="Y239" s="365"/>
      <c r="Z239" s="366"/>
      <c r="AA239" s="367"/>
    </row>
    <row r="240" spans="1:27" ht="9.75" customHeight="1" x14ac:dyDescent="0.15">
      <c r="B240" s="373"/>
      <c r="C240" s="380"/>
      <c r="D240" s="381"/>
      <c r="E240" s="381"/>
      <c r="F240" s="381"/>
      <c r="G240" s="381"/>
      <c r="H240" s="381"/>
      <c r="I240" s="381"/>
      <c r="J240" s="381"/>
      <c r="K240" s="381"/>
      <c r="L240" s="381"/>
      <c r="M240" s="381"/>
      <c r="N240" s="381"/>
      <c r="O240" s="381"/>
      <c r="P240" s="381"/>
      <c r="Q240" s="381"/>
      <c r="R240" s="381"/>
      <c r="S240" s="381"/>
      <c r="T240" s="381"/>
      <c r="U240" s="381"/>
      <c r="V240" s="381"/>
      <c r="W240" s="381"/>
      <c r="X240" s="382"/>
      <c r="Y240" s="368"/>
      <c r="Z240" s="369"/>
      <c r="AA240" s="370"/>
    </row>
    <row r="241" spans="1:27" ht="15" customHeight="1" x14ac:dyDescent="0.15">
      <c r="B241" s="371" t="s">
        <v>20</v>
      </c>
      <c r="C241" s="374" t="s">
        <v>647</v>
      </c>
      <c r="D241" s="375"/>
      <c r="E241" s="375"/>
      <c r="F241" s="375"/>
      <c r="G241" s="375"/>
      <c r="H241" s="375"/>
      <c r="I241" s="375"/>
      <c r="J241" s="375"/>
      <c r="K241" s="375"/>
      <c r="L241" s="375"/>
      <c r="M241" s="375"/>
      <c r="N241" s="375"/>
      <c r="O241" s="375"/>
      <c r="P241" s="375"/>
      <c r="Q241" s="375"/>
      <c r="R241" s="375"/>
      <c r="S241" s="375"/>
      <c r="T241" s="375"/>
      <c r="U241" s="375"/>
      <c r="V241" s="375"/>
      <c r="W241" s="375"/>
      <c r="X241" s="376"/>
      <c r="Y241" s="362"/>
      <c r="Z241" s="363"/>
      <c r="AA241" s="364"/>
    </row>
    <row r="242" spans="1:27" ht="15" customHeight="1" x14ac:dyDescent="0.15">
      <c r="B242" s="372"/>
      <c r="C242" s="377"/>
      <c r="D242" s="378"/>
      <c r="E242" s="378"/>
      <c r="F242" s="378"/>
      <c r="G242" s="378"/>
      <c r="H242" s="378"/>
      <c r="I242" s="378"/>
      <c r="J242" s="378"/>
      <c r="K242" s="378"/>
      <c r="L242" s="378"/>
      <c r="M242" s="378"/>
      <c r="N242" s="378"/>
      <c r="O242" s="378"/>
      <c r="P242" s="378"/>
      <c r="Q242" s="378"/>
      <c r="R242" s="378"/>
      <c r="S242" s="378"/>
      <c r="T242" s="378"/>
      <c r="U242" s="378"/>
      <c r="V242" s="378"/>
      <c r="W242" s="378"/>
      <c r="X242" s="379"/>
      <c r="Y242" s="365"/>
      <c r="Z242" s="366"/>
      <c r="AA242" s="367"/>
    </row>
    <row r="243" spans="1:27" ht="15" customHeight="1" x14ac:dyDescent="0.15">
      <c r="B243" s="373"/>
      <c r="C243" s="380"/>
      <c r="D243" s="381"/>
      <c r="E243" s="381"/>
      <c r="F243" s="381"/>
      <c r="G243" s="381"/>
      <c r="H243" s="381"/>
      <c r="I243" s="381"/>
      <c r="J243" s="381"/>
      <c r="K243" s="381"/>
      <c r="L243" s="381"/>
      <c r="M243" s="381"/>
      <c r="N243" s="381"/>
      <c r="O243" s="381"/>
      <c r="P243" s="381"/>
      <c r="Q243" s="381"/>
      <c r="R243" s="381"/>
      <c r="S243" s="381"/>
      <c r="T243" s="381"/>
      <c r="U243" s="381"/>
      <c r="V243" s="381"/>
      <c r="W243" s="381"/>
      <c r="X243" s="382"/>
      <c r="Y243" s="368"/>
      <c r="Z243" s="369"/>
      <c r="AA243" s="370"/>
    </row>
    <row r="244" spans="1:27" ht="15" customHeight="1" x14ac:dyDescent="0.15">
      <c r="B244" s="371" t="s">
        <v>21</v>
      </c>
      <c r="C244" s="374" t="s">
        <v>648</v>
      </c>
      <c r="D244" s="375"/>
      <c r="E244" s="375"/>
      <c r="F244" s="375"/>
      <c r="G244" s="375"/>
      <c r="H244" s="375"/>
      <c r="I244" s="375"/>
      <c r="J244" s="375"/>
      <c r="K244" s="375"/>
      <c r="L244" s="375"/>
      <c r="M244" s="375"/>
      <c r="N244" s="375"/>
      <c r="O244" s="375"/>
      <c r="P244" s="375"/>
      <c r="Q244" s="375"/>
      <c r="R244" s="375"/>
      <c r="S244" s="375"/>
      <c r="T244" s="375"/>
      <c r="U244" s="375"/>
      <c r="V244" s="375"/>
      <c r="W244" s="375"/>
      <c r="X244" s="376"/>
      <c r="Y244" s="362"/>
      <c r="Z244" s="363"/>
      <c r="AA244" s="364"/>
    </row>
    <row r="245" spans="1:27" ht="15" customHeight="1" x14ac:dyDescent="0.15">
      <c r="B245" s="372"/>
      <c r="C245" s="377"/>
      <c r="D245" s="378"/>
      <c r="E245" s="378"/>
      <c r="F245" s="378"/>
      <c r="G245" s="378"/>
      <c r="H245" s="378"/>
      <c r="I245" s="378"/>
      <c r="J245" s="378"/>
      <c r="K245" s="378"/>
      <c r="L245" s="378"/>
      <c r="M245" s="378"/>
      <c r="N245" s="378"/>
      <c r="O245" s="378"/>
      <c r="P245" s="378"/>
      <c r="Q245" s="378"/>
      <c r="R245" s="378"/>
      <c r="S245" s="378"/>
      <c r="T245" s="378"/>
      <c r="U245" s="378"/>
      <c r="V245" s="378"/>
      <c r="W245" s="378"/>
      <c r="X245" s="379"/>
      <c r="Y245" s="365"/>
      <c r="Z245" s="366"/>
      <c r="AA245" s="367"/>
    </row>
    <row r="246" spans="1:27" ht="15" customHeight="1" x14ac:dyDescent="0.15">
      <c r="B246" s="373"/>
      <c r="C246" s="380"/>
      <c r="D246" s="381"/>
      <c r="E246" s="381"/>
      <c r="F246" s="381"/>
      <c r="G246" s="381"/>
      <c r="H246" s="381"/>
      <c r="I246" s="381"/>
      <c r="J246" s="381"/>
      <c r="K246" s="381"/>
      <c r="L246" s="381"/>
      <c r="M246" s="381"/>
      <c r="N246" s="381"/>
      <c r="O246" s="381"/>
      <c r="P246" s="381"/>
      <c r="Q246" s="381"/>
      <c r="R246" s="381"/>
      <c r="S246" s="381"/>
      <c r="T246" s="381"/>
      <c r="U246" s="381"/>
      <c r="V246" s="381"/>
      <c r="W246" s="381"/>
      <c r="X246" s="382"/>
      <c r="Y246" s="368"/>
      <c r="Z246" s="369"/>
      <c r="AA246" s="370"/>
    </row>
    <row r="247" spans="1:27" ht="10.5" customHeight="1" x14ac:dyDescent="0.15">
      <c r="B247" s="371" t="s">
        <v>22</v>
      </c>
      <c r="C247" s="374" t="s">
        <v>649</v>
      </c>
      <c r="D247" s="375"/>
      <c r="E247" s="375"/>
      <c r="F247" s="375"/>
      <c r="G247" s="375"/>
      <c r="H247" s="375"/>
      <c r="I247" s="375"/>
      <c r="J247" s="375"/>
      <c r="K247" s="375"/>
      <c r="L247" s="375"/>
      <c r="M247" s="375"/>
      <c r="N247" s="375"/>
      <c r="O247" s="375"/>
      <c r="P247" s="375"/>
      <c r="Q247" s="375"/>
      <c r="R247" s="375"/>
      <c r="S247" s="375"/>
      <c r="T247" s="375"/>
      <c r="U247" s="375"/>
      <c r="V247" s="375"/>
      <c r="W247" s="375"/>
      <c r="X247" s="376"/>
      <c r="Y247" s="362"/>
      <c r="Z247" s="363"/>
      <c r="AA247" s="364"/>
    </row>
    <row r="248" spans="1:27" ht="9.75" customHeight="1" x14ac:dyDescent="0.15">
      <c r="B248" s="372"/>
      <c r="C248" s="377"/>
      <c r="D248" s="378"/>
      <c r="E248" s="378"/>
      <c r="F248" s="378"/>
      <c r="G248" s="378"/>
      <c r="H248" s="378"/>
      <c r="I248" s="378"/>
      <c r="J248" s="378"/>
      <c r="K248" s="378"/>
      <c r="L248" s="378"/>
      <c r="M248" s="378"/>
      <c r="N248" s="378"/>
      <c r="O248" s="378"/>
      <c r="P248" s="378"/>
      <c r="Q248" s="378"/>
      <c r="R248" s="378"/>
      <c r="S248" s="378"/>
      <c r="T248" s="378"/>
      <c r="U248" s="378"/>
      <c r="V248" s="378"/>
      <c r="W248" s="378"/>
      <c r="X248" s="379"/>
      <c r="Y248" s="365"/>
      <c r="Z248" s="366"/>
      <c r="AA248" s="367"/>
    </row>
    <row r="249" spans="1:27" ht="9.75" customHeight="1" x14ac:dyDescent="0.15">
      <c r="B249" s="373"/>
      <c r="C249" s="380"/>
      <c r="D249" s="381"/>
      <c r="E249" s="381"/>
      <c r="F249" s="381"/>
      <c r="G249" s="381"/>
      <c r="H249" s="381"/>
      <c r="I249" s="381"/>
      <c r="J249" s="381"/>
      <c r="K249" s="381"/>
      <c r="L249" s="381"/>
      <c r="M249" s="381"/>
      <c r="N249" s="381"/>
      <c r="O249" s="381"/>
      <c r="P249" s="381"/>
      <c r="Q249" s="381"/>
      <c r="R249" s="381"/>
      <c r="S249" s="381"/>
      <c r="T249" s="381"/>
      <c r="U249" s="381"/>
      <c r="V249" s="381"/>
      <c r="W249" s="381"/>
      <c r="X249" s="382"/>
      <c r="Y249" s="368"/>
      <c r="Z249" s="369"/>
      <c r="AA249" s="370"/>
    </row>
    <row r="250" spans="1:27" ht="9.75" customHeight="1" x14ac:dyDescent="0.15">
      <c r="Y250" s="62"/>
      <c r="Z250" s="62"/>
      <c r="AA250" s="62"/>
    </row>
    <row r="251" spans="1:27" ht="20.100000000000001" customHeight="1" x14ac:dyDescent="0.15">
      <c r="A251" s="59" t="s">
        <v>116</v>
      </c>
      <c r="B251" s="53"/>
      <c r="C251" s="53"/>
      <c r="D251" s="53"/>
      <c r="E251" s="53"/>
      <c r="F251" s="53"/>
      <c r="G251" s="53"/>
      <c r="H251" s="53"/>
      <c r="I251" s="53"/>
      <c r="Y251" s="62"/>
      <c r="Z251" s="62"/>
      <c r="AA251" s="62"/>
    </row>
    <row r="252" spans="1:27" ht="9.75" customHeight="1" x14ac:dyDescent="0.15">
      <c r="A252" s="53"/>
      <c r="B252" s="95"/>
      <c r="C252" s="374" t="s">
        <v>650</v>
      </c>
      <c r="D252" s="375"/>
      <c r="E252" s="375"/>
      <c r="F252" s="375"/>
      <c r="G252" s="375"/>
      <c r="H252" s="375"/>
      <c r="I252" s="375"/>
      <c r="J252" s="375"/>
      <c r="K252" s="375"/>
      <c r="L252" s="375"/>
      <c r="M252" s="375"/>
      <c r="N252" s="375"/>
      <c r="O252" s="375"/>
      <c r="P252" s="375"/>
      <c r="Q252" s="375"/>
      <c r="R252" s="375"/>
      <c r="S252" s="375"/>
      <c r="T252" s="375"/>
      <c r="U252" s="375"/>
      <c r="V252" s="375"/>
      <c r="W252" s="375"/>
      <c r="X252" s="376"/>
      <c r="Y252" s="362"/>
      <c r="Z252" s="363"/>
      <c r="AA252" s="364"/>
    </row>
    <row r="253" spans="1:27" ht="12.75" customHeight="1" x14ac:dyDescent="0.15">
      <c r="A253" s="53"/>
      <c r="B253" s="96" t="s">
        <v>18</v>
      </c>
      <c r="C253" s="377"/>
      <c r="D253" s="378"/>
      <c r="E253" s="378"/>
      <c r="F253" s="378"/>
      <c r="G253" s="378"/>
      <c r="H253" s="378"/>
      <c r="I253" s="378"/>
      <c r="J253" s="378"/>
      <c r="K253" s="378"/>
      <c r="L253" s="378"/>
      <c r="M253" s="378"/>
      <c r="N253" s="378"/>
      <c r="O253" s="378"/>
      <c r="P253" s="378"/>
      <c r="Q253" s="378"/>
      <c r="R253" s="378"/>
      <c r="S253" s="378"/>
      <c r="T253" s="378"/>
      <c r="U253" s="378"/>
      <c r="V253" s="378"/>
      <c r="W253" s="378"/>
      <c r="X253" s="379"/>
      <c r="Y253" s="365"/>
      <c r="Z253" s="366"/>
      <c r="AA253" s="367"/>
    </row>
    <row r="254" spans="1:27" ht="9.75" customHeight="1" x14ac:dyDescent="0.15">
      <c r="A254" s="53"/>
      <c r="B254" s="97"/>
      <c r="C254" s="380"/>
      <c r="D254" s="381"/>
      <c r="E254" s="381"/>
      <c r="F254" s="381"/>
      <c r="G254" s="381"/>
      <c r="H254" s="381"/>
      <c r="I254" s="381"/>
      <c r="J254" s="381"/>
      <c r="K254" s="381"/>
      <c r="L254" s="381"/>
      <c r="M254" s="381"/>
      <c r="N254" s="381"/>
      <c r="O254" s="381"/>
      <c r="P254" s="381"/>
      <c r="Q254" s="381"/>
      <c r="R254" s="381"/>
      <c r="S254" s="381"/>
      <c r="T254" s="381"/>
      <c r="U254" s="381"/>
      <c r="V254" s="381"/>
      <c r="W254" s="381"/>
      <c r="X254" s="382"/>
      <c r="Y254" s="368"/>
      <c r="Z254" s="369"/>
      <c r="AA254" s="370"/>
    </row>
    <row r="255" spans="1:27" ht="14.25" customHeight="1" x14ac:dyDescent="0.15">
      <c r="A255" s="53"/>
      <c r="B255" s="371" t="s">
        <v>656</v>
      </c>
      <c r="C255" s="374" t="s">
        <v>652</v>
      </c>
      <c r="D255" s="375"/>
      <c r="E255" s="375"/>
      <c r="F255" s="375"/>
      <c r="G255" s="375"/>
      <c r="H255" s="375"/>
      <c r="I255" s="375"/>
      <c r="J255" s="375"/>
      <c r="K255" s="375"/>
      <c r="L255" s="375"/>
      <c r="M255" s="375"/>
      <c r="N255" s="375"/>
      <c r="O255" s="375"/>
      <c r="P255" s="375"/>
      <c r="Q255" s="375"/>
      <c r="R255" s="375"/>
      <c r="S255" s="375"/>
      <c r="T255" s="375"/>
      <c r="U255" s="375"/>
      <c r="V255" s="375"/>
      <c r="W255" s="375"/>
      <c r="X255" s="376"/>
      <c r="Y255" s="362"/>
      <c r="Z255" s="363"/>
      <c r="AA255" s="364"/>
    </row>
    <row r="256" spans="1:27" ht="14.25" customHeight="1" x14ac:dyDescent="0.15">
      <c r="A256" s="53"/>
      <c r="B256" s="372"/>
      <c r="C256" s="377"/>
      <c r="D256" s="378"/>
      <c r="E256" s="378"/>
      <c r="F256" s="378"/>
      <c r="G256" s="378"/>
      <c r="H256" s="378"/>
      <c r="I256" s="378"/>
      <c r="J256" s="378"/>
      <c r="K256" s="378"/>
      <c r="L256" s="378"/>
      <c r="M256" s="378"/>
      <c r="N256" s="378"/>
      <c r="O256" s="378"/>
      <c r="P256" s="378"/>
      <c r="Q256" s="378"/>
      <c r="R256" s="378"/>
      <c r="S256" s="378"/>
      <c r="T256" s="378"/>
      <c r="U256" s="378"/>
      <c r="V256" s="378"/>
      <c r="W256" s="378"/>
      <c r="X256" s="379"/>
      <c r="Y256" s="365"/>
      <c r="Z256" s="366"/>
      <c r="AA256" s="367"/>
    </row>
    <row r="257" spans="1:27" ht="12" customHeight="1" x14ac:dyDescent="0.15">
      <c r="A257" s="53"/>
      <c r="B257" s="372"/>
      <c r="C257" s="377"/>
      <c r="D257" s="378"/>
      <c r="E257" s="378"/>
      <c r="F257" s="378"/>
      <c r="G257" s="378"/>
      <c r="H257" s="378"/>
      <c r="I257" s="378"/>
      <c r="J257" s="378"/>
      <c r="K257" s="378"/>
      <c r="L257" s="378"/>
      <c r="M257" s="378"/>
      <c r="N257" s="378"/>
      <c r="O257" s="378"/>
      <c r="P257" s="378"/>
      <c r="Q257" s="378"/>
      <c r="R257" s="378"/>
      <c r="S257" s="378"/>
      <c r="T257" s="378"/>
      <c r="U257" s="378"/>
      <c r="V257" s="378"/>
      <c r="W257" s="378"/>
      <c r="X257" s="379"/>
      <c r="Y257" s="365"/>
      <c r="Z257" s="366"/>
      <c r="AA257" s="367"/>
    </row>
    <row r="258" spans="1:27" ht="13.5" customHeight="1" x14ac:dyDescent="0.15">
      <c r="A258" s="53"/>
      <c r="B258" s="373"/>
      <c r="C258" s="380"/>
      <c r="D258" s="381"/>
      <c r="E258" s="381"/>
      <c r="F258" s="381"/>
      <c r="G258" s="381"/>
      <c r="H258" s="381"/>
      <c r="I258" s="381"/>
      <c r="J258" s="381"/>
      <c r="K258" s="381"/>
      <c r="L258" s="381"/>
      <c r="M258" s="381"/>
      <c r="N258" s="381"/>
      <c r="O258" s="381"/>
      <c r="P258" s="381"/>
      <c r="Q258" s="381"/>
      <c r="R258" s="381"/>
      <c r="S258" s="381"/>
      <c r="T258" s="381"/>
      <c r="U258" s="381"/>
      <c r="V258" s="381"/>
      <c r="W258" s="381"/>
      <c r="X258" s="382"/>
      <c r="Y258" s="368"/>
      <c r="Z258" s="369"/>
      <c r="AA258" s="370"/>
    </row>
    <row r="259" spans="1:27" s="63" customFormat="1" ht="13.5" customHeight="1" x14ac:dyDescent="0.15">
      <c r="B259" s="371" t="s">
        <v>20</v>
      </c>
      <c r="C259" s="374" t="s">
        <v>653</v>
      </c>
      <c r="D259" s="375"/>
      <c r="E259" s="375"/>
      <c r="F259" s="375"/>
      <c r="G259" s="375"/>
      <c r="H259" s="375"/>
      <c r="I259" s="375"/>
      <c r="J259" s="375"/>
      <c r="K259" s="375"/>
      <c r="L259" s="375"/>
      <c r="M259" s="375"/>
      <c r="N259" s="375"/>
      <c r="O259" s="375"/>
      <c r="P259" s="375"/>
      <c r="Q259" s="375"/>
      <c r="R259" s="375"/>
      <c r="S259" s="375"/>
      <c r="T259" s="375"/>
      <c r="U259" s="375"/>
      <c r="V259" s="375"/>
      <c r="W259" s="375"/>
      <c r="X259" s="376"/>
      <c r="Y259" s="362"/>
      <c r="Z259" s="363"/>
      <c r="AA259" s="364"/>
    </row>
    <row r="260" spans="1:27" s="63" customFormat="1" ht="12.95" customHeight="1" x14ac:dyDescent="0.15">
      <c r="B260" s="372"/>
      <c r="C260" s="377"/>
      <c r="D260" s="378"/>
      <c r="E260" s="378"/>
      <c r="F260" s="378"/>
      <c r="G260" s="378"/>
      <c r="H260" s="378"/>
      <c r="I260" s="378"/>
      <c r="J260" s="378"/>
      <c r="K260" s="378"/>
      <c r="L260" s="378"/>
      <c r="M260" s="378"/>
      <c r="N260" s="378"/>
      <c r="O260" s="378"/>
      <c r="P260" s="378"/>
      <c r="Q260" s="378"/>
      <c r="R260" s="378"/>
      <c r="S260" s="378"/>
      <c r="T260" s="378"/>
      <c r="U260" s="378"/>
      <c r="V260" s="378"/>
      <c r="W260" s="378"/>
      <c r="X260" s="379"/>
      <c r="Y260" s="365"/>
      <c r="Z260" s="366"/>
      <c r="AA260" s="367"/>
    </row>
    <row r="261" spans="1:27" s="63" customFormat="1" ht="12.95" customHeight="1" x14ac:dyDescent="0.15">
      <c r="B261" s="372"/>
      <c r="C261" s="377"/>
      <c r="D261" s="378"/>
      <c r="E261" s="378"/>
      <c r="F261" s="378"/>
      <c r="G261" s="378"/>
      <c r="H261" s="378"/>
      <c r="I261" s="378"/>
      <c r="J261" s="378"/>
      <c r="K261" s="378"/>
      <c r="L261" s="378"/>
      <c r="M261" s="378"/>
      <c r="N261" s="378"/>
      <c r="O261" s="378"/>
      <c r="P261" s="378"/>
      <c r="Q261" s="378"/>
      <c r="R261" s="378"/>
      <c r="S261" s="378"/>
      <c r="T261" s="378"/>
      <c r="U261" s="378"/>
      <c r="V261" s="378"/>
      <c r="W261" s="378"/>
      <c r="X261" s="379"/>
      <c r="Y261" s="365"/>
      <c r="Z261" s="366"/>
      <c r="AA261" s="367"/>
    </row>
    <row r="262" spans="1:27" s="63" customFormat="1" ht="12.95" customHeight="1" x14ac:dyDescent="0.15">
      <c r="B262" s="373"/>
      <c r="C262" s="380"/>
      <c r="D262" s="381"/>
      <c r="E262" s="381"/>
      <c r="F262" s="381"/>
      <c r="G262" s="381"/>
      <c r="H262" s="381"/>
      <c r="I262" s="381"/>
      <c r="J262" s="381"/>
      <c r="K262" s="381"/>
      <c r="L262" s="381"/>
      <c r="M262" s="381"/>
      <c r="N262" s="381"/>
      <c r="O262" s="381"/>
      <c r="P262" s="381"/>
      <c r="Q262" s="381"/>
      <c r="R262" s="381"/>
      <c r="S262" s="381"/>
      <c r="T262" s="381"/>
      <c r="U262" s="381"/>
      <c r="V262" s="381"/>
      <c r="W262" s="381"/>
      <c r="X262" s="382"/>
      <c r="Y262" s="365"/>
      <c r="Z262" s="366"/>
      <c r="AA262" s="367"/>
    </row>
    <row r="263" spans="1:27" s="63" customFormat="1" ht="6.75" customHeight="1" x14ac:dyDescent="0.15">
      <c r="B263" s="371" t="s">
        <v>21</v>
      </c>
      <c r="C263" s="374" t="s">
        <v>651</v>
      </c>
      <c r="D263" s="375"/>
      <c r="E263" s="375"/>
      <c r="F263" s="375"/>
      <c r="G263" s="375"/>
      <c r="H263" s="375"/>
      <c r="I263" s="375"/>
      <c r="J263" s="375"/>
      <c r="K263" s="375"/>
      <c r="L263" s="375"/>
      <c r="M263" s="375"/>
      <c r="N263" s="375"/>
      <c r="O263" s="375"/>
      <c r="P263" s="375"/>
      <c r="Q263" s="375"/>
      <c r="R263" s="375"/>
      <c r="S263" s="375"/>
      <c r="T263" s="375"/>
      <c r="U263" s="375"/>
      <c r="V263" s="375"/>
      <c r="W263" s="375"/>
      <c r="X263" s="376"/>
      <c r="Y263" s="362"/>
      <c r="Z263" s="363"/>
      <c r="AA263" s="364"/>
    </row>
    <row r="264" spans="1:27" s="63" customFormat="1" ht="12.95" customHeight="1" x14ac:dyDescent="0.15">
      <c r="B264" s="372"/>
      <c r="C264" s="377"/>
      <c r="D264" s="378"/>
      <c r="E264" s="378"/>
      <c r="F264" s="378"/>
      <c r="G264" s="378"/>
      <c r="H264" s="378"/>
      <c r="I264" s="378"/>
      <c r="J264" s="378"/>
      <c r="K264" s="378"/>
      <c r="L264" s="378"/>
      <c r="M264" s="378"/>
      <c r="N264" s="378"/>
      <c r="O264" s="378"/>
      <c r="P264" s="378"/>
      <c r="Q264" s="378"/>
      <c r="R264" s="378"/>
      <c r="S264" s="378"/>
      <c r="T264" s="378"/>
      <c r="U264" s="378"/>
      <c r="V264" s="378"/>
      <c r="W264" s="378"/>
      <c r="X264" s="379"/>
      <c r="Y264" s="365"/>
      <c r="Z264" s="366"/>
      <c r="AA264" s="367"/>
    </row>
    <row r="265" spans="1:27" s="63" customFormat="1" ht="12.95" customHeight="1" x14ac:dyDescent="0.15">
      <c r="B265" s="372"/>
      <c r="C265" s="377"/>
      <c r="D265" s="378"/>
      <c r="E265" s="378"/>
      <c r="F265" s="378"/>
      <c r="G265" s="378"/>
      <c r="H265" s="378"/>
      <c r="I265" s="378"/>
      <c r="J265" s="378"/>
      <c r="K265" s="378"/>
      <c r="L265" s="378"/>
      <c r="M265" s="378"/>
      <c r="N265" s="378"/>
      <c r="O265" s="378"/>
      <c r="P265" s="378"/>
      <c r="Q265" s="378"/>
      <c r="R265" s="378"/>
      <c r="S265" s="378"/>
      <c r="T265" s="378"/>
      <c r="U265" s="378"/>
      <c r="V265" s="378"/>
      <c r="W265" s="378"/>
      <c r="X265" s="379"/>
      <c r="Y265" s="368"/>
      <c r="Z265" s="369"/>
      <c r="AA265" s="370"/>
    </row>
    <row r="266" spans="1:27" s="63" customFormat="1" ht="6.75" customHeight="1" x14ac:dyDescent="0.15">
      <c r="B266" s="371" t="s">
        <v>22</v>
      </c>
      <c r="C266" s="374" t="s">
        <v>654</v>
      </c>
      <c r="D266" s="375"/>
      <c r="E266" s="375"/>
      <c r="F266" s="375"/>
      <c r="G266" s="375"/>
      <c r="H266" s="375"/>
      <c r="I266" s="375"/>
      <c r="J266" s="375"/>
      <c r="K266" s="375"/>
      <c r="L266" s="375"/>
      <c r="M266" s="375"/>
      <c r="N266" s="375"/>
      <c r="O266" s="375"/>
      <c r="P266" s="375"/>
      <c r="Q266" s="375"/>
      <c r="R266" s="375"/>
      <c r="S266" s="375"/>
      <c r="T266" s="375"/>
      <c r="U266" s="375"/>
      <c r="V266" s="375"/>
      <c r="W266" s="375"/>
      <c r="X266" s="376"/>
      <c r="Y266" s="365"/>
      <c r="Z266" s="366"/>
      <c r="AA266" s="367"/>
    </row>
    <row r="267" spans="1:27" s="63" customFormat="1" ht="12.95" customHeight="1" x14ac:dyDescent="0.15">
      <c r="B267" s="372"/>
      <c r="C267" s="377"/>
      <c r="D267" s="378"/>
      <c r="E267" s="378"/>
      <c r="F267" s="378"/>
      <c r="G267" s="378"/>
      <c r="H267" s="378"/>
      <c r="I267" s="378"/>
      <c r="J267" s="378"/>
      <c r="K267" s="378"/>
      <c r="L267" s="378"/>
      <c r="M267" s="378"/>
      <c r="N267" s="378"/>
      <c r="O267" s="378"/>
      <c r="P267" s="378"/>
      <c r="Q267" s="378"/>
      <c r="R267" s="378"/>
      <c r="S267" s="378"/>
      <c r="T267" s="378"/>
      <c r="U267" s="378"/>
      <c r="V267" s="378"/>
      <c r="W267" s="378"/>
      <c r="X267" s="379"/>
      <c r="Y267" s="365"/>
      <c r="Z267" s="366"/>
      <c r="AA267" s="367"/>
    </row>
    <row r="268" spans="1:27" s="63" customFormat="1" ht="12.95" customHeight="1" x14ac:dyDescent="0.15">
      <c r="B268" s="373"/>
      <c r="C268" s="380"/>
      <c r="D268" s="381"/>
      <c r="E268" s="381"/>
      <c r="F268" s="381"/>
      <c r="G268" s="381"/>
      <c r="H268" s="381"/>
      <c r="I268" s="381"/>
      <c r="J268" s="381"/>
      <c r="K268" s="381"/>
      <c r="L268" s="381"/>
      <c r="M268" s="381"/>
      <c r="N268" s="381"/>
      <c r="O268" s="381"/>
      <c r="P268" s="381"/>
      <c r="Q268" s="381"/>
      <c r="R268" s="381"/>
      <c r="S268" s="381"/>
      <c r="T268" s="381"/>
      <c r="U268" s="381"/>
      <c r="V268" s="381"/>
      <c r="W268" s="381"/>
      <c r="X268" s="382"/>
      <c r="Y268" s="368"/>
      <c r="Z268" s="369"/>
      <c r="AA268" s="370"/>
    </row>
    <row r="269" spans="1:27" s="63" customFormat="1" ht="7.5" customHeight="1" x14ac:dyDescent="0.15">
      <c r="B269" s="371" t="s">
        <v>111</v>
      </c>
      <c r="C269" s="374" t="s">
        <v>655</v>
      </c>
      <c r="D269" s="375"/>
      <c r="E269" s="375"/>
      <c r="F269" s="375"/>
      <c r="G269" s="375"/>
      <c r="H269" s="375"/>
      <c r="I269" s="375"/>
      <c r="J269" s="375"/>
      <c r="K269" s="375"/>
      <c r="L269" s="375"/>
      <c r="M269" s="375"/>
      <c r="N269" s="375"/>
      <c r="O269" s="375"/>
      <c r="P269" s="375"/>
      <c r="Q269" s="375"/>
      <c r="R269" s="375"/>
      <c r="S269" s="375"/>
      <c r="T269" s="375"/>
      <c r="U269" s="375"/>
      <c r="V269" s="375"/>
      <c r="W269" s="375"/>
      <c r="X269" s="376"/>
      <c r="Y269" s="362"/>
      <c r="Z269" s="363"/>
      <c r="AA269" s="364"/>
    </row>
    <row r="270" spans="1:27" s="63" customFormat="1" ht="12.95" customHeight="1" x14ac:dyDescent="0.15">
      <c r="B270" s="372"/>
      <c r="C270" s="377"/>
      <c r="D270" s="378"/>
      <c r="E270" s="378"/>
      <c r="F270" s="378"/>
      <c r="G270" s="378"/>
      <c r="H270" s="378"/>
      <c r="I270" s="378"/>
      <c r="J270" s="378"/>
      <c r="K270" s="378"/>
      <c r="L270" s="378"/>
      <c r="M270" s="378"/>
      <c r="N270" s="378"/>
      <c r="O270" s="378"/>
      <c r="P270" s="378"/>
      <c r="Q270" s="378"/>
      <c r="R270" s="378"/>
      <c r="S270" s="378"/>
      <c r="T270" s="378"/>
      <c r="U270" s="378"/>
      <c r="V270" s="378"/>
      <c r="W270" s="378"/>
      <c r="X270" s="379"/>
      <c r="Y270" s="365"/>
      <c r="Z270" s="366"/>
      <c r="AA270" s="367"/>
    </row>
    <row r="271" spans="1:27" s="63" customFormat="1" ht="12.95" customHeight="1" x14ac:dyDescent="0.15">
      <c r="B271" s="373"/>
      <c r="C271" s="380"/>
      <c r="D271" s="381"/>
      <c r="E271" s="381"/>
      <c r="F271" s="381"/>
      <c r="G271" s="381"/>
      <c r="H271" s="381"/>
      <c r="I271" s="381"/>
      <c r="J271" s="381"/>
      <c r="K271" s="381"/>
      <c r="L271" s="381"/>
      <c r="M271" s="381"/>
      <c r="N271" s="381"/>
      <c r="O271" s="381"/>
      <c r="P271" s="381"/>
      <c r="Q271" s="381"/>
      <c r="R271" s="381"/>
      <c r="S271" s="381"/>
      <c r="T271" s="381"/>
      <c r="U271" s="381"/>
      <c r="V271" s="381"/>
      <c r="W271" s="381"/>
      <c r="X271" s="382"/>
      <c r="Y271" s="368"/>
      <c r="Z271" s="369"/>
      <c r="AA271" s="370"/>
    </row>
    <row r="272" spans="1:27" s="63" customFormat="1" ht="12.95" customHeight="1" x14ac:dyDescent="0.15">
      <c r="B272" s="53"/>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98"/>
      <c r="Z272" s="98"/>
      <c r="AA272" s="98"/>
    </row>
    <row r="273" spans="1:27" ht="20.100000000000001" customHeight="1" x14ac:dyDescent="0.15">
      <c r="A273" s="59" t="s">
        <v>117</v>
      </c>
      <c r="B273" s="53"/>
      <c r="C273" s="53"/>
      <c r="D273" s="53"/>
      <c r="E273" s="53"/>
      <c r="F273" s="53"/>
      <c r="G273" s="53"/>
      <c r="H273" s="53"/>
      <c r="I273" s="53"/>
      <c r="Y273" s="62"/>
      <c r="Z273" s="62"/>
      <c r="AA273" s="62"/>
    </row>
    <row r="274" spans="1:27" s="63" customFormat="1" ht="6.75" customHeight="1" x14ac:dyDescent="0.15">
      <c r="B274" s="371" t="s">
        <v>18</v>
      </c>
      <c r="C274" s="374" t="s">
        <v>657</v>
      </c>
      <c r="D274" s="375"/>
      <c r="E274" s="375"/>
      <c r="F274" s="375"/>
      <c r="G274" s="375"/>
      <c r="H274" s="375"/>
      <c r="I274" s="375"/>
      <c r="J274" s="375"/>
      <c r="K274" s="375"/>
      <c r="L274" s="375"/>
      <c r="M274" s="375"/>
      <c r="N274" s="375"/>
      <c r="O274" s="375"/>
      <c r="P274" s="375"/>
      <c r="Q274" s="375"/>
      <c r="R274" s="375"/>
      <c r="S274" s="375"/>
      <c r="T274" s="375"/>
      <c r="U274" s="375"/>
      <c r="V274" s="375"/>
      <c r="W274" s="375"/>
      <c r="X274" s="376"/>
      <c r="Y274" s="362"/>
      <c r="Z274" s="363"/>
      <c r="AA274" s="364"/>
    </row>
    <row r="275" spans="1:27" s="63" customFormat="1" ht="12.95" customHeight="1" x14ac:dyDescent="0.15">
      <c r="B275" s="372"/>
      <c r="C275" s="377"/>
      <c r="D275" s="378"/>
      <c r="E275" s="378"/>
      <c r="F275" s="378"/>
      <c r="G275" s="378"/>
      <c r="H275" s="378"/>
      <c r="I275" s="378"/>
      <c r="J275" s="378"/>
      <c r="K275" s="378"/>
      <c r="L275" s="378"/>
      <c r="M275" s="378"/>
      <c r="N275" s="378"/>
      <c r="O275" s="378"/>
      <c r="P275" s="378"/>
      <c r="Q275" s="378"/>
      <c r="R275" s="378"/>
      <c r="S275" s="378"/>
      <c r="T275" s="378"/>
      <c r="U275" s="378"/>
      <c r="V275" s="378"/>
      <c r="W275" s="378"/>
      <c r="X275" s="379"/>
      <c r="Y275" s="365"/>
      <c r="Z275" s="366"/>
      <c r="AA275" s="367"/>
    </row>
    <row r="276" spans="1:27" s="63" customFormat="1" ht="12.95" customHeight="1" x14ac:dyDescent="0.15">
      <c r="B276" s="372"/>
      <c r="C276" s="377"/>
      <c r="D276" s="378"/>
      <c r="E276" s="378"/>
      <c r="F276" s="378"/>
      <c r="G276" s="378"/>
      <c r="H276" s="378"/>
      <c r="I276" s="378"/>
      <c r="J276" s="378"/>
      <c r="K276" s="378"/>
      <c r="L276" s="378"/>
      <c r="M276" s="378"/>
      <c r="N276" s="378"/>
      <c r="O276" s="378"/>
      <c r="P276" s="378"/>
      <c r="Q276" s="378"/>
      <c r="R276" s="378"/>
      <c r="S276" s="378"/>
      <c r="T276" s="378"/>
      <c r="U276" s="378"/>
      <c r="V276" s="378"/>
      <c r="W276" s="378"/>
      <c r="X276" s="379"/>
      <c r="Y276" s="365"/>
      <c r="Z276" s="366"/>
      <c r="AA276" s="367"/>
    </row>
    <row r="277" spans="1:27" s="63" customFormat="1" ht="12.95" customHeight="1" x14ac:dyDescent="0.15">
      <c r="B277" s="373"/>
      <c r="C277" s="380"/>
      <c r="D277" s="381"/>
      <c r="E277" s="381"/>
      <c r="F277" s="381"/>
      <c r="G277" s="381"/>
      <c r="H277" s="381"/>
      <c r="I277" s="381"/>
      <c r="J277" s="381"/>
      <c r="K277" s="381"/>
      <c r="L277" s="381"/>
      <c r="M277" s="381"/>
      <c r="N277" s="381"/>
      <c r="O277" s="381"/>
      <c r="P277" s="381"/>
      <c r="Q277" s="381"/>
      <c r="R277" s="381"/>
      <c r="S277" s="381"/>
      <c r="T277" s="381"/>
      <c r="U277" s="381"/>
      <c r="V277" s="381"/>
      <c r="W277" s="381"/>
      <c r="X277" s="382"/>
      <c r="Y277" s="368"/>
      <c r="Z277" s="369"/>
      <c r="AA277" s="370"/>
    </row>
    <row r="278" spans="1:27" s="63" customFormat="1" ht="12.95" customHeight="1" x14ac:dyDescent="0.15">
      <c r="B278" s="53"/>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98"/>
      <c r="Z278" s="98"/>
      <c r="AA278" s="98"/>
    </row>
    <row r="279" spans="1:27" ht="20.100000000000001" customHeight="1" x14ac:dyDescent="0.15">
      <c r="A279" s="59" t="s">
        <v>118</v>
      </c>
      <c r="B279" s="53"/>
      <c r="C279" s="53"/>
      <c r="D279" s="53"/>
      <c r="E279" s="53"/>
      <c r="F279" s="53"/>
      <c r="G279" s="53"/>
      <c r="H279" s="53"/>
      <c r="I279" s="53"/>
      <c r="Y279" s="62"/>
      <c r="Z279" s="62"/>
      <c r="AA279" s="62"/>
    </row>
    <row r="280" spans="1:27" s="63" customFormat="1" ht="6.75" customHeight="1" x14ac:dyDescent="0.15">
      <c r="B280" s="371" t="s">
        <v>18</v>
      </c>
      <c r="C280" s="374" t="s">
        <v>658</v>
      </c>
      <c r="D280" s="375"/>
      <c r="E280" s="375"/>
      <c r="F280" s="375"/>
      <c r="G280" s="375"/>
      <c r="H280" s="375"/>
      <c r="I280" s="375"/>
      <c r="J280" s="375"/>
      <c r="K280" s="375"/>
      <c r="L280" s="375"/>
      <c r="M280" s="375"/>
      <c r="N280" s="375"/>
      <c r="O280" s="375"/>
      <c r="P280" s="375"/>
      <c r="Q280" s="375"/>
      <c r="R280" s="375"/>
      <c r="S280" s="375"/>
      <c r="T280" s="375"/>
      <c r="U280" s="375"/>
      <c r="V280" s="375"/>
      <c r="W280" s="375"/>
      <c r="X280" s="376"/>
      <c r="Y280" s="362"/>
      <c r="Z280" s="363"/>
      <c r="AA280" s="364"/>
    </row>
    <row r="281" spans="1:27" s="63" customFormat="1" ht="12.95" customHeight="1" x14ac:dyDescent="0.15">
      <c r="B281" s="372"/>
      <c r="C281" s="377"/>
      <c r="D281" s="378"/>
      <c r="E281" s="378"/>
      <c r="F281" s="378"/>
      <c r="G281" s="378"/>
      <c r="H281" s="378"/>
      <c r="I281" s="378"/>
      <c r="J281" s="378"/>
      <c r="K281" s="378"/>
      <c r="L281" s="378"/>
      <c r="M281" s="378"/>
      <c r="N281" s="378"/>
      <c r="O281" s="378"/>
      <c r="P281" s="378"/>
      <c r="Q281" s="378"/>
      <c r="R281" s="378"/>
      <c r="S281" s="378"/>
      <c r="T281" s="378"/>
      <c r="U281" s="378"/>
      <c r="V281" s="378"/>
      <c r="W281" s="378"/>
      <c r="X281" s="379"/>
      <c r="Y281" s="365"/>
      <c r="Z281" s="366"/>
      <c r="AA281" s="367"/>
    </row>
    <row r="282" spans="1:27" s="63" customFormat="1" ht="12.95" customHeight="1" x14ac:dyDescent="0.15">
      <c r="B282" s="372"/>
      <c r="C282" s="377"/>
      <c r="D282" s="378"/>
      <c r="E282" s="378"/>
      <c r="F282" s="378"/>
      <c r="G282" s="378"/>
      <c r="H282" s="378"/>
      <c r="I282" s="378"/>
      <c r="J282" s="378"/>
      <c r="K282" s="378"/>
      <c r="L282" s="378"/>
      <c r="M282" s="378"/>
      <c r="N282" s="378"/>
      <c r="O282" s="378"/>
      <c r="P282" s="378"/>
      <c r="Q282" s="378"/>
      <c r="R282" s="378"/>
      <c r="S282" s="378"/>
      <c r="T282" s="378"/>
      <c r="U282" s="378"/>
      <c r="V282" s="378"/>
      <c r="W282" s="378"/>
      <c r="X282" s="379"/>
      <c r="Y282" s="365"/>
      <c r="Z282" s="366"/>
      <c r="AA282" s="367"/>
    </row>
    <row r="283" spans="1:27" s="63" customFormat="1" ht="12.95" customHeight="1" x14ac:dyDescent="0.15">
      <c r="B283" s="373"/>
      <c r="C283" s="380"/>
      <c r="D283" s="381"/>
      <c r="E283" s="381"/>
      <c r="F283" s="381"/>
      <c r="G283" s="381"/>
      <c r="H283" s="381"/>
      <c r="I283" s="381"/>
      <c r="J283" s="381"/>
      <c r="K283" s="381"/>
      <c r="L283" s="381"/>
      <c r="M283" s="381"/>
      <c r="N283" s="381"/>
      <c r="O283" s="381"/>
      <c r="P283" s="381"/>
      <c r="Q283" s="381"/>
      <c r="R283" s="381"/>
      <c r="S283" s="381"/>
      <c r="T283" s="381"/>
      <c r="U283" s="381"/>
      <c r="V283" s="381"/>
      <c r="W283" s="381"/>
      <c r="X283" s="382"/>
      <c r="Y283" s="368"/>
      <c r="Z283" s="369"/>
      <c r="AA283" s="370"/>
    </row>
    <row r="284" spans="1:27" s="63" customFormat="1" ht="12.95" customHeight="1" x14ac:dyDescent="0.15">
      <c r="B284" s="64"/>
      <c r="Y284" s="62"/>
      <c r="Z284" s="62"/>
      <c r="AA284" s="62"/>
    </row>
    <row r="285" spans="1:27" ht="20.100000000000001" customHeight="1" x14ac:dyDescent="0.15">
      <c r="A285" s="59" t="s">
        <v>119</v>
      </c>
      <c r="B285" s="53"/>
      <c r="C285" s="53"/>
      <c r="D285" s="53"/>
      <c r="E285" s="53"/>
      <c r="F285" s="53"/>
      <c r="G285" s="53"/>
      <c r="H285" s="53"/>
      <c r="I285" s="53"/>
      <c r="Y285" s="62"/>
      <c r="Z285" s="62"/>
      <c r="AA285" s="62"/>
    </row>
    <row r="286" spans="1:27" s="63" customFormat="1" ht="23.25" customHeight="1" x14ac:dyDescent="0.15">
      <c r="B286" s="65"/>
      <c r="C286" s="491" t="s">
        <v>659</v>
      </c>
      <c r="D286" s="492"/>
      <c r="E286" s="492"/>
      <c r="F286" s="492"/>
      <c r="G286" s="492"/>
      <c r="H286" s="492"/>
      <c r="I286" s="492"/>
      <c r="J286" s="492"/>
      <c r="K286" s="492"/>
      <c r="L286" s="492"/>
      <c r="M286" s="492"/>
      <c r="N286" s="492"/>
      <c r="O286" s="492"/>
      <c r="P286" s="492"/>
      <c r="Q286" s="492"/>
      <c r="R286" s="492"/>
      <c r="S286" s="492"/>
      <c r="T286" s="492"/>
      <c r="U286" s="492"/>
      <c r="V286" s="492"/>
      <c r="W286" s="492"/>
      <c r="X286" s="493"/>
      <c r="Y286" s="362"/>
      <c r="Z286" s="363"/>
      <c r="AA286" s="364"/>
    </row>
    <row r="287" spans="1:27" s="63" customFormat="1" ht="23.25" customHeight="1" x14ac:dyDescent="0.15">
      <c r="B287" s="96" t="s">
        <v>18</v>
      </c>
      <c r="C287" s="494"/>
      <c r="D287" s="495"/>
      <c r="E287" s="495"/>
      <c r="F287" s="495"/>
      <c r="G287" s="495"/>
      <c r="H287" s="495"/>
      <c r="I287" s="495"/>
      <c r="J287" s="495"/>
      <c r="K287" s="495"/>
      <c r="L287" s="495"/>
      <c r="M287" s="495"/>
      <c r="N287" s="495"/>
      <c r="O287" s="495"/>
      <c r="P287" s="495"/>
      <c r="Q287" s="495"/>
      <c r="R287" s="495"/>
      <c r="S287" s="495"/>
      <c r="T287" s="495"/>
      <c r="U287" s="495"/>
      <c r="V287" s="495"/>
      <c r="W287" s="495"/>
      <c r="X287" s="496"/>
      <c r="Y287" s="365"/>
      <c r="Z287" s="366"/>
      <c r="AA287" s="367"/>
    </row>
    <row r="288" spans="1:27" s="63" customFormat="1" ht="23.25" customHeight="1" x14ac:dyDescent="0.15">
      <c r="B288" s="66"/>
      <c r="C288" s="497"/>
      <c r="D288" s="498"/>
      <c r="E288" s="498"/>
      <c r="F288" s="498"/>
      <c r="G288" s="498"/>
      <c r="H288" s="498"/>
      <c r="I288" s="498"/>
      <c r="J288" s="498"/>
      <c r="K288" s="498"/>
      <c r="L288" s="498"/>
      <c r="M288" s="498"/>
      <c r="N288" s="498"/>
      <c r="O288" s="498"/>
      <c r="P288" s="498"/>
      <c r="Q288" s="498"/>
      <c r="R288" s="498"/>
      <c r="S288" s="498"/>
      <c r="T288" s="498"/>
      <c r="U288" s="498"/>
      <c r="V288" s="498"/>
      <c r="W288" s="498"/>
      <c r="X288" s="499"/>
      <c r="Y288" s="368"/>
      <c r="Z288" s="369"/>
      <c r="AA288" s="370"/>
    </row>
    <row r="289" spans="1:27" s="63" customFormat="1" ht="15.75" customHeight="1" x14ac:dyDescent="0.15">
      <c r="B289" s="64"/>
      <c r="C289" s="45"/>
      <c r="D289" s="45"/>
      <c r="E289" s="45"/>
      <c r="F289" s="45"/>
      <c r="G289" s="45"/>
      <c r="H289" s="45"/>
      <c r="I289" s="45"/>
      <c r="J289" s="45"/>
      <c r="K289" s="45"/>
      <c r="L289" s="45"/>
      <c r="M289" s="45"/>
      <c r="N289" s="45"/>
      <c r="O289" s="45"/>
      <c r="P289" s="45"/>
      <c r="Q289" s="45"/>
      <c r="R289" s="45"/>
      <c r="S289" s="45"/>
      <c r="T289" s="45"/>
      <c r="U289" s="45"/>
      <c r="V289" s="45"/>
      <c r="W289" s="45"/>
      <c r="X289" s="45"/>
      <c r="Y289" s="98"/>
      <c r="Z289" s="98"/>
      <c r="AA289" s="98"/>
    </row>
    <row r="290" spans="1:27" ht="20.100000000000001" customHeight="1" x14ac:dyDescent="0.15">
      <c r="A290" s="59" t="s">
        <v>120</v>
      </c>
      <c r="B290" s="53"/>
      <c r="C290" s="53"/>
      <c r="D290" s="53"/>
      <c r="E290" s="53"/>
      <c r="F290" s="53"/>
      <c r="G290" s="53"/>
      <c r="H290" s="53"/>
      <c r="I290" s="53"/>
      <c r="Y290" s="62"/>
      <c r="Z290" s="62"/>
      <c r="AA290" s="62"/>
    </row>
    <row r="291" spans="1:27" s="63" customFormat="1" ht="6.75" customHeight="1" x14ac:dyDescent="0.15">
      <c r="B291" s="371" t="s">
        <v>18</v>
      </c>
      <c r="C291" s="374" t="s">
        <v>660</v>
      </c>
      <c r="D291" s="375"/>
      <c r="E291" s="375"/>
      <c r="F291" s="375"/>
      <c r="G291" s="375"/>
      <c r="H291" s="375"/>
      <c r="I291" s="375"/>
      <c r="J291" s="375"/>
      <c r="K291" s="375"/>
      <c r="L291" s="375"/>
      <c r="M291" s="375"/>
      <c r="N291" s="375"/>
      <c r="O291" s="375"/>
      <c r="P291" s="375"/>
      <c r="Q291" s="375"/>
      <c r="R291" s="375"/>
      <c r="S291" s="375"/>
      <c r="T291" s="375"/>
      <c r="U291" s="375"/>
      <c r="V291" s="375"/>
      <c r="W291" s="375"/>
      <c r="X291" s="376"/>
      <c r="Y291" s="362"/>
      <c r="Z291" s="363"/>
      <c r="AA291" s="364"/>
    </row>
    <row r="292" spans="1:27" s="63" customFormat="1" ht="12.95" customHeight="1" x14ac:dyDescent="0.15">
      <c r="B292" s="372"/>
      <c r="C292" s="377"/>
      <c r="D292" s="378"/>
      <c r="E292" s="378"/>
      <c r="F292" s="378"/>
      <c r="G292" s="378"/>
      <c r="H292" s="378"/>
      <c r="I292" s="378"/>
      <c r="J292" s="378"/>
      <c r="K292" s="378"/>
      <c r="L292" s="378"/>
      <c r="M292" s="378"/>
      <c r="N292" s="378"/>
      <c r="O292" s="378"/>
      <c r="P292" s="378"/>
      <c r="Q292" s="378"/>
      <c r="R292" s="378"/>
      <c r="S292" s="378"/>
      <c r="T292" s="378"/>
      <c r="U292" s="378"/>
      <c r="V292" s="378"/>
      <c r="W292" s="378"/>
      <c r="X292" s="379"/>
      <c r="Y292" s="365"/>
      <c r="Z292" s="366"/>
      <c r="AA292" s="367"/>
    </row>
    <row r="293" spans="1:27" s="63" customFormat="1" ht="12.95" customHeight="1" x14ac:dyDescent="0.15">
      <c r="B293" s="372"/>
      <c r="C293" s="377"/>
      <c r="D293" s="378"/>
      <c r="E293" s="378"/>
      <c r="F293" s="378"/>
      <c r="G293" s="378"/>
      <c r="H293" s="378"/>
      <c r="I293" s="378"/>
      <c r="J293" s="378"/>
      <c r="K293" s="378"/>
      <c r="L293" s="378"/>
      <c r="M293" s="378"/>
      <c r="N293" s="378"/>
      <c r="O293" s="378"/>
      <c r="P293" s="378"/>
      <c r="Q293" s="378"/>
      <c r="R293" s="378"/>
      <c r="S293" s="378"/>
      <c r="T293" s="378"/>
      <c r="U293" s="378"/>
      <c r="V293" s="378"/>
      <c r="W293" s="378"/>
      <c r="X293" s="379"/>
      <c r="Y293" s="365"/>
      <c r="Z293" s="366"/>
      <c r="AA293" s="367"/>
    </row>
    <row r="294" spans="1:27" s="63" customFormat="1" ht="12.95" customHeight="1" x14ac:dyDescent="0.15">
      <c r="B294" s="373"/>
      <c r="C294" s="380"/>
      <c r="D294" s="381"/>
      <c r="E294" s="381"/>
      <c r="F294" s="381"/>
      <c r="G294" s="381"/>
      <c r="H294" s="381"/>
      <c r="I294" s="381"/>
      <c r="J294" s="381"/>
      <c r="K294" s="381"/>
      <c r="L294" s="381"/>
      <c r="M294" s="381"/>
      <c r="N294" s="381"/>
      <c r="O294" s="381"/>
      <c r="P294" s="381"/>
      <c r="Q294" s="381"/>
      <c r="R294" s="381"/>
      <c r="S294" s="381"/>
      <c r="T294" s="381"/>
      <c r="U294" s="381"/>
      <c r="V294" s="381"/>
      <c r="W294" s="381"/>
      <c r="X294" s="382"/>
      <c r="Y294" s="368"/>
      <c r="Z294" s="369"/>
      <c r="AA294" s="370"/>
    </row>
    <row r="295" spans="1:27" s="63" customFormat="1" ht="12.95" customHeight="1" x14ac:dyDescent="0.15">
      <c r="B295" s="53"/>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98"/>
      <c r="Z295" s="98"/>
      <c r="AA295" s="98"/>
    </row>
    <row r="296" spans="1:27" ht="20.100000000000001" customHeight="1" x14ac:dyDescent="0.15">
      <c r="A296" s="59" t="s">
        <v>121</v>
      </c>
      <c r="B296" s="53"/>
      <c r="C296" s="53"/>
      <c r="D296" s="53"/>
      <c r="E296" s="53"/>
      <c r="F296" s="53"/>
      <c r="G296" s="53"/>
      <c r="H296" s="53"/>
      <c r="I296" s="53"/>
      <c r="Y296" s="62"/>
      <c r="Z296" s="62"/>
      <c r="AA296" s="62"/>
    </row>
    <row r="297" spans="1:27" s="63" customFormat="1" ht="6.75" customHeight="1" x14ac:dyDescent="0.15">
      <c r="B297" s="371" t="s">
        <v>18</v>
      </c>
      <c r="C297" s="374" t="s">
        <v>661</v>
      </c>
      <c r="D297" s="375"/>
      <c r="E297" s="375"/>
      <c r="F297" s="375"/>
      <c r="G297" s="375"/>
      <c r="H297" s="375"/>
      <c r="I297" s="375"/>
      <c r="J297" s="375"/>
      <c r="K297" s="375"/>
      <c r="L297" s="375"/>
      <c r="M297" s="375"/>
      <c r="N297" s="375"/>
      <c r="O297" s="375"/>
      <c r="P297" s="375"/>
      <c r="Q297" s="375"/>
      <c r="R297" s="375"/>
      <c r="S297" s="375"/>
      <c r="T297" s="375"/>
      <c r="U297" s="375"/>
      <c r="V297" s="375"/>
      <c r="W297" s="375"/>
      <c r="X297" s="376"/>
      <c r="Y297" s="362"/>
      <c r="Z297" s="363"/>
      <c r="AA297" s="364"/>
    </row>
    <row r="298" spans="1:27" s="63" customFormat="1" ht="12.95" customHeight="1" x14ac:dyDescent="0.15">
      <c r="B298" s="372"/>
      <c r="C298" s="377"/>
      <c r="D298" s="378"/>
      <c r="E298" s="378"/>
      <c r="F298" s="378"/>
      <c r="G298" s="378"/>
      <c r="H298" s="378"/>
      <c r="I298" s="378"/>
      <c r="J298" s="378"/>
      <c r="K298" s="378"/>
      <c r="L298" s="378"/>
      <c r="M298" s="378"/>
      <c r="N298" s="378"/>
      <c r="O298" s="378"/>
      <c r="P298" s="378"/>
      <c r="Q298" s="378"/>
      <c r="R298" s="378"/>
      <c r="S298" s="378"/>
      <c r="T298" s="378"/>
      <c r="U298" s="378"/>
      <c r="V298" s="378"/>
      <c r="W298" s="378"/>
      <c r="X298" s="379"/>
      <c r="Y298" s="365"/>
      <c r="Z298" s="366"/>
      <c r="AA298" s="367"/>
    </row>
    <row r="299" spans="1:27" s="63" customFormat="1" ht="12.95" customHeight="1" x14ac:dyDescent="0.15">
      <c r="B299" s="372"/>
      <c r="C299" s="377"/>
      <c r="D299" s="378"/>
      <c r="E299" s="378"/>
      <c r="F299" s="378"/>
      <c r="G299" s="378"/>
      <c r="H299" s="378"/>
      <c r="I299" s="378"/>
      <c r="J299" s="378"/>
      <c r="K299" s="378"/>
      <c r="L299" s="378"/>
      <c r="M299" s="378"/>
      <c r="N299" s="378"/>
      <c r="O299" s="378"/>
      <c r="P299" s="378"/>
      <c r="Q299" s="378"/>
      <c r="R299" s="378"/>
      <c r="S299" s="378"/>
      <c r="T299" s="378"/>
      <c r="U299" s="378"/>
      <c r="V299" s="378"/>
      <c r="W299" s="378"/>
      <c r="X299" s="379"/>
      <c r="Y299" s="365"/>
      <c r="Z299" s="366"/>
      <c r="AA299" s="367"/>
    </row>
    <row r="300" spans="1:27" s="63" customFormat="1" ht="6.75" customHeight="1" x14ac:dyDescent="0.15">
      <c r="B300" s="391" t="s">
        <v>103</v>
      </c>
      <c r="C300" s="392" t="s">
        <v>662</v>
      </c>
      <c r="D300" s="392"/>
      <c r="E300" s="392"/>
      <c r="F300" s="392"/>
      <c r="G300" s="392"/>
      <c r="H300" s="392"/>
      <c r="I300" s="392"/>
      <c r="J300" s="392"/>
      <c r="K300" s="392"/>
      <c r="L300" s="392"/>
      <c r="M300" s="392"/>
      <c r="N300" s="392"/>
      <c r="O300" s="392"/>
      <c r="P300" s="392"/>
      <c r="Q300" s="392"/>
      <c r="R300" s="392"/>
      <c r="S300" s="392"/>
      <c r="T300" s="392"/>
      <c r="U300" s="392"/>
      <c r="V300" s="392"/>
      <c r="W300" s="392"/>
      <c r="X300" s="392"/>
      <c r="Y300" s="422"/>
      <c r="Z300" s="422"/>
      <c r="AA300" s="422"/>
    </row>
    <row r="301" spans="1:27" s="63" customFormat="1" ht="12.95" customHeight="1" x14ac:dyDescent="0.15">
      <c r="B301" s="391"/>
      <c r="C301" s="392"/>
      <c r="D301" s="392"/>
      <c r="E301" s="392"/>
      <c r="F301" s="392"/>
      <c r="G301" s="392"/>
      <c r="H301" s="392"/>
      <c r="I301" s="392"/>
      <c r="J301" s="392"/>
      <c r="K301" s="392"/>
      <c r="L301" s="392"/>
      <c r="M301" s="392"/>
      <c r="N301" s="392"/>
      <c r="O301" s="392"/>
      <c r="P301" s="392"/>
      <c r="Q301" s="392"/>
      <c r="R301" s="392"/>
      <c r="S301" s="392"/>
      <c r="T301" s="392"/>
      <c r="U301" s="392"/>
      <c r="V301" s="392"/>
      <c r="W301" s="392"/>
      <c r="X301" s="392"/>
      <c r="Y301" s="422"/>
      <c r="Z301" s="422"/>
      <c r="AA301" s="422"/>
    </row>
    <row r="302" spans="1:27" s="63" customFormat="1" ht="12.95" customHeight="1" x14ac:dyDescent="0.15">
      <c r="B302" s="391"/>
      <c r="C302" s="392"/>
      <c r="D302" s="392"/>
      <c r="E302" s="392"/>
      <c r="F302" s="392"/>
      <c r="G302" s="392"/>
      <c r="H302" s="392"/>
      <c r="I302" s="392"/>
      <c r="J302" s="392"/>
      <c r="K302" s="392"/>
      <c r="L302" s="392"/>
      <c r="M302" s="392"/>
      <c r="N302" s="392"/>
      <c r="O302" s="392"/>
      <c r="P302" s="392"/>
      <c r="Q302" s="392"/>
      <c r="R302" s="392"/>
      <c r="S302" s="392"/>
      <c r="T302" s="392"/>
      <c r="U302" s="392"/>
      <c r="V302" s="392"/>
      <c r="W302" s="392"/>
      <c r="X302" s="392"/>
      <c r="Y302" s="422"/>
      <c r="Z302" s="422"/>
      <c r="AA302" s="422"/>
    </row>
    <row r="303" spans="1:27" s="63" customFormat="1" ht="12.95" customHeight="1" x14ac:dyDescent="0.15">
      <c r="B303" s="53"/>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98"/>
      <c r="Z303" s="98"/>
      <c r="AA303" s="98"/>
    </row>
    <row r="304" spans="1:27" ht="20.100000000000001" customHeight="1" x14ac:dyDescent="0.15">
      <c r="A304" s="59" t="s">
        <v>122</v>
      </c>
      <c r="B304" s="53"/>
      <c r="C304" s="53"/>
      <c r="D304" s="53"/>
      <c r="E304" s="53"/>
      <c r="F304" s="53"/>
      <c r="G304" s="53"/>
      <c r="H304" s="53"/>
      <c r="I304" s="53"/>
      <c r="Y304" s="62"/>
      <c r="Z304" s="62"/>
      <c r="AA304" s="62"/>
    </row>
    <row r="305" spans="1:27" s="63" customFormat="1" ht="54" customHeight="1" x14ac:dyDescent="0.15">
      <c r="B305" s="371" t="s">
        <v>18</v>
      </c>
      <c r="C305" s="374" t="s">
        <v>802</v>
      </c>
      <c r="D305" s="375"/>
      <c r="E305" s="375"/>
      <c r="F305" s="375"/>
      <c r="G305" s="375"/>
      <c r="H305" s="375"/>
      <c r="I305" s="375"/>
      <c r="J305" s="375"/>
      <c r="K305" s="375"/>
      <c r="L305" s="375"/>
      <c r="M305" s="375"/>
      <c r="N305" s="375"/>
      <c r="O305" s="375"/>
      <c r="P305" s="375"/>
      <c r="Q305" s="375"/>
      <c r="R305" s="375"/>
      <c r="S305" s="375"/>
      <c r="T305" s="375"/>
      <c r="U305" s="375"/>
      <c r="V305" s="375"/>
      <c r="W305" s="375"/>
      <c r="X305" s="376"/>
      <c r="Y305" s="362"/>
      <c r="Z305" s="363"/>
      <c r="AA305" s="364"/>
    </row>
    <row r="306" spans="1:27" s="63" customFormat="1" ht="54" customHeight="1" x14ac:dyDescent="0.15">
      <c r="B306" s="372"/>
      <c r="C306" s="377"/>
      <c r="D306" s="378"/>
      <c r="E306" s="378"/>
      <c r="F306" s="378"/>
      <c r="G306" s="378"/>
      <c r="H306" s="378"/>
      <c r="I306" s="378"/>
      <c r="J306" s="378"/>
      <c r="K306" s="378"/>
      <c r="L306" s="378"/>
      <c r="M306" s="378"/>
      <c r="N306" s="378"/>
      <c r="O306" s="378"/>
      <c r="P306" s="378"/>
      <c r="Q306" s="378"/>
      <c r="R306" s="378"/>
      <c r="S306" s="378"/>
      <c r="T306" s="378"/>
      <c r="U306" s="378"/>
      <c r="V306" s="378"/>
      <c r="W306" s="378"/>
      <c r="X306" s="379"/>
      <c r="Y306" s="365"/>
      <c r="Z306" s="366"/>
      <c r="AA306" s="367"/>
    </row>
    <row r="307" spans="1:27" s="63" customFormat="1" ht="54" customHeight="1" x14ac:dyDescent="0.15">
      <c r="B307" s="372"/>
      <c r="C307" s="377"/>
      <c r="D307" s="378"/>
      <c r="E307" s="378"/>
      <c r="F307" s="378"/>
      <c r="G307" s="378"/>
      <c r="H307" s="378"/>
      <c r="I307" s="378"/>
      <c r="J307" s="378"/>
      <c r="K307" s="378"/>
      <c r="L307" s="378"/>
      <c r="M307" s="378"/>
      <c r="N307" s="378"/>
      <c r="O307" s="378"/>
      <c r="P307" s="378"/>
      <c r="Q307" s="378"/>
      <c r="R307" s="378"/>
      <c r="S307" s="378"/>
      <c r="T307" s="378"/>
      <c r="U307" s="378"/>
      <c r="V307" s="378"/>
      <c r="W307" s="378"/>
      <c r="X307" s="379"/>
      <c r="Y307" s="365"/>
      <c r="Z307" s="366"/>
      <c r="AA307" s="367"/>
    </row>
    <row r="308" spans="1:27" s="63" customFormat="1" ht="54" customHeight="1" x14ac:dyDescent="0.15">
      <c r="B308" s="373"/>
      <c r="C308" s="380"/>
      <c r="D308" s="381"/>
      <c r="E308" s="381"/>
      <c r="F308" s="381"/>
      <c r="G308" s="381"/>
      <c r="H308" s="381"/>
      <c r="I308" s="381"/>
      <c r="J308" s="381"/>
      <c r="K308" s="381"/>
      <c r="L308" s="381"/>
      <c r="M308" s="381"/>
      <c r="N308" s="381"/>
      <c r="O308" s="381"/>
      <c r="P308" s="381"/>
      <c r="Q308" s="381"/>
      <c r="R308" s="381"/>
      <c r="S308" s="381"/>
      <c r="T308" s="381"/>
      <c r="U308" s="381"/>
      <c r="V308" s="381"/>
      <c r="W308" s="381"/>
      <c r="X308" s="382"/>
      <c r="Y308" s="368"/>
      <c r="Z308" s="369"/>
      <c r="AA308" s="370"/>
    </row>
    <row r="309" spans="1:27" s="63" customFormat="1" ht="19.5" customHeight="1" x14ac:dyDescent="0.15">
      <c r="B309" s="53"/>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98"/>
      <c r="Z309" s="98"/>
      <c r="AA309" s="98"/>
    </row>
    <row r="310" spans="1:27" ht="20.100000000000001" customHeight="1" x14ac:dyDescent="0.15">
      <c r="A310" s="59" t="s">
        <v>123</v>
      </c>
      <c r="B310" s="53"/>
      <c r="C310" s="53"/>
      <c r="D310" s="53"/>
      <c r="E310" s="53"/>
      <c r="F310" s="53"/>
      <c r="G310" s="53"/>
      <c r="H310" s="53"/>
      <c r="I310" s="53"/>
      <c r="Y310" s="62"/>
      <c r="Z310" s="62"/>
      <c r="AA310" s="62"/>
    </row>
    <row r="311" spans="1:27" s="63" customFormat="1" ht="6.75" customHeight="1" x14ac:dyDescent="0.15">
      <c r="B311" s="371" t="s">
        <v>18</v>
      </c>
      <c r="C311" s="374" t="s">
        <v>663</v>
      </c>
      <c r="D311" s="375"/>
      <c r="E311" s="375"/>
      <c r="F311" s="375"/>
      <c r="G311" s="375"/>
      <c r="H311" s="375"/>
      <c r="I311" s="375"/>
      <c r="J311" s="375"/>
      <c r="K311" s="375"/>
      <c r="L311" s="375"/>
      <c r="M311" s="375"/>
      <c r="N311" s="375"/>
      <c r="O311" s="375"/>
      <c r="P311" s="375"/>
      <c r="Q311" s="375"/>
      <c r="R311" s="375"/>
      <c r="S311" s="375"/>
      <c r="T311" s="375"/>
      <c r="U311" s="375"/>
      <c r="V311" s="375"/>
      <c r="W311" s="375"/>
      <c r="X311" s="376"/>
      <c r="Y311" s="362"/>
      <c r="Z311" s="363"/>
      <c r="AA311" s="364"/>
    </row>
    <row r="312" spans="1:27" s="63" customFormat="1" ht="12.95" customHeight="1" x14ac:dyDescent="0.15">
      <c r="B312" s="372"/>
      <c r="C312" s="377"/>
      <c r="D312" s="378"/>
      <c r="E312" s="378"/>
      <c r="F312" s="378"/>
      <c r="G312" s="378"/>
      <c r="H312" s="378"/>
      <c r="I312" s="378"/>
      <c r="J312" s="378"/>
      <c r="K312" s="378"/>
      <c r="L312" s="378"/>
      <c r="M312" s="378"/>
      <c r="N312" s="378"/>
      <c r="O312" s="378"/>
      <c r="P312" s="378"/>
      <c r="Q312" s="378"/>
      <c r="R312" s="378"/>
      <c r="S312" s="378"/>
      <c r="T312" s="378"/>
      <c r="U312" s="378"/>
      <c r="V312" s="378"/>
      <c r="W312" s="378"/>
      <c r="X312" s="379"/>
      <c r="Y312" s="365"/>
      <c r="Z312" s="366"/>
      <c r="AA312" s="367"/>
    </row>
    <row r="313" spans="1:27" s="63" customFormat="1" ht="12.95" customHeight="1" x14ac:dyDescent="0.15">
      <c r="B313" s="372"/>
      <c r="C313" s="377"/>
      <c r="D313" s="378"/>
      <c r="E313" s="378"/>
      <c r="F313" s="378"/>
      <c r="G313" s="378"/>
      <c r="H313" s="378"/>
      <c r="I313" s="378"/>
      <c r="J313" s="378"/>
      <c r="K313" s="378"/>
      <c r="L313" s="378"/>
      <c r="M313" s="378"/>
      <c r="N313" s="378"/>
      <c r="O313" s="378"/>
      <c r="P313" s="378"/>
      <c r="Q313" s="378"/>
      <c r="R313" s="378"/>
      <c r="S313" s="378"/>
      <c r="T313" s="378"/>
      <c r="U313" s="378"/>
      <c r="V313" s="378"/>
      <c r="W313" s="378"/>
      <c r="X313" s="379"/>
      <c r="Y313" s="365"/>
      <c r="Z313" s="366"/>
      <c r="AA313" s="367"/>
    </row>
    <row r="314" spans="1:27" s="63" customFormat="1" ht="12" x14ac:dyDescent="0.15">
      <c r="B314" s="373"/>
      <c r="C314" s="380"/>
      <c r="D314" s="381"/>
      <c r="E314" s="381"/>
      <c r="F314" s="381"/>
      <c r="G314" s="381"/>
      <c r="H314" s="381"/>
      <c r="I314" s="381"/>
      <c r="J314" s="381"/>
      <c r="K314" s="381"/>
      <c r="L314" s="381"/>
      <c r="M314" s="381"/>
      <c r="N314" s="381"/>
      <c r="O314" s="381"/>
      <c r="P314" s="381"/>
      <c r="Q314" s="381"/>
      <c r="R314" s="381"/>
      <c r="S314" s="381"/>
      <c r="T314" s="381"/>
      <c r="U314" s="381"/>
      <c r="V314" s="381"/>
      <c r="W314" s="381"/>
      <c r="X314" s="382"/>
      <c r="Y314" s="368"/>
      <c r="Z314" s="369"/>
      <c r="AA314" s="370"/>
    </row>
    <row r="315" spans="1:27" s="63" customFormat="1" ht="6.75" customHeight="1" x14ac:dyDescent="0.15">
      <c r="B315" s="371" t="s">
        <v>103</v>
      </c>
      <c r="C315" s="374" t="s">
        <v>664</v>
      </c>
      <c r="D315" s="375"/>
      <c r="E315" s="375"/>
      <c r="F315" s="375"/>
      <c r="G315" s="375"/>
      <c r="H315" s="375"/>
      <c r="I315" s="375"/>
      <c r="J315" s="375"/>
      <c r="K315" s="375"/>
      <c r="L315" s="375"/>
      <c r="M315" s="375"/>
      <c r="N315" s="375"/>
      <c r="O315" s="375"/>
      <c r="P315" s="375"/>
      <c r="Q315" s="375"/>
      <c r="R315" s="375"/>
      <c r="S315" s="375"/>
      <c r="T315" s="375"/>
      <c r="U315" s="375"/>
      <c r="V315" s="375"/>
      <c r="W315" s="375"/>
      <c r="X315" s="376"/>
      <c r="Y315" s="362"/>
      <c r="Z315" s="363"/>
      <c r="AA315" s="364"/>
    </row>
    <row r="316" spans="1:27" s="63" customFormat="1" ht="12.95" customHeight="1" x14ac:dyDescent="0.15">
      <c r="B316" s="372"/>
      <c r="C316" s="377"/>
      <c r="D316" s="378"/>
      <c r="E316" s="378"/>
      <c r="F316" s="378"/>
      <c r="G316" s="378"/>
      <c r="H316" s="378"/>
      <c r="I316" s="378"/>
      <c r="J316" s="378"/>
      <c r="K316" s="378"/>
      <c r="L316" s="378"/>
      <c r="M316" s="378"/>
      <c r="N316" s="378"/>
      <c r="O316" s="378"/>
      <c r="P316" s="378"/>
      <c r="Q316" s="378"/>
      <c r="R316" s="378"/>
      <c r="S316" s="378"/>
      <c r="T316" s="378"/>
      <c r="U316" s="378"/>
      <c r="V316" s="378"/>
      <c r="W316" s="378"/>
      <c r="X316" s="379"/>
      <c r="Y316" s="365"/>
      <c r="Z316" s="366"/>
      <c r="AA316" s="367"/>
    </row>
    <row r="317" spans="1:27" s="63" customFormat="1" ht="12.95" customHeight="1" x14ac:dyDescent="0.15">
      <c r="B317" s="372"/>
      <c r="C317" s="377"/>
      <c r="D317" s="378"/>
      <c r="E317" s="378"/>
      <c r="F317" s="378"/>
      <c r="G317" s="378"/>
      <c r="H317" s="378"/>
      <c r="I317" s="378"/>
      <c r="J317" s="378"/>
      <c r="K317" s="378"/>
      <c r="L317" s="378"/>
      <c r="M317" s="378"/>
      <c r="N317" s="378"/>
      <c r="O317" s="378"/>
      <c r="P317" s="378"/>
      <c r="Q317" s="378"/>
      <c r="R317" s="378"/>
      <c r="S317" s="378"/>
      <c r="T317" s="378"/>
      <c r="U317" s="378"/>
      <c r="V317" s="378"/>
      <c r="W317" s="378"/>
      <c r="X317" s="379"/>
      <c r="Y317" s="365"/>
      <c r="Z317" s="366"/>
      <c r="AA317" s="367"/>
    </row>
    <row r="318" spans="1:27" s="63" customFormat="1" ht="12.95" customHeight="1" x14ac:dyDescent="0.15">
      <c r="B318" s="373"/>
      <c r="C318" s="380"/>
      <c r="D318" s="381"/>
      <c r="E318" s="381"/>
      <c r="F318" s="381"/>
      <c r="G318" s="381"/>
      <c r="H318" s="381"/>
      <c r="I318" s="381"/>
      <c r="J318" s="381"/>
      <c r="K318" s="381"/>
      <c r="L318" s="381"/>
      <c r="M318" s="381"/>
      <c r="N318" s="381"/>
      <c r="O318" s="381"/>
      <c r="P318" s="381"/>
      <c r="Q318" s="381"/>
      <c r="R318" s="381"/>
      <c r="S318" s="381"/>
      <c r="T318" s="381"/>
      <c r="U318" s="381"/>
      <c r="V318" s="381"/>
      <c r="W318" s="381"/>
      <c r="X318" s="382"/>
      <c r="Y318" s="368"/>
      <c r="Z318" s="369"/>
      <c r="AA318" s="370"/>
    </row>
    <row r="319" spans="1:27" s="63" customFormat="1" ht="6.75" customHeight="1" x14ac:dyDescent="0.15">
      <c r="B319" s="371" t="s">
        <v>107</v>
      </c>
      <c r="C319" s="374" t="s">
        <v>665</v>
      </c>
      <c r="D319" s="375"/>
      <c r="E319" s="375"/>
      <c r="F319" s="375"/>
      <c r="G319" s="375"/>
      <c r="H319" s="375"/>
      <c r="I319" s="375"/>
      <c r="J319" s="375"/>
      <c r="K319" s="375"/>
      <c r="L319" s="375"/>
      <c r="M319" s="375"/>
      <c r="N319" s="375"/>
      <c r="O319" s="375"/>
      <c r="P319" s="375"/>
      <c r="Q319" s="375"/>
      <c r="R319" s="375"/>
      <c r="S319" s="375"/>
      <c r="T319" s="375"/>
      <c r="U319" s="375"/>
      <c r="V319" s="375"/>
      <c r="W319" s="375"/>
      <c r="X319" s="376"/>
      <c r="Y319" s="365"/>
      <c r="Z319" s="366"/>
      <c r="AA319" s="367"/>
    </row>
    <row r="320" spans="1:27" s="63" customFormat="1" ht="12.95" customHeight="1" x14ac:dyDescent="0.15">
      <c r="B320" s="372"/>
      <c r="C320" s="377"/>
      <c r="D320" s="378"/>
      <c r="E320" s="378"/>
      <c r="F320" s="378"/>
      <c r="G320" s="378"/>
      <c r="H320" s="378"/>
      <c r="I320" s="378"/>
      <c r="J320" s="378"/>
      <c r="K320" s="378"/>
      <c r="L320" s="378"/>
      <c r="M320" s="378"/>
      <c r="N320" s="378"/>
      <c r="O320" s="378"/>
      <c r="P320" s="378"/>
      <c r="Q320" s="378"/>
      <c r="R320" s="378"/>
      <c r="S320" s="378"/>
      <c r="T320" s="378"/>
      <c r="U320" s="378"/>
      <c r="V320" s="378"/>
      <c r="W320" s="378"/>
      <c r="X320" s="379"/>
      <c r="Y320" s="365"/>
      <c r="Z320" s="366"/>
      <c r="AA320" s="367"/>
    </row>
    <row r="321" spans="1:27" s="63" customFormat="1" ht="12.95" customHeight="1" x14ac:dyDescent="0.15">
      <c r="B321" s="372"/>
      <c r="C321" s="377"/>
      <c r="D321" s="378"/>
      <c r="E321" s="378"/>
      <c r="F321" s="378"/>
      <c r="G321" s="378"/>
      <c r="H321" s="378"/>
      <c r="I321" s="378"/>
      <c r="J321" s="378"/>
      <c r="K321" s="378"/>
      <c r="L321" s="378"/>
      <c r="M321" s="378"/>
      <c r="N321" s="378"/>
      <c r="O321" s="378"/>
      <c r="P321" s="378"/>
      <c r="Q321" s="378"/>
      <c r="R321" s="378"/>
      <c r="S321" s="378"/>
      <c r="T321" s="378"/>
      <c r="U321" s="378"/>
      <c r="V321" s="378"/>
      <c r="W321" s="378"/>
      <c r="X321" s="379"/>
      <c r="Y321" s="365"/>
      <c r="Z321" s="366"/>
      <c r="AA321" s="367"/>
    </row>
    <row r="322" spans="1:27" s="63" customFormat="1" ht="7.5" customHeight="1" x14ac:dyDescent="0.15">
      <c r="B322" s="371" t="s">
        <v>108</v>
      </c>
      <c r="C322" s="374" t="s">
        <v>666</v>
      </c>
      <c r="D322" s="375"/>
      <c r="E322" s="375"/>
      <c r="F322" s="375"/>
      <c r="G322" s="375"/>
      <c r="H322" s="375"/>
      <c r="I322" s="375"/>
      <c r="J322" s="375"/>
      <c r="K322" s="375"/>
      <c r="L322" s="375"/>
      <c r="M322" s="375"/>
      <c r="N322" s="375"/>
      <c r="O322" s="375"/>
      <c r="P322" s="375"/>
      <c r="Q322" s="375"/>
      <c r="R322" s="375"/>
      <c r="S322" s="375"/>
      <c r="T322" s="375"/>
      <c r="U322" s="375"/>
      <c r="V322" s="375"/>
      <c r="W322" s="375"/>
      <c r="X322" s="376"/>
      <c r="Y322" s="362"/>
      <c r="Z322" s="363"/>
      <c r="AA322" s="364"/>
    </row>
    <row r="323" spans="1:27" s="63" customFormat="1" ht="12.95" customHeight="1" x14ac:dyDescent="0.15">
      <c r="B323" s="372"/>
      <c r="C323" s="377"/>
      <c r="D323" s="378"/>
      <c r="E323" s="378"/>
      <c r="F323" s="378"/>
      <c r="G323" s="378"/>
      <c r="H323" s="378"/>
      <c r="I323" s="378"/>
      <c r="J323" s="378"/>
      <c r="K323" s="378"/>
      <c r="L323" s="378"/>
      <c r="M323" s="378"/>
      <c r="N323" s="378"/>
      <c r="O323" s="378"/>
      <c r="P323" s="378"/>
      <c r="Q323" s="378"/>
      <c r="R323" s="378"/>
      <c r="S323" s="378"/>
      <c r="T323" s="378"/>
      <c r="U323" s="378"/>
      <c r="V323" s="378"/>
      <c r="W323" s="378"/>
      <c r="X323" s="379"/>
      <c r="Y323" s="365"/>
      <c r="Z323" s="366"/>
      <c r="AA323" s="367"/>
    </row>
    <row r="324" spans="1:27" s="63" customFormat="1" ht="12.95" customHeight="1" x14ac:dyDescent="0.15">
      <c r="B324" s="373"/>
      <c r="C324" s="380"/>
      <c r="D324" s="381"/>
      <c r="E324" s="381"/>
      <c r="F324" s="381"/>
      <c r="G324" s="381"/>
      <c r="H324" s="381"/>
      <c r="I324" s="381"/>
      <c r="J324" s="381"/>
      <c r="K324" s="381"/>
      <c r="L324" s="381"/>
      <c r="M324" s="381"/>
      <c r="N324" s="381"/>
      <c r="O324" s="381"/>
      <c r="P324" s="381"/>
      <c r="Q324" s="381"/>
      <c r="R324" s="381"/>
      <c r="S324" s="381"/>
      <c r="T324" s="381"/>
      <c r="U324" s="381"/>
      <c r="V324" s="381"/>
      <c r="W324" s="381"/>
      <c r="X324" s="382"/>
      <c r="Y324" s="368"/>
      <c r="Z324" s="369"/>
      <c r="AA324" s="370"/>
    </row>
    <row r="325" spans="1:27" s="63" customFormat="1" ht="6" customHeight="1" x14ac:dyDescent="0.15">
      <c r="B325" s="371" t="s">
        <v>164</v>
      </c>
      <c r="C325" s="374" t="s">
        <v>667</v>
      </c>
      <c r="D325" s="375"/>
      <c r="E325" s="375"/>
      <c r="F325" s="375"/>
      <c r="G325" s="375"/>
      <c r="H325" s="375"/>
      <c r="I325" s="375"/>
      <c r="J325" s="375"/>
      <c r="K325" s="375"/>
      <c r="L325" s="375"/>
      <c r="M325" s="375"/>
      <c r="N325" s="375"/>
      <c r="O325" s="375"/>
      <c r="P325" s="375"/>
      <c r="Q325" s="375"/>
      <c r="R325" s="375"/>
      <c r="S325" s="375"/>
      <c r="T325" s="375"/>
      <c r="U325" s="375"/>
      <c r="V325" s="375"/>
      <c r="W325" s="375"/>
      <c r="X325" s="376"/>
      <c r="Y325" s="362"/>
      <c r="Z325" s="363"/>
      <c r="AA325" s="364"/>
    </row>
    <row r="326" spans="1:27" s="63" customFormat="1" ht="12.95" customHeight="1" x14ac:dyDescent="0.15">
      <c r="B326" s="372"/>
      <c r="C326" s="377"/>
      <c r="D326" s="378"/>
      <c r="E326" s="378"/>
      <c r="F326" s="378"/>
      <c r="G326" s="378"/>
      <c r="H326" s="378"/>
      <c r="I326" s="378"/>
      <c r="J326" s="378"/>
      <c r="K326" s="378"/>
      <c r="L326" s="378"/>
      <c r="M326" s="378"/>
      <c r="N326" s="378"/>
      <c r="O326" s="378"/>
      <c r="P326" s="378"/>
      <c r="Q326" s="378"/>
      <c r="R326" s="378"/>
      <c r="S326" s="378"/>
      <c r="T326" s="378"/>
      <c r="U326" s="378"/>
      <c r="V326" s="378"/>
      <c r="W326" s="378"/>
      <c r="X326" s="379"/>
      <c r="Y326" s="365"/>
      <c r="Z326" s="366"/>
      <c r="AA326" s="367"/>
    </row>
    <row r="327" spans="1:27" s="63" customFormat="1" ht="12.95" customHeight="1" x14ac:dyDescent="0.15">
      <c r="B327" s="372"/>
      <c r="C327" s="377"/>
      <c r="D327" s="378"/>
      <c r="E327" s="378"/>
      <c r="F327" s="378"/>
      <c r="G327" s="378"/>
      <c r="H327" s="378"/>
      <c r="I327" s="378"/>
      <c r="J327" s="378"/>
      <c r="K327" s="378"/>
      <c r="L327" s="378"/>
      <c r="M327" s="378"/>
      <c r="N327" s="378"/>
      <c r="O327" s="378"/>
      <c r="P327" s="378"/>
      <c r="Q327" s="378"/>
      <c r="R327" s="378"/>
      <c r="S327" s="378"/>
      <c r="T327" s="378"/>
      <c r="U327" s="378"/>
      <c r="V327" s="378"/>
      <c r="W327" s="378"/>
      <c r="X327" s="379"/>
      <c r="Y327" s="365"/>
      <c r="Z327" s="366"/>
      <c r="AA327" s="367"/>
    </row>
    <row r="328" spans="1:27" s="63" customFormat="1" ht="12.95" customHeight="1" x14ac:dyDescent="0.15">
      <c r="B328" s="391" t="s">
        <v>127</v>
      </c>
      <c r="C328" s="392" t="s">
        <v>668</v>
      </c>
      <c r="D328" s="392"/>
      <c r="E328" s="392"/>
      <c r="F328" s="392"/>
      <c r="G328" s="392"/>
      <c r="H328" s="392"/>
      <c r="I328" s="392"/>
      <c r="J328" s="392"/>
      <c r="K328" s="392"/>
      <c r="L328" s="392"/>
      <c r="M328" s="392"/>
      <c r="N328" s="392"/>
      <c r="O328" s="392"/>
      <c r="P328" s="392"/>
      <c r="Q328" s="392"/>
      <c r="R328" s="392"/>
      <c r="S328" s="392"/>
      <c r="T328" s="392"/>
      <c r="U328" s="392"/>
      <c r="V328" s="392"/>
      <c r="W328" s="392"/>
      <c r="X328" s="392"/>
      <c r="Y328" s="422"/>
      <c r="Z328" s="422"/>
      <c r="AA328" s="422"/>
    </row>
    <row r="329" spans="1:27" s="63" customFormat="1" ht="12.95" customHeight="1" x14ac:dyDescent="0.15">
      <c r="B329" s="391"/>
      <c r="C329" s="392"/>
      <c r="D329" s="392"/>
      <c r="E329" s="392"/>
      <c r="F329" s="392"/>
      <c r="G329" s="392"/>
      <c r="H329" s="392"/>
      <c r="I329" s="392"/>
      <c r="J329" s="392"/>
      <c r="K329" s="392"/>
      <c r="L329" s="392"/>
      <c r="M329" s="392"/>
      <c r="N329" s="392"/>
      <c r="O329" s="392"/>
      <c r="P329" s="392"/>
      <c r="Q329" s="392"/>
      <c r="R329" s="392"/>
      <c r="S329" s="392"/>
      <c r="T329" s="392"/>
      <c r="U329" s="392"/>
      <c r="V329" s="392"/>
      <c r="W329" s="392"/>
      <c r="X329" s="392"/>
      <c r="Y329" s="422"/>
      <c r="Z329" s="422"/>
      <c r="AA329" s="422"/>
    </row>
    <row r="330" spans="1:27" s="63" customFormat="1" ht="12.95" customHeight="1" x14ac:dyDescent="0.15">
      <c r="B330" s="391"/>
      <c r="C330" s="392"/>
      <c r="D330" s="392"/>
      <c r="E330" s="392"/>
      <c r="F330" s="392"/>
      <c r="G330" s="392"/>
      <c r="H330" s="392"/>
      <c r="I330" s="392"/>
      <c r="J330" s="392"/>
      <c r="K330" s="392"/>
      <c r="L330" s="392"/>
      <c r="M330" s="392"/>
      <c r="N330" s="392"/>
      <c r="O330" s="392"/>
      <c r="P330" s="392"/>
      <c r="Q330" s="392"/>
      <c r="R330" s="392"/>
      <c r="S330" s="392"/>
      <c r="T330" s="392"/>
      <c r="U330" s="392"/>
      <c r="V330" s="392"/>
      <c r="W330" s="392"/>
      <c r="X330" s="392"/>
      <c r="Y330" s="422"/>
      <c r="Z330" s="422"/>
      <c r="AA330" s="422"/>
    </row>
    <row r="331" spans="1:27" s="63" customFormat="1" ht="12.95" customHeight="1" x14ac:dyDescent="0.15">
      <c r="B331" s="391"/>
      <c r="C331" s="392"/>
      <c r="D331" s="392"/>
      <c r="E331" s="392"/>
      <c r="F331" s="392"/>
      <c r="G331" s="392"/>
      <c r="H331" s="392"/>
      <c r="I331" s="392"/>
      <c r="J331" s="392"/>
      <c r="K331" s="392"/>
      <c r="L331" s="392"/>
      <c r="M331" s="392"/>
      <c r="N331" s="392"/>
      <c r="O331" s="392"/>
      <c r="P331" s="392"/>
      <c r="Q331" s="392"/>
      <c r="R331" s="392"/>
      <c r="S331" s="392"/>
      <c r="T331" s="392"/>
      <c r="U331" s="392"/>
      <c r="V331" s="392"/>
      <c r="W331" s="392"/>
      <c r="X331" s="392"/>
      <c r="Y331" s="422"/>
      <c r="Z331" s="422"/>
      <c r="AA331" s="422"/>
    </row>
    <row r="332" spans="1:27" s="63" customFormat="1" ht="12.75" customHeight="1" x14ac:dyDescent="0.15">
      <c r="B332" s="53"/>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98"/>
      <c r="Z332" s="98"/>
      <c r="AA332" s="98"/>
    </row>
    <row r="333" spans="1:27" ht="20.100000000000001" customHeight="1" x14ac:dyDescent="0.15">
      <c r="A333" s="59" t="s">
        <v>124</v>
      </c>
      <c r="B333" s="53"/>
      <c r="C333" s="53"/>
      <c r="D333" s="53"/>
      <c r="E333" s="53"/>
      <c r="F333" s="53"/>
      <c r="G333" s="53"/>
      <c r="H333" s="53"/>
      <c r="I333" s="53"/>
      <c r="Y333" s="62"/>
      <c r="Z333" s="62"/>
      <c r="AA333" s="62"/>
    </row>
    <row r="334" spans="1:27" s="63" customFormat="1" ht="6.75" customHeight="1" x14ac:dyDescent="0.15">
      <c r="B334" s="371" t="s">
        <v>18</v>
      </c>
      <c r="C334" s="374" t="s">
        <v>669</v>
      </c>
      <c r="D334" s="375"/>
      <c r="E334" s="375"/>
      <c r="F334" s="375"/>
      <c r="G334" s="375"/>
      <c r="H334" s="375"/>
      <c r="I334" s="375"/>
      <c r="J334" s="375"/>
      <c r="K334" s="375"/>
      <c r="L334" s="375"/>
      <c r="M334" s="375"/>
      <c r="N334" s="375"/>
      <c r="O334" s="375"/>
      <c r="P334" s="375"/>
      <c r="Q334" s="375"/>
      <c r="R334" s="375"/>
      <c r="S334" s="375"/>
      <c r="T334" s="375"/>
      <c r="U334" s="375"/>
      <c r="V334" s="375"/>
      <c r="W334" s="375"/>
      <c r="X334" s="376"/>
      <c r="Y334" s="362"/>
      <c r="Z334" s="363"/>
      <c r="AA334" s="364"/>
    </row>
    <row r="335" spans="1:27" s="63" customFormat="1" ht="12.95" customHeight="1" x14ac:dyDescent="0.15">
      <c r="B335" s="372"/>
      <c r="C335" s="377"/>
      <c r="D335" s="378"/>
      <c r="E335" s="378"/>
      <c r="F335" s="378"/>
      <c r="G335" s="378"/>
      <c r="H335" s="378"/>
      <c r="I335" s="378"/>
      <c r="J335" s="378"/>
      <c r="K335" s="378"/>
      <c r="L335" s="378"/>
      <c r="M335" s="378"/>
      <c r="N335" s="378"/>
      <c r="O335" s="378"/>
      <c r="P335" s="378"/>
      <c r="Q335" s="378"/>
      <c r="R335" s="378"/>
      <c r="S335" s="378"/>
      <c r="T335" s="378"/>
      <c r="U335" s="378"/>
      <c r="V335" s="378"/>
      <c r="W335" s="378"/>
      <c r="X335" s="379"/>
      <c r="Y335" s="365"/>
      <c r="Z335" s="366"/>
      <c r="AA335" s="367"/>
    </row>
    <row r="336" spans="1:27" s="63" customFormat="1" ht="12.95" customHeight="1" x14ac:dyDescent="0.15">
      <c r="B336" s="372"/>
      <c r="C336" s="377"/>
      <c r="D336" s="378"/>
      <c r="E336" s="378"/>
      <c r="F336" s="378"/>
      <c r="G336" s="378"/>
      <c r="H336" s="378"/>
      <c r="I336" s="378"/>
      <c r="J336" s="378"/>
      <c r="K336" s="378"/>
      <c r="L336" s="378"/>
      <c r="M336" s="378"/>
      <c r="N336" s="378"/>
      <c r="O336" s="378"/>
      <c r="P336" s="378"/>
      <c r="Q336" s="378"/>
      <c r="R336" s="378"/>
      <c r="S336" s="378"/>
      <c r="T336" s="378"/>
      <c r="U336" s="378"/>
      <c r="V336" s="378"/>
      <c r="W336" s="378"/>
      <c r="X336" s="379"/>
      <c r="Y336" s="365"/>
      <c r="Z336" s="366"/>
      <c r="AA336" s="367"/>
    </row>
    <row r="337" spans="1:27" s="63" customFormat="1" ht="6.75" customHeight="1" x14ac:dyDescent="0.15">
      <c r="B337" s="371" t="s">
        <v>103</v>
      </c>
      <c r="C337" s="374" t="s">
        <v>670</v>
      </c>
      <c r="D337" s="375"/>
      <c r="E337" s="375"/>
      <c r="F337" s="375"/>
      <c r="G337" s="375"/>
      <c r="H337" s="375"/>
      <c r="I337" s="375"/>
      <c r="J337" s="375"/>
      <c r="K337" s="375"/>
      <c r="L337" s="375"/>
      <c r="M337" s="375"/>
      <c r="N337" s="375"/>
      <c r="O337" s="375"/>
      <c r="P337" s="375"/>
      <c r="Q337" s="375"/>
      <c r="R337" s="375"/>
      <c r="S337" s="375"/>
      <c r="T337" s="375"/>
      <c r="U337" s="375"/>
      <c r="V337" s="375"/>
      <c r="W337" s="375"/>
      <c r="X337" s="376"/>
      <c r="Y337" s="362"/>
      <c r="Z337" s="363"/>
      <c r="AA337" s="364"/>
    </row>
    <row r="338" spans="1:27" s="63" customFormat="1" ht="12.95" customHeight="1" x14ac:dyDescent="0.15">
      <c r="B338" s="372"/>
      <c r="C338" s="377"/>
      <c r="D338" s="378"/>
      <c r="E338" s="378"/>
      <c r="F338" s="378"/>
      <c r="G338" s="378"/>
      <c r="H338" s="378"/>
      <c r="I338" s="378"/>
      <c r="J338" s="378"/>
      <c r="K338" s="378"/>
      <c r="L338" s="378"/>
      <c r="M338" s="378"/>
      <c r="N338" s="378"/>
      <c r="O338" s="378"/>
      <c r="P338" s="378"/>
      <c r="Q338" s="378"/>
      <c r="R338" s="378"/>
      <c r="S338" s="378"/>
      <c r="T338" s="378"/>
      <c r="U338" s="378"/>
      <c r="V338" s="378"/>
      <c r="W338" s="378"/>
      <c r="X338" s="379"/>
      <c r="Y338" s="365"/>
      <c r="Z338" s="366"/>
      <c r="AA338" s="367"/>
    </row>
    <row r="339" spans="1:27" s="63" customFormat="1" ht="12.95" customHeight="1" x14ac:dyDescent="0.15">
      <c r="B339" s="372"/>
      <c r="C339" s="377"/>
      <c r="D339" s="378"/>
      <c r="E339" s="378"/>
      <c r="F339" s="378"/>
      <c r="G339" s="378"/>
      <c r="H339" s="378"/>
      <c r="I339" s="378"/>
      <c r="J339" s="378"/>
      <c r="K339" s="378"/>
      <c r="L339" s="378"/>
      <c r="M339" s="378"/>
      <c r="N339" s="378"/>
      <c r="O339" s="378"/>
      <c r="P339" s="378"/>
      <c r="Q339" s="378"/>
      <c r="R339" s="378"/>
      <c r="S339" s="378"/>
      <c r="T339" s="378"/>
      <c r="U339" s="378"/>
      <c r="V339" s="378"/>
      <c r="W339" s="378"/>
      <c r="X339" s="379"/>
      <c r="Y339" s="365"/>
      <c r="Z339" s="366"/>
      <c r="AA339" s="367"/>
    </row>
    <row r="340" spans="1:27" s="63" customFormat="1" ht="12.95" customHeight="1" x14ac:dyDescent="0.15">
      <c r="B340" s="373"/>
      <c r="C340" s="380"/>
      <c r="D340" s="381"/>
      <c r="E340" s="381"/>
      <c r="F340" s="381"/>
      <c r="G340" s="381"/>
      <c r="H340" s="381"/>
      <c r="I340" s="381"/>
      <c r="J340" s="381"/>
      <c r="K340" s="381"/>
      <c r="L340" s="381"/>
      <c r="M340" s="381"/>
      <c r="N340" s="381"/>
      <c r="O340" s="381"/>
      <c r="P340" s="381"/>
      <c r="Q340" s="381"/>
      <c r="R340" s="381"/>
      <c r="S340" s="381"/>
      <c r="T340" s="381"/>
      <c r="U340" s="381"/>
      <c r="V340" s="381"/>
      <c r="W340" s="381"/>
      <c r="X340" s="382"/>
      <c r="Y340" s="368"/>
      <c r="Z340" s="369"/>
      <c r="AA340" s="370"/>
    </row>
    <row r="341" spans="1:27" s="63" customFormat="1" ht="12.95" customHeight="1" x14ac:dyDescent="0.15">
      <c r="B341" s="53"/>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98"/>
      <c r="Z341" s="98"/>
      <c r="AA341" s="98"/>
    </row>
    <row r="342" spans="1:27" s="63" customFormat="1" ht="19.5" customHeight="1" x14ac:dyDescent="0.15">
      <c r="A342" s="59" t="s">
        <v>177</v>
      </c>
      <c r="B342" s="53"/>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98"/>
      <c r="Z342" s="98"/>
      <c r="AA342" s="98"/>
    </row>
    <row r="343" spans="1:27" s="63" customFormat="1" ht="9" customHeight="1" x14ac:dyDescent="0.15">
      <c r="B343" s="371" t="s">
        <v>106</v>
      </c>
      <c r="C343" s="491" t="s">
        <v>671</v>
      </c>
      <c r="D343" s="563"/>
      <c r="E343" s="563"/>
      <c r="F343" s="563"/>
      <c r="G343" s="563"/>
      <c r="H343" s="563"/>
      <c r="I343" s="563"/>
      <c r="J343" s="563"/>
      <c r="K343" s="563"/>
      <c r="L343" s="563"/>
      <c r="M343" s="563"/>
      <c r="N343" s="563"/>
      <c r="O343" s="563"/>
      <c r="P343" s="563"/>
      <c r="Q343" s="563"/>
      <c r="R343" s="563"/>
      <c r="S343" s="563"/>
      <c r="T343" s="563"/>
      <c r="U343" s="563"/>
      <c r="V343" s="563"/>
      <c r="W343" s="563"/>
      <c r="X343" s="564"/>
      <c r="Y343" s="362"/>
      <c r="Z343" s="363"/>
      <c r="AA343" s="364"/>
    </row>
    <row r="344" spans="1:27" s="63" customFormat="1" ht="15" customHeight="1" x14ac:dyDescent="0.15">
      <c r="B344" s="372"/>
      <c r="C344" s="565"/>
      <c r="D344" s="566"/>
      <c r="E344" s="566"/>
      <c r="F344" s="566"/>
      <c r="G344" s="566"/>
      <c r="H344" s="566"/>
      <c r="I344" s="566"/>
      <c r="J344" s="566"/>
      <c r="K344" s="566"/>
      <c r="L344" s="566"/>
      <c r="M344" s="566"/>
      <c r="N344" s="566"/>
      <c r="O344" s="566"/>
      <c r="P344" s="566"/>
      <c r="Q344" s="566"/>
      <c r="R344" s="566"/>
      <c r="S344" s="566"/>
      <c r="T344" s="566"/>
      <c r="U344" s="566"/>
      <c r="V344" s="566"/>
      <c r="W344" s="566"/>
      <c r="X344" s="567"/>
      <c r="Y344" s="365"/>
      <c r="Z344" s="366"/>
      <c r="AA344" s="367"/>
    </row>
    <row r="345" spans="1:27" s="63" customFormat="1" ht="12.95" customHeight="1" x14ac:dyDescent="0.15">
      <c r="B345" s="372"/>
      <c r="C345" s="565"/>
      <c r="D345" s="566"/>
      <c r="E345" s="566"/>
      <c r="F345" s="566"/>
      <c r="G345" s="566"/>
      <c r="H345" s="566"/>
      <c r="I345" s="566"/>
      <c r="J345" s="566"/>
      <c r="K345" s="566"/>
      <c r="L345" s="566"/>
      <c r="M345" s="566"/>
      <c r="N345" s="566"/>
      <c r="O345" s="566"/>
      <c r="P345" s="566"/>
      <c r="Q345" s="566"/>
      <c r="R345" s="566"/>
      <c r="S345" s="566"/>
      <c r="T345" s="566"/>
      <c r="U345" s="566"/>
      <c r="V345" s="566"/>
      <c r="W345" s="566"/>
      <c r="X345" s="567"/>
      <c r="Y345" s="365"/>
      <c r="Z345" s="366"/>
      <c r="AA345" s="367"/>
    </row>
    <row r="346" spans="1:27" s="63" customFormat="1" ht="12.95" customHeight="1" x14ac:dyDescent="0.15">
      <c r="B346" s="373"/>
      <c r="C346" s="568"/>
      <c r="D346" s="569"/>
      <c r="E346" s="569"/>
      <c r="F346" s="569"/>
      <c r="G346" s="569"/>
      <c r="H346" s="569"/>
      <c r="I346" s="569"/>
      <c r="J346" s="569"/>
      <c r="K346" s="569"/>
      <c r="L346" s="569"/>
      <c r="M346" s="569"/>
      <c r="N346" s="569"/>
      <c r="O346" s="569"/>
      <c r="P346" s="569"/>
      <c r="Q346" s="569"/>
      <c r="R346" s="569"/>
      <c r="S346" s="569"/>
      <c r="T346" s="569"/>
      <c r="U346" s="569"/>
      <c r="V346" s="569"/>
      <c r="W346" s="569"/>
      <c r="X346" s="570"/>
      <c r="Y346" s="368"/>
      <c r="Z346" s="369"/>
      <c r="AA346" s="370"/>
    </row>
    <row r="347" spans="1:27" s="63" customFormat="1" ht="6.75" customHeight="1" x14ac:dyDescent="0.15">
      <c r="B347" s="371" t="s">
        <v>103</v>
      </c>
      <c r="C347" s="374" t="s">
        <v>672</v>
      </c>
      <c r="D347" s="375"/>
      <c r="E347" s="375"/>
      <c r="F347" s="375"/>
      <c r="G347" s="375"/>
      <c r="H347" s="375"/>
      <c r="I347" s="375"/>
      <c r="J347" s="375"/>
      <c r="K347" s="375"/>
      <c r="L347" s="375"/>
      <c r="M347" s="375"/>
      <c r="N347" s="375"/>
      <c r="O347" s="375"/>
      <c r="P347" s="375"/>
      <c r="Q347" s="375"/>
      <c r="R347" s="375"/>
      <c r="S347" s="375"/>
      <c r="T347" s="375"/>
      <c r="U347" s="375"/>
      <c r="V347" s="375"/>
      <c r="W347" s="375"/>
      <c r="X347" s="376"/>
      <c r="Y347" s="362"/>
      <c r="Z347" s="363"/>
      <c r="AA347" s="364"/>
    </row>
    <row r="348" spans="1:27" s="63" customFormat="1" ht="12.95" customHeight="1" x14ac:dyDescent="0.15">
      <c r="B348" s="372"/>
      <c r="C348" s="377"/>
      <c r="D348" s="378"/>
      <c r="E348" s="378"/>
      <c r="F348" s="378"/>
      <c r="G348" s="378"/>
      <c r="H348" s="378"/>
      <c r="I348" s="378"/>
      <c r="J348" s="378"/>
      <c r="K348" s="378"/>
      <c r="L348" s="378"/>
      <c r="M348" s="378"/>
      <c r="N348" s="378"/>
      <c r="O348" s="378"/>
      <c r="P348" s="378"/>
      <c r="Q348" s="378"/>
      <c r="R348" s="378"/>
      <c r="S348" s="378"/>
      <c r="T348" s="378"/>
      <c r="U348" s="378"/>
      <c r="V348" s="378"/>
      <c r="W348" s="378"/>
      <c r="X348" s="379"/>
      <c r="Y348" s="365"/>
      <c r="Z348" s="366"/>
      <c r="AA348" s="367"/>
    </row>
    <row r="349" spans="1:27" s="63" customFormat="1" ht="12.95" customHeight="1" x14ac:dyDescent="0.15">
      <c r="B349" s="373"/>
      <c r="C349" s="380"/>
      <c r="D349" s="381"/>
      <c r="E349" s="381"/>
      <c r="F349" s="381"/>
      <c r="G349" s="381"/>
      <c r="H349" s="381"/>
      <c r="I349" s="381"/>
      <c r="J349" s="381"/>
      <c r="K349" s="381"/>
      <c r="L349" s="381"/>
      <c r="M349" s="381"/>
      <c r="N349" s="381"/>
      <c r="O349" s="381"/>
      <c r="P349" s="381"/>
      <c r="Q349" s="381"/>
      <c r="R349" s="381"/>
      <c r="S349" s="381"/>
      <c r="T349" s="381"/>
      <c r="U349" s="381"/>
      <c r="V349" s="381"/>
      <c r="W349" s="381"/>
      <c r="X349" s="382"/>
      <c r="Y349" s="368"/>
      <c r="Z349" s="369"/>
      <c r="AA349" s="370"/>
    </row>
    <row r="350" spans="1:27" s="63" customFormat="1" ht="6" customHeight="1" x14ac:dyDescent="0.15">
      <c r="B350" s="371" t="s">
        <v>107</v>
      </c>
      <c r="C350" s="374" t="s">
        <v>673</v>
      </c>
      <c r="D350" s="375"/>
      <c r="E350" s="375"/>
      <c r="F350" s="375"/>
      <c r="G350" s="375"/>
      <c r="H350" s="375"/>
      <c r="I350" s="375"/>
      <c r="J350" s="375"/>
      <c r="K350" s="375"/>
      <c r="L350" s="375"/>
      <c r="M350" s="375"/>
      <c r="N350" s="375"/>
      <c r="O350" s="375"/>
      <c r="P350" s="375"/>
      <c r="Q350" s="375"/>
      <c r="R350" s="375"/>
      <c r="S350" s="375"/>
      <c r="T350" s="375"/>
      <c r="U350" s="375"/>
      <c r="V350" s="375"/>
      <c r="W350" s="375"/>
      <c r="X350" s="376"/>
      <c r="Y350" s="362"/>
      <c r="Z350" s="363"/>
      <c r="AA350" s="364"/>
    </row>
    <row r="351" spans="1:27" s="63" customFormat="1" ht="12.95" customHeight="1" x14ac:dyDescent="0.15">
      <c r="B351" s="372"/>
      <c r="C351" s="377"/>
      <c r="D351" s="378"/>
      <c r="E351" s="378"/>
      <c r="F351" s="378"/>
      <c r="G351" s="378"/>
      <c r="H351" s="378"/>
      <c r="I351" s="378"/>
      <c r="J351" s="378"/>
      <c r="K351" s="378"/>
      <c r="L351" s="378"/>
      <c r="M351" s="378"/>
      <c r="N351" s="378"/>
      <c r="O351" s="378"/>
      <c r="P351" s="378"/>
      <c r="Q351" s="378"/>
      <c r="R351" s="378"/>
      <c r="S351" s="378"/>
      <c r="T351" s="378"/>
      <c r="U351" s="378"/>
      <c r="V351" s="378"/>
      <c r="W351" s="378"/>
      <c r="X351" s="379"/>
      <c r="Y351" s="365"/>
      <c r="Z351" s="366"/>
      <c r="AA351" s="367"/>
    </row>
    <row r="352" spans="1:27" s="63" customFormat="1" ht="12.95" customHeight="1" x14ac:dyDescent="0.15">
      <c r="B352" s="373"/>
      <c r="C352" s="380"/>
      <c r="D352" s="381"/>
      <c r="E352" s="381"/>
      <c r="F352" s="381"/>
      <c r="G352" s="381"/>
      <c r="H352" s="381"/>
      <c r="I352" s="381"/>
      <c r="J352" s="381"/>
      <c r="K352" s="381"/>
      <c r="L352" s="381"/>
      <c r="M352" s="381"/>
      <c r="N352" s="381"/>
      <c r="O352" s="381"/>
      <c r="P352" s="381"/>
      <c r="Q352" s="381"/>
      <c r="R352" s="381"/>
      <c r="S352" s="381"/>
      <c r="T352" s="381"/>
      <c r="U352" s="381"/>
      <c r="V352" s="381"/>
      <c r="W352" s="381"/>
      <c r="X352" s="382"/>
      <c r="Y352" s="368"/>
      <c r="Z352" s="369"/>
      <c r="AA352" s="370"/>
    </row>
    <row r="353" spans="1:27" s="63" customFormat="1" ht="12.95" customHeight="1" x14ac:dyDescent="0.15">
      <c r="B353" s="53"/>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98"/>
      <c r="Z353" s="98"/>
      <c r="AA353" s="98"/>
    </row>
    <row r="354" spans="1:27" ht="20.100000000000001" customHeight="1" x14ac:dyDescent="0.15">
      <c r="A354" s="59" t="s">
        <v>165</v>
      </c>
      <c r="B354" s="53"/>
      <c r="C354" s="53"/>
      <c r="D354" s="53"/>
      <c r="E354" s="53"/>
      <c r="F354" s="53"/>
      <c r="G354" s="53"/>
      <c r="H354" s="53"/>
      <c r="I354" s="53"/>
      <c r="Y354" s="62"/>
      <c r="Z354" s="62"/>
      <c r="AA354" s="62"/>
    </row>
    <row r="355" spans="1:27" s="63" customFormat="1" ht="6.75" customHeight="1" x14ac:dyDescent="0.15">
      <c r="B355" s="371" t="s">
        <v>18</v>
      </c>
      <c r="C355" s="374" t="s">
        <v>674</v>
      </c>
      <c r="D355" s="375"/>
      <c r="E355" s="375"/>
      <c r="F355" s="375"/>
      <c r="G355" s="375"/>
      <c r="H355" s="375"/>
      <c r="I355" s="375"/>
      <c r="J355" s="375"/>
      <c r="K355" s="375"/>
      <c r="L355" s="375"/>
      <c r="M355" s="375"/>
      <c r="N355" s="375"/>
      <c r="O355" s="375"/>
      <c r="P355" s="375"/>
      <c r="Q355" s="375"/>
      <c r="R355" s="375"/>
      <c r="S355" s="375"/>
      <c r="T355" s="375"/>
      <c r="U355" s="375"/>
      <c r="V355" s="375"/>
      <c r="W355" s="375"/>
      <c r="X355" s="376"/>
      <c r="Y355" s="362"/>
      <c r="Z355" s="363"/>
      <c r="AA355" s="364"/>
    </row>
    <row r="356" spans="1:27" s="63" customFormat="1" ht="12.95" customHeight="1" x14ac:dyDescent="0.15">
      <c r="B356" s="372"/>
      <c r="C356" s="377"/>
      <c r="D356" s="378"/>
      <c r="E356" s="378"/>
      <c r="F356" s="378"/>
      <c r="G356" s="378"/>
      <c r="H356" s="378"/>
      <c r="I356" s="378"/>
      <c r="J356" s="378"/>
      <c r="K356" s="378"/>
      <c r="L356" s="378"/>
      <c r="M356" s="378"/>
      <c r="N356" s="378"/>
      <c r="O356" s="378"/>
      <c r="P356" s="378"/>
      <c r="Q356" s="378"/>
      <c r="R356" s="378"/>
      <c r="S356" s="378"/>
      <c r="T356" s="378"/>
      <c r="U356" s="378"/>
      <c r="V356" s="378"/>
      <c r="W356" s="378"/>
      <c r="X356" s="379"/>
      <c r="Y356" s="365"/>
      <c r="Z356" s="366"/>
      <c r="AA356" s="367"/>
    </row>
    <row r="357" spans="1:27" s="63" customFormat="1" ht="12.95" customHeight="1" x14ac:dyDescent="0.15">
      <c r="B357" s="372"/>
      <c r="C357" s="377"/>
      <c r="D357" s="378"/>
      <c r="E357" s="378"/>
      <c r="F357" s="378"/>
      <c r="G357" s="378"/>
      <c r="H357" s="378"/>
      <c r="I357" s="378"/>
      <c r="J357" s="378"/>
      <c r="K357" s="378"/>
      <c r="L357" s="378"/>
      <c r="M357" s="378"/>
      <c r="N357" s="378"/>
      <c r="O357" s="378"/>
      <c r="P357" s="378"/>
      <c r="Q357" s="378"/>
      <c r="R357" s="378"/>
      <c r="S357" s="378"/>
      <c r="T357" s="378"/>
      <c r="U357" s="378"/>
      <c r="V357" s="378"/>
      <c r="W357" s="378"/>
      <c r="X357" s="379"/>
      <c r="Y357" s="365"/>
      <c r="Z357" s="366"/>
      <c r="AA357" s="367"/>
    </row>
    <row r="358" spans="1:27" s="63" customFormat="1" ht="12.95" customHeight="1" x14ac:dyDescent="0.15">
      <c r="B358" s="373"/>
      <c r="C358" s="380"/>
      <c r="D358" s="381"/>
      <c r="E358" s="381"/>
      <c r="F358" s="381"/>
      <c r="G358" s="381"/>
      <c r="H358" s="381"/>
      <c r="I358" s="381"/>
      <c r="J358" s="381"/>
      <c r="K358" s="381"/>
      <c r="L358" s="381"/>
      <c r="M358" s="381"/>
      <c r="N358" s="381"/>
      <c r="O358" s="381"/>
      <c r="P358" s="381"/>
      <c r="Q358" s="381"/>
      <c r="R358" s="381"/>
      <c r="S358" s="381"/>
      <c r="T358" s="381"/>
      <c r="U358" s="381"/>
      <c r="V358" s="381"/>
      <c r="W358" s="381"/>
      <c r="X358" s="382"/>
      <c r="Y358" s="368"/>
      <c r="Z358" s="369"/>
      <c r="AA358" s="370"/>
    </row>
    <row r="359" spans="1:27" s="63" customFormat="1" ht="12.75" customHeight="1" x14ac:dyDescent="0.15">
      <c r="B359" s="371" t="s">
        <v>19</v>
      </c>
      <c r="C359" s="374" t="s">
        <v>623</v>
      </c>
      <c r="D359" s="375"/>
      <c r="E359" s="375"/>
      <c r="F359" s="375"/>
      <c r="G359" s="375"/>
      <c r="H359" s="375"/>
      <c r="I359" s="375"/>
      <c r="J359" s="375"/>
      <c r="K359" s="375"/>
      <c r="L359" s="375"/>
      <c r="M359" s="375"/>
      <c r="N359" s="375"/>
      <c r="O359" s="375"/>
      <c r="P359" s="375"/>
      <c r="Q359" s="375"/>
      <c r="R359" s="375"/>
      <c r="S359" s="375"/>
      <c r="T359" s="375"/>
      <c r="U359" s="375"/>
      <c r="V359" s="375"/>
      <c r="W359" s="375"/>
      <c r="X359" s="376"/>
      <c r="Y359" s="362"/>
      <c r="Z359" s="363"/>
      <c r="AA359" s="364"/>
    </row>
    <row r="360" spans="1:27" s="63" customFormat="1" ht="12.95" customHeight="1" x14ac:dyDescent="0.15">
      <c r="B360" s="372"/>
      <c r="C360" s="377"/>
      <c r="D360" s="378"/>
      <c r="E360" s="378"/>
      <c r="F360" s="378"/>
      <c r="G360" s="378"/>
      <c r="H360" s="378"/>
      <c r="I360" s="378"/>
      <c r="J360" s="378"/>
      <c r="K360" s="378"/>
      <c r="L360" s="378"/>
      <c r="M360" s="378"/>
      <c r="N360" s="378"/>
      <c r="O360" s="378"/>
      <c r="P360" s="378"/>
      <c r="Q360" s="378"/>
      <c r="R360" s="378"/>
      <c r="S360" s="378"/>
      <c r="T360" s="378"/>
      <c r="U360" s="378"/>
      <c r="V360" s="378"/>
      <c r="W360" s="378"/>
      <c r="X360" s="379"/>
      <c r="Y360" s="365"/>
      <c r="Z360" s="366"/>
      <c r="AA360" s="367"/>
    </row>
    <row r="361" spans="1:27" s="63" customFormat="1" ht="12.95" customHeight="1" x14ac:dyDescent="0.15">
      <c r="B361" s="373"/>
      <c r="C361" s="380"/>
      <c r="D361" s="381"/>
      <c r="E361" s="381"/>
      <c r="F361" s="381"/>
      <c r="G361" s="381"/>
      <c r="H361" s="381"/>
      <c r="I361" s="381"/>
      <c r="J361" s="381"/>
      <c r="K361" s="381"/>
      <c r="L361" s="381"/>
      <c r="M361" s="381"/>
      <c r="N361" s="381"/>
      <c r="O361" s="381"/>
      <c r="P361" s="381"/>
      <c r="Q361" s="381"/>
      <c r="R361" s="381"/>
      <c r="S361" s="381"/>
      <c r="T361" s="381"/>
      <c r="U361" s="381"/>
      <c r="V361" s="381"/>
      <c r="W361" s="381"/>
      <c r="X361" s="382"/>
      <c r="Y361" s="368"/>
      <c r="Z361" s="369"/>
      <c r="AA361" s="370"/>
    </row>
    <row r="362" spans="1:27" s="63" customFormat="1" ht="12.95" customHeight="1" x14ac:dyDescent="0.15">
      <c r="B362" s="64"/>
      <c r="Y362" s="62"/>
      <c r="Z362" s="62"/>
      <c r="AA362" s="62"/>
    </row>
    <row r="363" spans="1:27" ht="20.100000000000001" customHeight="1" x14ac:dyDescent="0.15">
      <c r="A363" s="59" t="s">
        <v>166</v>
      </c>
      <c r="B363" s="53"/>
      <c r="C363" s="53"/>
      <c r="D363" s="53"/>
      <c r="E363" s="53"/>
      <c r="F363" s="53"/>
      <c r="G363" s="53"/>
      <c r="H363" s="53"/>
      <c r="I363" s="53"/>
      <c r="Y363" s="62"/>
      <c r="Z363" s="62"/>
      <c r="AA363" s="62"/>
    </row>
    <row r="364" spans="1:27" s="63" customFormat="1" ht="7.5" customHeight="1" x14ac:dyDescent="0.15">
      <c r="B364" s="371" t="s">
        <v>18</v>
      </c>
      <c r="C364" s="374" t="s">
        <v>676</v>
      </c>
      <c r="D364" s="375"/>
      <c r="E364" s="375"/>
      <c r="F364" s="375"/>
      <c r="G364" s="375"/>
      <c r="H364" s="375"/>
      <c r="I364" s="375"/>
      <c r="J364" s="375"/>
      <c r="K364" s="375"/>
      <c r="L364" s="375"/>
      <c r="M364" s="375"/>
      <c r="N364" s="375"/>
      <c r="O364" s="375"/>
      <c r="P364" s="375"/>
      <c r="Q364" s="375"/>
      <c r="R364" s="375"/>
      <c r="S364" s="375"/>
      <c r="T364" s="375"/>
      <c r="U364" s="375"/>
      <c r="V364" s="375"/>
      <c r="W364" s="375"/>
      <c r="X364" s="376"/>
      <c r="Y364" s="362"/>
      <c r="Z364" s="363"/>
      <c r="AA364" s="364"/>
    </row>
    <row r="365" spans="1:27" s="63" customFormat="1" ht="12.95" customHeight="1" x14ac:dyDescent="0.15">
      <c r="B365" s="372"/>
      <c r="C365" s="377"/>
      <c r="D365" s="378"/>
      <c r="E365" s="378"/>
      <c r="F365" s="378"/>
      <c r="G365" s="378"/>
      <c r="H365" s="378"/>
      <c r="I365" s="378"/>
      <c r="J365" s="378"/>
      <c r="K365" s="378"/>
      <c r="L365" s="378"/>
      <c r="M365" s="378"/>
      <c r="N365" s="378"/>
      <c r="O365" s="378"/>
      <c r="P365" s="378"/>
      <c r="Q365" s="378"/>
      <c r="R365" s="378"/>
      <c r="S365" s="378"/>
      <c r="T365" s="378"/>
      <c r="U365" s="378"/>
      <c r="V365" s="378"/>
      <c r="W365" s="378"/>
      <c r="X365" s="379"/>
      <c r="Y365" s="365"/>
      <c r="Z365" s="366"/>
      <c r="AA365" s="367"/>
    </row>
    <row r="366" spans="1:27" s="63" customFormat="1" ht="12.95" customHeight="1" x14ac:dyDescent="0.15">
      <c r="B366" s="373"/>
      <c r="C366" s="380"/>
      <c r="D366" s="381"/>
      <c r="E366" s="381"/>
      <c r="F366" s="381"/>
      <c r="G366" s="381"/>
      <c r="H366" s="381"/>
      <c r="I366" s="381"/>
      <c r="J366" s="381"/>
      <c r="K366" s="381"/>
      <c r="L366" s="381"/>
      <c r="M366" s="381"/>
      <c r="N366" s="381"/>
      <c r="O366" s="381"/>
      <c r="P366" s="381"/>
      <c r="Q366" s="381"/>
      <c r="R366" s="381"/>
      <c r="S366" s="381"/>
      <c r="T366" s="381"/>
      <c r="U366" s="381"/>
      <c r="V366" s="381"/>
      <c r="W366" s="381"/>
      <c r="X366" s="382"/>
      <c r="Y366" s="368"/>
      <c r="Z366" s="369"/>
      <c r="AA366" s="370"/>
    </row>
    <row r="367" spans="1:27" s="63" customFormat="1" ht="7.5" customHeight="1" x14ac:dyDescent="0.15">
      <c r="B367" s="371" t="s">
        <v>19</v>
      </c>
      <c r="C367" s="374" t="s">
        <v>677</v>
      </c>
      <c r="D367" s="375"/>
      <c r="E367" s="375"/>
      <c r="F367" s="375"/>
      <c r="G367" s="375"/>
      <c r="H367" s="375"/>
      <c r="I367" s="375"/>
      <c r="J367" s="375"/>
      <c r="K367" s="375"/>
      <c r="L367" s="375"/>
      <c r="M367" s="375"/>
      <c r="N367" s="375"/>
      <c r="O367" s="375"/>
      <c r="P367" s="375"/>
      <c r="Q367" s="375"/>
      <c r="R367" s="375"/>
      <c r="S367" s="375"/>
      <c r="T367" s="375"/>
      <c r="U367" s="375"/>
      <c r="V367" s="375"/>
      <c r="W367" s="375"/>
      <c r="X367" s="376"/>
      <c r="Y367" s="362"/>
      <c r="Z367" s="363"/>
      <c r="AA367" s="364"/>
    </row>
    <row r="368" spans="1:27" s="63" customFormat="1" ht="12.95" customHeight="1" x14ac:dyDescent="0.15">
      <c r="B368" s="372"/>
      <c r="C368" s="377"/>
      <c r="D368" s="378"/>
      <c r="E368" s="378"/>
      <c r="F368" s="378"/>
      <c r="G368" s="378"/>
      <c r="H368" s="378"/>
      <c r="I368" s="378"/>
      <c r="J368" s="378"/>
      <c r="K368" s="378"/>
      <c r="L368" s="378"/>
      <c r="M368" s="378"/>
      <c r="N368" s="378"/>
      <c r="O368" s="378"/>
      <c r="P368" s="378"/>
      <c r="Q368" s="378"/>
      <c r="R368" s="378"/>
      <c r="S368" s="378"/>
      <c r="T368" s="378"/>
      <c r="U368" s="378"/>
      <c r="V368" s="378"/>
      <c r="W368" s="378"/>
      <c r="X368" s="379"/>
      <c r="Y368" s="365"/>
      <c r="Z368" s="366"/>
      <c r="AA368" s="367"/>
    </row>
    <row r="369" spans="1:27" s="63" customFormat="1" ht="12.95" customHeight="1" x14ac:dyDescent="0.15">
      <c r="B369" s="372"/>
      <c r="C369" s="377"/>
      <c r="D369" s="378"/>
      <c r="E369" s="378"/>
      <c r="F369" s="378"/>
      <c r="G369" s="378"/>
      <c r="H369" s="378"/>
      <c r="I369" s="378"/>
      <c r="J369" s="378"/>
      <c r="K369" s="378"/>
      <c r="L369" s="378"/>
      <c r="M369" s="378"/>
      <c r="N369" s="378"/>
      <c r="O369" s="378"/>
      <c r="P369" s="378"/>
      <c r="Q369" s="378"/>
      <c r="R369" s="378"/>
      <c r="S369" s="378"/>
      <c r="T369" s="378"/>
      <c r="U369" s="378"/>
      <c r="V369" s="378"/>
      <c r="W369" s="378"/>
      <c r="X369" s="379"/>
      <c r="Y369" s="365"/>
      <c r="Z369" s="366"/>
      <c r="AA369" s="367"/>
    </row>
    <row r="370" spans="1:27" s="63" customFormat="1" ht="12.95" customHeight="1" x14ac:dyDescent="0.15">
      <c r="B370" s="373"/>
      <c r="C370" s="380"/>
      <c r="D370" s="381"/>
      <c r="E370" s="381"/>
      <c r="F370" s="381"/>
      <c r="G370" s="381"/>
      <c r="H370" s="381"/>
      <c r="I370" s="381"/>
      <c r="J370" s="381"/>
      <c r="K370" s="381"/>
      <c r="L370" s="381"/>
      <c r="M370" s="381"/>
      <c r="N370" s="381"/>
      <c r="O370" s="381"/>
      <c r="P370" s="381"/>
      <c r="Q370" s="381"/>
      <c r="R370" s="381"/>
      <c r="S370" s="381"/>
      <c r="T370" s="381"/>
      <c r="U370" s="381"/>
      <c r="V370" s="381"/>
      <c r="W370" s="381"/>
      <c r="X370" s="382"/>
      <c r="Y370" s="368"/>
      <c r="Z370" s="369"/>
      <c r="AA370" s="370"/>
    </row>
    <row r="371" spans="1:27" s="63" customFormat="1" ht="6" customHeight="1" x14ac:dyDescent="0.15">
      <c r="B371" s="371" t="s">
        <v>167</v>
      </c>
      <c r="C371" s="374" t="s">
        <v>678</v>
      </c>
      <c r="D371" s="375"/>
      <c r="E371" s="375"/>
      <c r="F371" s="375"/>
      <c r="G371" s="375"/>
      <c r="H371" s="375"/>
      <c r="I371" s="375"/>
      <c r="J371" s="375"/>
      <c r="K371" s="375"/>
      <c r="L371" s="375"/>
      <c r="M371" s="375"/>
      <c r="N371" s="375"/>
      <c r="O371" s="375"/>
      <c r="P371" s="375"/>
      <c r="Q371" s="375"/>
      <c r="R371" s="375"/>
      <c r="S371" s="375"/>
      <c r="T371" s="375"/>
      <c r="U371" s="375"/>
      <c r="V371" s="375"/>
      <c r="W371" s="375"/>
      <c r="X371" s="376"/>
      <c r="Y371" s="362"/>
      <c r="Z371" s="363"/>
      <c r="AA371" s="364"/>
    </row>
    <row r="372" spans="1:27" s="63" customFormat="1" ht="12.95" customHeight="1" x14ac:dyDescent="0.15">
      <c r="B372" s="372"/>
      <c r="C372" s="377"/>
      <c r="D372" s="378"/>
      <c r="E372" s="378"/>
      <c r="F372" s="378"/>
      <c r="G372" s="378"/>
      <c r="H372" s="378"/>
      <c r="I372" s="378"/>
      <c r="J372" s="378"/>
      <c r="K372" s="378"/>
      <c r="L372" s="378"/>
      <c r="M372" s="378"/>
      <c r="N372" s="378"/>
      <c r="O372" s="378"/>
      <c r="P372" s="378"/>
      <c r="Q372" s="378"/>
      <c r="R372" s="378"/>
      <c r="S372" s="378"/>
      <c r="T372" s="378"/>
      <c r="U372" s="378"/>
      <c r="V372" s="378"/>
      <c r="W372" s="378"/>
      <c r="X372" s="379"/>
      <c r="Y372" s="365"/>
      <c r="Z372" s="366"/>
      <c r="AA372" s="367"/>
    </row>
    <row r="373" spans="1:27" s="63" customFormat="1" ht="12.95" customHeight="1" x14ac:dyDescent="0.15">
      <c r="B373" s="373"/>
      <c r="C373" s="380"/>
      <c r="D373" s="381"/>
      <c r="E373" s="381"/>
      <c r="F373" s="381"/>
      <c r="G373" s="381"/>
      <c r="H373" s="381"/>
      <c r="I373" s="381"/>
      <c r="J373" s="381"/>
      <c r="K373" s="381"/>
      <c r="L373" s="381"/>
      <c r="M373" s="381"/>
      <c r="N373" s="381"/>
      <c r="O373" s="381"/>
      <c r="P373" s="381"/>
      <c r="Q373" s="381"/>
      <c r="R373" s="381"/>
      <c r="S373" s="381"/>
      <c r="T373" s="381"/>
      <c r="U373" s="381"/>
      <c r="V373" s="381"/>
      <c r="W373" s="381"/>
      <c r="X373" s="382"/>
      <c r="Y373" s="368"/>
      <c r="Z373" s="369"/>
      <c r="AA373" s="370"/>
    </row>
    <row r="374" spans="1:27" s="63" customFormat="1" ht="6" customHeight="1" x14ac:dyDescent="0.15">
      <c r="B374" s="371" t="s">
        <v>168</v>
      </c>
      <c r="C374" s="374" t="s">
        <v>675</v>
      </c>
      <c r="D374" s="375"/>
      <c r="E374" s="375"/>
      <c r="F374" s="375"/>
      <c r="G374" s="375"/>
      <c r="H374" s="375"/>
      <c r="I374" s="375"/>
      <c r="J374" s="375"/>
      <c r="K374" s="375"/>
      <c r="L374" s="375"/>
      <c r="M374" s="375"/>
      <c r="N374" s="375"/>
      <c r="O374" s="375"/>
      <c r="P374" s="375"/>
      <c r="Q374" s="375"/>
      <c r="R374" s="375"/>
      <c r="S374" s="375"/>
      <c r="T374" s="375"/>
      <c r="U374" s="375"/>
      <c r="V374" s="375"/>
      <c r="W374" s="375"/>
      <c r="X374" s="376"/>
      <c r="Y374" s="362"/>
      <c r="Z374" s="363"/>
      <c r="AA374" s="364"/>
    </row>
    <row r="375" spans="1:27" s="63" customFormat="1" ht="12.95" customHeight="1" x14ac:dyDescent="0.15">
      <c r="B375" s="372"/>
      <c r="C375" s="377"/>
      <c r="D375" s="378"/>
      <c r="E375" s="378"/>
      <c r="F375" s="378"/>
      <c r="G375" s="378"/>
      <c r="H375" s="378"/>
      <c r="I375" s="378"/>
      <c r="J375" s="378"/>
      <c r="K375" s="378"/>
      <c r="L375" s="378"/>
      <c r="M375" s="378"/>
      <c r="N375" s="378"/>
      <c r="O375" s="378"/>
      <c r="P375" s="378"/>
      <c r="Q375" s="378"/>
      <c r="R375" s="378"/>
      <c r="S375" s="378"/>
      <c r="T375" s="378"/>
      <c r="U375" s="378"/>
      <c r="V375" s="378"/>
      <c r="W375" s="378"/>
      <c r="X375" s="379"/>
      <c r="Y375" s="365"/>
      <c r="Z375" s="366"/>
      <c r="AA375" s="367"/>
    </row>
    <row r="376" spans="1:27" s="63" customFormat="1" ht="12.95" customHeight="1" x14ac:dyDescent="0.15">
      <c r="B376" s="373"/>
      <c r="C376" s="380"/>
      <c r="D376" s="381"/>
      <c r="E376" s="381"/>
      <c r="F376" s="381"/>
      <c r="G376" s="381"/>
      <c r="H376" s="381"/>
      <c r="I376" s="381"/>
      <c r="J376" s="381"/>
      <c r="K376" s="381"/>
      <c r="L376" s="381"/>
      <c r="M376" s="381"/>
      <c r="N376" s="381"/>
      <c r="O376" s="381"/>
      <c r="P376" s="381"/>
      <c r="Q376" s="381"/>
      <c r="R376" s="381"/>
      <c r="S376" s="381"/>
      <c r="T376" s="381"/>
      <c r="U376" s="381"/>
      <c r="V376" s="381"/>
      <c r="W376" s="381"/>
      <c r="X376" s="382"/>
      <c r="Y376" s="368"/>
      <c r="Z376" s="369"/>
      <c r="AA376" s="370"/>
    </row>
    <row r="377" spans="1:27" s="79" customFormat="1" ht="12.95" customHeight="1" x14ac:dyDescent="0.15">
      <c r="B377" s="506" t="s">
        <v>22</v>
      </c>
      <c r="C377" s="500" t="s">
        <v>138</v>
      </c>
      <c r="D377" s="501"/>
      <c r="E377" s="501"/>
      <c r="F377" s="501"/>
      <c r="G377" s="501"/>
      <c r="H377" s="501"/>
      <c r="I377" s="501"/>
      <c r="J377" s="501"/>
      <c r="K377" s="501"/>
      <c r="L377" s="501"/>
      <c r="M377" s="501"/>
      <c r="N377" s="501"/>
      <c r="O377" s="501"/>
      <c r="P377" s="501"/>
      <c r="Q377" s="501"/>
      <c r="R377" s="501"/>
      <c r="S377" s="501"/>
      <c r="T377" s="501"/>
      <c r="U377" s="501"/>
      <c r="V377" s="501"/>
      <c r="W377" s="501"/>
      <c r="X377" s="502"/>
      <c r="Y377" s="535"/>
      <c r="Z377" s="536"/>
      <c r="AA377" s="537"/>
    </row>
    <row r="378" spans="1:27" s="79" customFormat="1" ht="20.25" customHeight="1" x14ac:dyDescent="0.15">
      <c r="B378" s="507"/>
      <c r="C378" s="503"/>
      <c r="D378" s="504"/>
      <c r="E378" s="504"/>
      <c r="F378" s="504"/>
      <c r="G378" s="504"/>
      <c r="H378" s="504"/>
      <c r="I378" s="504"/>
      <c r="J378" s="504"/>
      <c r="K378" s="504"/>
      <c r="L378" s="504"/>
      <c r="M378" s="504"/>
      <c r="N378" s="504"/>
      <c r="O378" s="504"/>
      <c r="P378" s="504"/>
      <c r="Q378" s="504"/>
      <c r="R378" s="504"/>
      <c r="S378" s="504"/>
      <c r="T378" s="504"/>
      <c r="U378" s="504"/>
      <c r="V378" s="504"/>
      <c r="W378" s="504"/>
      <c r="X378" s="505"/>
      <c r="Y378" s="538"/>
      <c r="Z378" s="539"/>
      <c r="AA378" s="540"/>
    </row>
    <row r="379" spans="1:27" s="63" customFormat="1" ht="12.95" customHeight="1" x14ac:dyDescent="0.15">
      <c r="B379" s="64"/>
      <c r="Y379" s="62"/>
      <c r="Z379" s="62"/>
      <c r="AA379" s="62"/>
    </row>
    <row r="380" spans="1:27" ht="20.100000000000001" customHeight="1" x14ac:dyDescent="0.15">
      <c r="A380" s="59" t="s">
        <v>169</v>
      </c>
      <c r="B380" s="53"/>
      <c r="C380" s="53"/>
      <c r="D380" s="53"/>
      <c r="E380" s="53"/>
      <c r="F380" s="53"/>
      <c r="G380" s="53"/>
      <c r="H380" s="53"/>
      <c r="I380" s="53"/>
      <c r="Y380" s="62"/>
      <c r="Z380" s="62"/>
      <c r="AA380" s="62"/>
    </row>
    <row r="381" spans="1:27" s="63" customFormat="1" ht="6.75" customHeight="1" x14ac:dyDescent="0.15">
      <c r="B381" s="371" t="s">
        <v>18</v>
      </c>
      <c r="C381" s="374" t="s">
        <v>679</v>
      </c>
      <c r="D381" s="375"/>
      <c r="E381" s="375"/>
      <c r="F381" s="375"/>
      <c r="G381" s="375"/>
      <c r="H381" s="375"/>
      <c r="I381" s="375"/>
      <c r="J381" s="375"/>
      <c r="K381" s="375"/>
      <c r="L381" s="375"/>
      <c r="M381" s="375"/>
      <c r="N381" s="375"/>
      <c r="O381" s="375"/>
      <c r="P381" s="375"/>
      <c r="Q381" s="375"/>
      <c r="R381" s="375"/>
      <c r="S381" s="375"/>
      <c r="T381" s="375"/>
      <c r="U381" s="375"/>
      <c r="V381" s="375"/>
      <c r="W381" s="375"/>
      <c r="X381" s="376"/>
      <c r="Y381" s="362"/>
      <c r="Z381" s="363"/>
      <c r="AA381" s="364"/>
    </row>
    <row r="382" spans="1:27" s="63" customFormat="1" ht="12.95" customHeight="1" x14ac:dyDescent="0.15">
      <c r="B382" s="372"/>
      <c r="C382" s="377"/>
      <c r="D382" s="378"/>
      <c r="E382" s="378"/>
      <c r="F382" s="378"/>
      <c r="G382" s="378"/>
      <c r="H382" s="378"/>
      <c r="I382" s="378"/>
      <c r="J382" s="378"/>
      <c r="K382" s="378"/>
      <c r="L382" s="378"/>
      <c r="M382" s="378"/>
      <c r="N382" s="378"/>
      <c r="O382" s="378"/>
      <c r="P382" s="378"/>
      <c r="Q382" s="378"/>
      <c r="R382" s="378"/>
      <c r="S382" s="378"/>
      <c r="T382" s="378"/>
      <c r="U382" s="378"/>
      <c r="V382" s="378"/>
      <c r="W382" s="378"/>
      <c r="X382" s="379"/>
      <c r="Y382" s="365"/>
      <c r="Z382" s="366"/>
      <c r="AA382" s="367"/>
    </row>
    <row r="383" spans="1:27" s="63" customFormat="1" ht="12.95" customHeight="1" x14ac:dyDescent="0.15">
      <c r="B383" s="373"/>
      <c r="C383" s="380"/>
      <c r="D383" s="381"/>
      <c r="E383" s="381"/>
      <c r="F383" s="381"/>
      <c r="G383" s="381"/>
      <c r="H383" s="381"/>
      <c r="I383" s="381"/>
      <c r="J383" s="381"/>
      <c r="K383" s="381"/>
      <c r="L383" s="381"/>
      <c r="M383" s="381"/>
      <c r="N383" s="381"/>
      <c r="O383" s="381"/>
      <c r="P383" s="381"/>
      <c r="Q383" s="381"/>
      <c r="R383" s="381"/>
      <c r="S383" s="381"/>
      <c r="T383" s="381"/>
      <c r="U383" s="381"/>
      <c r="V383" s="381"/>
      <c r="W383" s="381"/>
      <c r="X383" s="382"/>
      <c r="Y383" s="368"/>
      <c r="Z383" s="369"/>
      <c r="AA383" s="370"/>
    </row>
    <row r="384" spans="1:27" s="63" customFormat="1" ht="6.75" customHeight="1" x14ac:dyDescent="0.15">
      <c r="B384" s="371" t="s">
        <v>19</v>
      </c>
      <c r="C384" s="374" t="s">
        <v>736</v>
      </c>
      <c r="D384" s="375"/>
      <c r="E384" s="375"/>
      <c r="F384" s="375"/>
      <c r="G384" s="375"/>
      <c r="H384" s="375"/>
      <c r="I384" s="375"/>
      <c r="J384" s="375"/>
      <c r="K384" s="375"/>
      <c r="L384" s="375"/>
      <c r="M384" s="375"/>
      <c r="N384" s="375"/>
      <c r="O384" s="375"/>
      <c r="P384" s="375"/>
      <c r="Q384" s="375"/>
      <c r="R384" s="375"/>
      <c r="S384" s="375"/>
      <c r="T384" s="375"/>
      <c r="U384" s="375"/>
      <c r="V384" s="375"/>
      <c r="W384" s="375"/>
      <c r="X384" s="376"/>
      <c r="Y384" s="362"/>
      <c r="Z384" s="363"/>
      <c r="AA384" s="364"/>
    </row>
    <row r="385" spans="1:27" s="63" customFormat="1" ht="12.95" customHeight="1" x14ac:dyDescent="0.15">
      <c r="B385" s="372"/>
      <c r="C385" s="377"/>
      <c r="D385" s="378"/>
      <c r="E385" s="378"/>
      <c r="F385" s="378"/>
      <c r="G385" s="378"/>
      <c r="H385" s="378"/>
      <c r="I385" s="378"/>
      <c r="J385" s="378"/>
      <c r="K385" s="378"/>
      <c r="L385" s="378"/>
      <c r="M385" s="378"/>
      <c r="N385" s="378"/>
      <c r="O385" s="378"/>
      <c r="P385" s="378"/>
      <c r="Q385" s="378"/>
      <c r="R385" s="378"/>
      <c r="S385" s="378"/>
      <c r="T385" s="378"/>
      <c r="U385" s="378"/>
      <c r="V385" s="378"/>
      <c r="W385" s="378"/>
      <c r="X385" s="379"/>
      <c r="Y385" s="365"/>
      <c r="Z385" s="366"/>
      <c r="AA385" s="367"/>
    </row>
    <row r="386" spans="1:27" s="63" customFormat="1" ht="12.95" customHeight="1" x14ac:dyDescent="0.15">
      <c r="B386" s="373"/>
      <c r="C386" s="380"/>
      <c r="D386" s="381"/>
      <c r="E386" s="381"/>
      <c r="F386" s="381"/>
      <c r="G386" s="381"/>
      <c r="H386" s="381"/>
      <c r="I386" s="381"/>
      <c r="J386" s="381"/>
      <c r="K386" s="381"/>
      <c r="L386" s="381"/>
      <c r="M386" s="381"/>
      <c r="N386" s="381"/>
      <c r="O386" s="381"/>
      <c r="P386" s="381"/>
      <c r="Q386" s="381"/>
      <c r="R386" s="381"/>
      <c r="S386" s="381"/>
      <c r="T386" s="381"/>
      <c r="U386" s="381"/>
      <c r="V386" s="381"/>
      <c r="W386" s="381"/>
      <c r="X386" s="382"/>
      <c r="Y386" s="368"/>
      <c r="Z386" s="369"/>
      <c r="AA386" s="370"/>
    </row>
    <row r="387" spans="1:27" s="63" customFormat="1" ht="12.95" customHeight="1" x14ac:dyDescent="0.15">
      <c r="B387" s="64"/>
      <c r="Y387" s="62"/>
      <c r="Z387" s="62"/>
      <c r="AA387" s="62"/>
    </row>
    <row r="388" spans="1:27" ht="20.100000000000001" customHeight="1" x14ac:dyDescent="0.15">
      <c r="A388" s="59" t="s">
        <v>170</v>
      </c>
      <c r="B388" s="53"/>
      <c r="C388" s="53"/>
      <c r="D388" s="53"/>
      <c r="E388" s="53"/>
      <c r="F388" s="53"/>
      <c r="G388" s="53"/>
      <c r="H388" s="53"/>
      <c r="I388" s="53"/>
      <c r="Y388" s="62"/>
      <c r="Z388" s="62"/>
      <c r="AA388" s="62"/>
    </row>
    <row r="389" spans="1:27" s="63" customFormat="1" ht="6.75" customHeight="1" x14ac:dyDescent="0.15">
      <c r="B389" s="371" t="s">
        <v>18</v>
      </c>
      <c r="C389" s="374" t="s">
        <v>680</v>
      </c>
      <c r="D389" s="375"/>
      <c r="E389" s="375"/>
      <c r="F389" s="375"/>
      <c r="G389" s="375"/>
      <c r="H389" s="375"/>
      <c r="I389" s="375"/>
      <c r="J389" s="375"/>
      <c r="K389" s="375"/>
      <c r="L389" s="375"/>
      <c r="M389" s="375"/>
      <c r="N389" s="375"/>
      <c r="O389" s="375"/>
      <c r="P389" s="375"/>
      <c r="Q389" s="375"/>
      <c r="R389" s="375"/>
      <c r="S389" s="375"/>
      <c r="T389" s="375"/>
      <c r="U389" s="375"/>
      <c r="V389" s="375"/>
      <c r="W389" s="375"/>
      <c r="X389" s="376"/>
      <c r="Y389" s="362"/>
      <c r="Z389" s="363"/>
      <c r="AA389" s="364"/>
    </row>
    <row r="390" spans="1:27" s="63" customFormat="1" ht="12.95" customHeight="1" x14ac:dyDescent="0.15">
      <c r="B390" s="372"/>
      <c r="C390" s="377"/>
      <c r="D390" s="378"/>
      <c r="E390" s="378"/>
      <c r="F390" s="378"/>
      <c r="G390" s="378"/>
      <c r="H390" s="378"/>
      <c r="I390" s="378"/>
      <c r="J390" s="378"/>
      <c r="K390" s="378"/>
      <c r="L390" s="378"/>
      <c r="M390" s="378"/>
      <c r="N390" s="378"/>
      <c r="O390" s="378"/>
      <c r="P390" s="378"/>
      <c r="Q390" s="378"/>
      <c r="R390" s="378"/>
      <c r="S390" s="378"/>
      <c r="T390" s="378"/>
      <c r="U390" s="378"/>
      <c r="V390" s="378"/>
      <c r="W390" s="378"/>
      <c r="X390" s="379"/>
      <c r="Y390" s="365"/>
      <c r="Z390" s="366"/>
      <c r="AA390" s="367"/>
    </row>
    <row r="391" spans="1:27" s="63" customFormat="1" ht="12.95" customHeight="1" x14ac:dyDescent="0.15">
      <c r="B391" s="372"/>
      <c r="C391" s="377"/>
      <c r="D391" s="378"/>
      <c r="E391" s="378"/>
      <c r="F391" s="378"/>
      <c r="G391" s="378"/>
      <c r="H391" s="378"/>
      <c r="I391" s="378"/>
      <c r="J391" s="378"/>
      <c r="K391" s="378"/>
      <c r="L391" s="378"/>
      <c r="M391" s="378"/>
      <c r="N391" s="378"/>
      <c r="O391" s="378"/>
      <c r="P391" s="378"/>
      <c r="Q391" s="378"/>
      <c r="R391" s="378"/>
      <c r="S391" s="378"/>
      <c r="T391" s="378"/>
      <c r="U391" s="378"/>
      <c r="V391" s="378"/>
      <c r="W391" s="378"/>
      <c r="X391" s="379"/>
      <c r="Y391" s="365"/>
      <c r="Z391" s="366"/>
      <c r="AA391" s="367"/>
    </row>
    <row r="392" spans="1:27" s="63" customFormat="1" ht="12.95" customHeight="1" x14ac:dyDescent="0.15">
      <c r="B392" s="373"/>
      <c r="C392" s="380"/>
      <c r="D392" s="381"/>
      <c r="E392" s="381"/>
      <c r="F392" s="381"/>
      <c r="G392" s="381"/>
      <c r="H392" s="381"/>
      <c r="I392" s="381"/>
      <c r="J392" s="381"/>
      <c r="K392" s="381"/>
      <c r="L392" s="381"/>
      <c r="M392" s="381"/>
      <c r="N392" s="381"/>
      <c r="O392" s="381"/>
      <c r="P392" s="381"/>
      <c r="Q392" s="381"/>
      <c r="R392" s="381"/>
      <c r="S392" s="381"/>
      <c r="T392" s="381"/>
      <c r="U392" s="381"/>
      <c r="V392" s="381"/>
      <c r="W392" s="381"/>
      <c r="X392" s="382"/>
      <c r="Y392" s="365"/>
      <c r="Z392" s="366"/>
      <c r="AA392" s="367"/>
    </row>
    <row r="393" spans="1:27" s="63" customFormat="1" ht="6.75" customHeight="1" x14ac:dyDescent="0.15">
      <c r="B393" s="391" t="s">
        <v>19</v>
      </c>
      <c r="C393" s="392" t="s">
        <v>681</v>
      </c>
      <c r="D393" s="392"/>
      <c r="E393" s="392"/>
      <c r="F393" s="392"/>
      <c r="G393" s="392"/>
      <c r="H393" s="392"/>
      <c r="I393" s="392"/>
      <c r="J393" s="392"/>
      <c r="K393" s="392"/>
      <c r="L393" s="392"/>
      <c r="M393" s="392"/>
      <c r="N393" s="392"/>
      <c r="O393" s="392"/>
      <c r="P393" s="392"/>
      <c r="Q393" s="392"/>
      <c r="R393" s="392"/>
      <c r="S393" s="392"/>
      <c r="T393" s="392"/>
      <c r="U393" s="392"/>
      <c r="V393" s="392"/>
      <c r="W393" s="392"/>
      <c r="X393" s="392"/>
      <c r="Y393" s="422"/>
      <c r="Z393" s="422"/>
      <c r="AA393" s="422"/>
    </row>
    <row r="394" spans="1:27" s="63" customFormat="1" ht="12.95" customHeight="1" x14ac:dyDescent="0.15">
      <c r="B394" s="391"/>
      <c r="C394" s="392"/>
      <c r="D394" s="392"/>
      <c r="E394" s="392"/>
      <c r="F394" s="392"/>
      <c r="G394" s="392"/>
      <c r="H394" s="392"/>
      <c r="I394" s="392"/>
      <c r="J394" s="392"/>
      <c r="K394" s="392"/>
      <c r="L394" s="392"/>
      <c r="M394" s="392"/>
      <c r="N394" s="392"/>
      <c r="O394" s="392"/>
      <c r="P394" s="392"/>
      <c r="Q394" s="392"/>
      <c r="R394" s="392"/>
      <c r="S394" s="392"/>
      <c r="T394" s="392"/>
      <c r="U394" s="392"/>
      <c r="V394" s="392"/>
      <c r="W394" s="392"/>
      <c r="X394" s="392"/>
      <c r="Y394" s="422"/>
      <c r="Z394" s="422"/>
      <c r="AA394" s="422"/>
    </row>
    <row r="395" spans="1:27" s="63" customFormat="1" ht="12.95" customHeight="1" x14ac:dyDescent="0.15">
      <c r="B395" s="391"/>
      <c r="C395" s="392"/>
      <c r="D395" s="392"/>
      <c r="E395" s="392"/>
      <c r="F395" s="392"/>
      <c r="G395" s="392"/>
      <c r="H395" s="392"/>
      <c r="I395" s="392"/>
      <c r="J395" s="392"/>
      <c r="K395" s="392"/>
      <c r="L395" s="392"/>
      <c r="M395" s="392"/>
      <c r="N395" s="392"/>
      <c r="O395" s="392"/>
      <c r="P395" s="392"/>
      <c r="Q395" s="392"/>
      <c r="R395" s="392"/>
      <c r="S395" s="392"/>
      <c r="T395" s="392"/>
      <c r="U395" s="392"/>
      <c r="V395" s="392"/>
      <c r="W395" s="392"/>
      <c r="X395" s="392"/>
      <c r="Y395" s="422"/>
      <c r="Z395" s="422"/>
      <c r="AA395" s="422"/>
    </row>
    <row r="396" spans="1:27" s="63" customFormat="1" ht="12.95" customHeight="1" x14ac:dyDescent="0.15">
      <c r="B396" s="53"/>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98"/>
      <c r="Z396" s="98"/>
      <c r="AA396" s="98"/>
    </row>
    <row r="397" spans="1:27" ht="20.100000000000001" customHeight="1" x14ac:dyDescent="0.15">
      <c r="A397" s="59" t="s">
        <v>171</v>
      </c>
      <c r="B397" s="53"/>
      <c r="C397" s="53"/>
      <c r="D397" s="53"/>
      <c r="E397" s="53"/>
      <c r="F397" s="53"/>
      <c r="G397" s="53"/>
      <c r="H397" s="53"/>
      <c r="I397" s="53"/>
      <c r="Y397" s="62"/>
      <c r="Z397" s="62"/>
      <c r="AA397" s="62"/>
    </row>
    <row r="398" spans="1:27" s="63" customFormat="1" ht="6.75" customHeight="1" x14ac:dyDescent="0.15">
      <c r="B398" s="371" t="s">
        <v>18</v>
      </c>
      <c r="C398" s="374" t="s">
        <v>682</v>
      </c>
      <c r="D398" s="375"/>
      <c r="E398" s="375"/>
      <c r="F398" s="375"/>
      <c r="G398" s="375"/>
      <c r="H398" s="375"/>
      <c r="I398" s="375"/>
      <c r="J398" s="375"/>
      <c r="K398" s="375"/>
      <c r="L398" s="375"/>
      <c r="M398" s="375"/>
      <c r="N398" s="375"/>
      <c r="O398" s="375"/>
      <c r="P398" s="375"/>
      <c r="Q398" s="375"/>
      <c r="R398" s="375"/>
      <c r="S398" s="375"/>
      <c r="T398" s="375"/>
      <c r="U398" s="375"/>
      <c r="V398" s="375"/>
      <c r="W398" s="375"/>
      <c r="X398" s="376"/>
      <c r="Y398" s="362"/>
      <c r="Z398" s="363"/>
      <c r="AA398" s="364"/>
    </row>
    <row r="399" spans="1:27" s="63" customFormat="1" ht="12.95" customHeight="1" x14ac:dyDescent="0.15">
      <c r="B399" s="372"/>
      <c r="C399" s="377"/>
      <c r="D399" s="378"/>
      <c r="E399" s="378"/>
      <c r="F399" s="378"/>
      <c r="G399" s="378"/>
      <c r="H399" s="378"/>
      <c r="I399" s="378"/>
      <c r="J399" s="378"/>
      <c r="K399" s="378"/>
      <c r="L399" s="378"/>
      <c r="M399" s="378"/>
      <c r="N399" s="378"/>
      <c r="O399" s="378"/>
      <c r="P399" s="378"/>
      <c r="Q399" s="378"/>
      <c r="R399" s="378"/>
      <c r="S399" s="378"/>
      <c r="T399" s="378"/>
      <c r="U399" s="378"/>
      <c r="V399" s="378"/>
      <c r="W399" s="378"/>
      <c r="X399" s="379"/>
      <c r="Y399" s="365"/>
      <c r="Z399" s="366"/>
      <c r="AA399" s="367"/>
    </row>
    <row r="400" spans="1:27" s="63" customFormat="1" ht="12.95" customHeight="1" x14ac:dyDescent="0.15">
      <c r="B400" s="373"/>
      <c r="C400" s="380"/>
      <c r="D400" s="381"/>
      <c r="E400" s="381"/>
      <c r="F400" s="381"/>
      <c r="G400" s="381"/>
      <c r="H400" s="381"/>
      <c r="I400" s="381"/>
      <c r="J400" s="381"/>
      <c r="K400" s="381"/>
      <c r="L400" s="381"/>
      <c r="M400" s="381"/>
      <c r="N400" s="381"/>
      <c r="O400" s="381"/>
      <c r="P400" s="381"/>
      <c r="Q400" s="381"/>
      <c r="R400" s="381"/>
      <c r="S400" s="381"/>
      <c r="T400" s="381"/>
      <c r="U400" s="381"/>
      <c r="V400" s="381"/>
      <c r="W400" s="381"/>
      <c r="X400" s="382"/>
      <c r="Y400" s="368"/>
      <c r="Z400" s="369"/>
      <c r="AA400" s="370"/>
    </row>
    <row r="401" spans="1:27" s="63" customFormat="1" ht="12.95" customHeight="1" x14ac:dyDescent="0.15">
      <c r="B401" s="53"/>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98"/>
      <c r="Z401" s="98"/>
      <c r="AA401" s="98"/>
    </row>
    <row r="402" spans="1:27" ht="20.100000000000001" customHeight="1" x14ac:dyDescent="0.15">
      <c r="A402" s="59" t="s">
        <v>172</v>
      </c>
      <c r="B402" s="53"/>
      <c r="C402" s="53"/>
      <c r="D402" s="53"/>
      <c r="E402" s="53"/>
      <c r="F402" s="53"/>
      <c r="G402" s="53"/>
      <c r="H402" s="53"/>
      <c r="I402" s="53"/>
      <c r="Y402" s="62"/>
      <c r="Z402" s="62"/>
      <c r="AA402" s="62"/>
    </row>
    <row r="403" spans="1:27" s="63" customFormat="1" ht="6.75" customHeight="1" x14ac:dyDescent="0.15">
      <c r="B403" s="371" t="s">
        <v>18</v>
      </c>
      <c r="C403" s="374" t="s">
        <v>813</v>
      </c>
      <c r="D403" s="375"/>
      <c r="E403" s="375"/>
      <c r="F403" s="375"/>
      <c r="G403" s="375"/>
      <c r="H403" s="375"/>
      <c r="I403" s="375"/>
      <c r="J403" s="375"/>
      <c r="K403" s="375"/>
      <c r="L403" s="375"/>
      <c r="M403" s="375"/>
      <c r="N403" s="375"/>
      <c r="O403" s="375"/>
      <c r="P403" s="375"/>
      <c r="Q403" s="375"/>
      <c r="R403" s="375"/>
      <c r="S403" s="375"/>
      <c r="T403" s="375"/>
      <c r="U403" s="375"/>
      <c r="V403" s="375"/>
      <c r="W403" s="375"/>
      <c r="X403" s="376"/>
      <c r="Y403" s="362"/>
      <c r="Z403" s="363"/>
      <c r="AA403" s="364"/>
    </row>
    <row r="404" spans="1:27" s="63" customFormat="1" ht="6.75" customHeight="1" x14ac:dyDescent="0.15">
      <c r="B404" s="372"/>
      <c r="C404" s="377"/>
      <c r="D404" s="378"/>
      <c r="E404" s="378"/>
      <c r="F404" s="378"/>
      <c r="G404" s="378"/>
      <c r="H404" s="378"/>
      <c r="I404" s="378"/>
      <c r="J404" s="378"/>
      <c r="K404" s="378"/>
      <c r="L404" s="378"/>
      <c r="M404" s="378"/>
      <c r="N404" s="378"/>
      <c r="O404" s="378"/>
      <c r="P404" s="378"/>
      <c r="Q404" s="378"/>
      <c r="R404" s="378"/>
      <c r="S404" s="378"/>
      <c r="T404" s="378"/>
      <c r="U404" s="378"/>
      <c r="V404" s="378"/>
      <c r="W404" s="378"/>
      <c r="X404" s="379"/>
      <c r="Y404" s="365"/>
      <c r="Z404" s="366"/>
      <c r="AA404" s="367"/>
    </row>
    <row r="405" spans="1:27" s="63" customFormat="1" ht="6.75" customHeight="1" x14ac:dyDescent="0.15">
      <c r="B405" s="372"/>
      <c r="C405" s="377"/>
      <c r="D405" s="378"/>
      <c r="E405" s="378"/>
      <c r="F405" s="378"/>
      <c r="G405" s="378"/>
      <c r="H405" s="378"/>
      <c r="I405" s="378"/>
      <c r="J405" s="378"/>
      <c r="K405" s="378"/>
      <c r="L405" s="378"/>
      <c r="M405" s="378"/>
      <c r="N405" s="378"/>
      <c r="O405" s="378"/>
      <c r="P405" s="378"/>
      <c r="Q405" s="378"/>
      <c r="R405" s="378"/>
      <c r="S405" s="378"/>
      <c r="T405" s="378"/>
      <c r="U405" s="378"/>
      <c r="V405" s="378"/>
      <c r="W405" s="378"/>
      <c r="X405" s="379"/>
      <c r="Y405" s="365"/>
      <c r="Z405" s="366"/>
      <c r="AA405" s="367"/>
    </row>
    <row r="406" spans="1:27" s="63" customFormat="1" ht="6.75" customHeight="1" x14ac:dyDescent="0.15">
      <c r="B406" s="373"/>
      <c r="C406" s="380"/>
      <c r="D406" s="381"/>
      <c r="E406" s="381"/>
      <c r="F406" s="381"/>
      <c r="G406" s="381"/>
      <c r="H406" s="381"/>
      <c r="I406" s="381"/>
      <c r="J406" s="381"/>
      <c r="K406" s="381"/>
      <c r="L406" s="381"/>
      <c r="M406" s="381"/>
      <c r="N406" s="381"/>
      <c r="O406" s="381"/>
      <c r="P406" s="381"/>
      <c r="Q406" s="381"/>
      <c r="R406" s="381"/>
      <c r="S406" s="381"/>
      <c r="T406" s="381"/>
      <c r="U406" s="381"/>
      <c r="V406" s="381"/>
      <c r="W406" s="381"/>
      <c r="X406" s="382"/>
      <c r="Y406" s="365"/>
      <c r="Z406" s="366"/>
      <c r="AA406" s="367"/>
    </row>
    <row r="407" spans="1:27" s="63" customFormat="1" ht="6.75" customHeight="1" x14ac:dyDescent="0.15">
      <c r="B407" s="371" t="s">
        <v>19</v>
      </c>
      <c r="C407" s="374" t="s">
        <v>737</v>
      </c>
      <c r="D407" s="375"/>
      <c r="E407" s="375"/>
      <c r="F407" s="375"/>
      <c r="G407" s="375"/>
      <c r="H407" s="375"/>
      <c r="I407" s="375"/>
      <c r="J407" s="375"/>
      <c r="K407" s="375"/>
      <c r="L407" s="375"/>
      <c r="M407" s="375"/>
      <c r="N407" s="375"/>
      <c r="O407" s="375"/>
      <c r="P407" s="375"/>
      <c r="Q407" s="375"/>
      <c r="R407" s="375"/>
      <c r="S407" s="375"/>
      <c r="T407" s="375"/>
      <c r="U407" s="375"/>
      <c r="V407" s="375"/>
      <c r="W407" s="375"/>
      <c r="X407" s="376"/>
      <c r="Y407" s="362"/>
      <c r="Z407" s="363"/>
      <c r="AA407" s="364"/>
    </row>
    <row r="408" spans="1:27" s="63" customFormat="1" ht="6.75" customHeight="1" x14ac:dyDescent="0.15">
      <c r="B408" s="372"/>
      <c r="C408" s="377"/>
      <c r="D408" s="378"/>
      <c r="E408" s="378"/>
      <c r="F408" s="378"/>
      <c r="G408" s="378"/>
      <c r="H408" s="378"/>
      <c r="I408" s="378"/>
      <c r="J408" s="378"/>
      <c r="K408" s="378"/>
      <c r="L408" s="378"/>
      <c r="M408" s="378"/>
      <c r="N408" s="378"/>
      <c r="O408" s="378"/>
      <c r="P408" s="378"/>
      <c r="Q408" s="378"/>
      <c r="R408" s="378"/>
      <c r="S408" s="378"/>
      <c r="T408" s="378"/>
      <c r="U408" s="378"/>
      <c r="V408" s="378"/>
      <c r="W408" s="378"/>
      <c r="X408" s="379"/>
      <c r="Y408" s="365"/>
      <c r="Z408" s="366"/>
      <c r="AA408" s="367"/>
    </row>
    <row r="409" spans="1:27" s="63" customFormat="1" ht="6.75" customHeight="1" x14ac:dyDescent="0.15">
      <c r="B409" s="372"/>
      <c r="C409" s="377"/>
      <c r="D409" s="378"/>
      <c r="E409" s="378"/>
      <c r="F409" s="378"/>
      <c r="G409" s="378"/>
      <c r="H409" s="378"/>
      <c r="I409" s="378"/>
      <c r="J409" s="378"/>
      <c r="K409" s="378"/>
      <c r="L409" s="378"/>
      <c r="M409" s="378"/>
      <c r="N409" s="378"/>
      <c r="O409" s="378"/>
      <c r="P409" s="378"/>
      <c r="Q409" s="378"/>
      <c r="R409" s="378"/>
      <c r="S409" s="378"/>
      <c r="T409" s="378"/>
      <c r="U409" s="378"/>
      <c r="V409" s="378"/>
      <c r="W409" s="378"/>
      <c r="X409" s="379"/>
      <c r="Y409" s="365"/>
      <c r="Z409" s="366"/>
      <c r="AA409" s="367"/>
    </row>
    <row r="410" spans="1:27" s="63" customFormat="1" ht="6.75" customHeight="1" x14ac:dyDescent="0.15">
      <c r="B410" s="373"/>
      <c r="C410" s="380"/>
      <c r="D410" s="381"/>
      <c r="E410" s="381"/>
      <c r="F410" s="381"/>
      <c r="G410" s="381"/>
      <c r="H410" s="381"/>
      <c r="I410" s="381"/>
      <c r="J410" s="381"/>
      <c r="K410" s="381"/>
      <c r="L410" s="381"/>
      <c r="M410" s="381"/>
      <c r="N410" s="381"/>
      <c r="O410" s="381"/>
      <c r="P410" s="381"/>
      <c r="Q410" s="381"/>
      <c r="R410" s="381"/>
      <c r="S410" s="381"/>
      <c r="T410" s="381"/>
      <c r="U410" s="381"/>
      <c r="V410" s="381"/>
      <c r="W410" s="381"/>
      <c r="X410" s="382"/>
      <c r="Y410" s="365"/>
      <c r="Z410" s="366"/>
      <c r="AA410" s="367"/>
    </row>
    <row r="411" spans="1:27" s="63" customFormat="1" ht="12" customHeight="1" x14ac:dyDescent="0.15">
      <c r="B411" s="371" t="s">
        <v>20</v>
      </c>
      <c r="C411" s="374" t="s">
        <v>814</v>
      </c>
      <c r="D411" s="375"/>
      <c r="E411" s="375"/>
      <c r="F411" s="375"/>
      <c r="G411" s="375"/>
      <c r="H411" s="375"/>
      <c r="I411" s="375"/>
      <c r="J411" s="375"/>
      <c r="K411" s="375"/>
      <c r="L411" s="375"/>
      <c r="M411" s="375"/>
      <c r="N411" s="375"/>
      <c r="O411" s="375"/>
      <c r="P411" s="375"/>
      <c r="Q411" s="375"/>
      <c r="R411" s="375"/>
      <c r="S411" s="375"/>
      <c r="T411" s="375"/>
      <c r="U411" s="375"/>
      <c r="V411" s="375"/>
      <c r="W411" s="375"/>
      <c r="X411" s="376"/>
      <c r="Y411" s="362"/>
      <c r="Z411" s="363"/>
      <c r="AA411" s="364"/>
    </row>
    <row r="412" spans="1:27" s="63" customFormat="1" ht="12" customHeight="1" x14ac:dyDescent="0.15">
      <c r="B412" s="372"/>
      <c r="C412" s="377"/>
      <c r="D412" s="378"/>
      <c r="E412" s="378"/>
      <c r="F412" s="378"/>
      <c r="G412" s="378"/>
      <c r="H412" s="378"/>
      <c r="I412" s="378"/>
      <c r="J412" s="378"/>
      <c r="K412" s="378"/>
      <c r="L412" s="378"/>
      <c r="M412" s="378"/>
      <c r="N412" s="378"/>
      <c r="O412" s="378"/>
      <c r="P412" s="378"/>
      <c r="Q412" s="378"/>
      <c r="R412" s="378"/>
      <c r="S412" s="378"/>
      <c r="T412" s="378"/>
      <c r="U412" s="378"/>
      <c r="V412" s="378"/>
      <c r="W412" s="378"/>
      <c r="X412" s="379"/>
      <c r="Y412" s="365"/>
      <c r="Z412" s="366"/>
      <c r="AA412" s="367"/>
    </row>
    <row r="413" spans="1:27" s="63" customFormat="1" ht="12" customHeight="1" x14ac:dyDescent="0.15">
      <c r="B413" s="372"/>
      <c r="C413" s="377"/>
      <c r="D413" s="378"/>
      <c r="E413" s="378"/>
      <c r="F413" s="378"/>
      <c r="G413" s="378"/>
      <c r="H413" s="378"/>
      <c r="I413" s="378"/>
      <c r="J413" s="378"/>
      <c r="K413" s="378"/>
      <c r="L413" s="378"/>
      <c r="M413" s="378"/>
      <c r="N413" s="378"/>
      <c r="O413" s="378"/>
      <c r="P413" s="378"/>
      <c r="Q413" s="378"/>
      <c r="R413" s="378"/>
      <c r="S413" s="378"/>
      <c r="T413" s="378"/>
      <c r="U413" s="378"/>
      <c r="V413" s="378"/>
      <c r="W413" s="378"/>
      <c r="X413" s="379"/>
      <c r="Y413" s="365"/>
      <c r="Z413" s="366"/>
      <c r="AA413" s="367"/>
    </row>
    <row r="414" spans="1:27" s="63" customFormat="1" ht="12" customHeight="1" x14ac:dyDescent="0.15">
      <c r="B414" s="373"/>
      <c r="C414" s="380"/>
      <c r="D414" s="381"/>
      <c r="E414" s="381"/>
      <c r="F414" s="381"/>
      <c r="G414" s="381"/>
      <c r="H414" s="381"/>
      <c r="I414" s="381"/>
      <c r="J414" s="381"/>
      <c r="K414" s="381"/>
      <c r="L414" s="381"/>
      <c r="M414" s="381"/>
      <c r="N414" s="381"/>
      <c r="O414" s="381"/>
      <c r="P414" s="381"/>
      <c r="Q414" s="381"/>
      <c r="R414" s="381"/>
      <c r="S414" s="381"/>
      <c r="T414" s="381"/>
      <c r="U414" s="381"/>
      <c r="V414" s="381"/>
      <c r="W414" s="381"/>
      <c r="X414" s="382"/>
      <c r="Y414" s="365"/>
      <c r="Z414" s="366"/>
      <c r="AA414" s="367"/>
    </row>
    <row r="415" spans="1:27" s="63" customFormat="1" ht="8.1" customHeight="1" x14ac:dyDescent="0.15">
      <c r="B415" s="371" t="s">
        <v>21</v>
      </c>
      <c r="C415" s="374" t="s">
        <v>815</v>
      </c>
      <c r="D415" s="375"/>
      <c r="E415" s="375"/>
      <c r="F415" s="375"/>
      <c r="G415" s="375"/>
      <c r="H415" s="375"/>
      <c r="I415" s="375"/>
      <c r="J415" s="375"/>
      <c r="K415" s="375"/>
      <c r="L415" s="375"/>
      <c r="M415" s="375"/>
      <c r="N415" s="375"/>
      <c r="O415" s="375"/>
      <c r="P415" s="375"/>
      <c r="Q415" s="375"/>
      <c r="R415" s="375"/>
      <c r="S415" s="375"/>
      <c r="T415" s="375"/>
      <c r="U415" s="375"/>
      <c r="V415" s="375"/>
      <c r="W415" s="375"/>
      <c r="X415" s="376"/>
      <c r="Y415" s="362"/>
      <c r="Z415" s="363"/>
      <c r="AA415" s="364"/>
    </row>
    <row r="416" spans="1:27" s="63" customFormat="1" ht="8.1" customHeight="1" x14ac:dyDescent="0.15">
      <c r="B416" s="372"/>
      <c r="C416" s="377"/>
      <c r="D416" s="378"/>
      <c r="E416" s="378"/>
      <c r="F416" s="378"/>
      <c r="G416" s="378"/>
      <c r="H416" s="378"/>
      <c r="I416" s="378"/>
      <c r="J416" s="378"/>
      <c r="K416" s="378"/>
      <c r="L416" s="378"/>
      <c r="M416" s="378"/>
      <c r="N416" s="378"/>
      <c r="O416" s="378"/>
      <c r="P416" s="378"/>
      <c r="Q416" s="378"/>
      <c r="R416" s="378"/>
      <c r="S416" s="378"/>
      <c r="T416" s="378"/>
      <c r="U416" s="378"/>
      <c r="V416" s="378"/>
      <c r="W416" s="378"/>
      <c r="X416" s="379"/>
      <c r="Y416" s="365"/>
      <c r="Z416" s="366"/>
      <c r="AA416" s="367"/>
    </row>
    <row r="417" spans="2:27" s="63" customFormat="1" ht="8.1" customHeight="1" x14ac:dyDescent="0.15">
      <c r="B417" s="372"/>
      <c r="C417" s="377"/>
      <c r="D417" s="378"/>
      <c r="E417" s="378"/>
      <c r="F417" s="378"/>
      <c r="G417" s="378"/>
      <c r="H417" s="378"/>
      <c r="I417" s="378"/>
      <c r="J417" s="378"/>
      <c r="K417" s="378"/>
      <c r="L417" s="378"/>
      <c r="M417" s="378"/>
      <c r="N417" s="378"/>
      <c r="O417" s="378"/>
      <c r="P417" s="378"/>
      <c r="Q417" s="378"/>
      <c r="R417" s="378"/>
      <c r="S417" s="378"/>
      <c r="T417" s="378"/>
      <c r="U417" s="378"/>
      <c r="V417" s="378"/>
      <c r="W417" s="378"/>
      <c r="X417" s="379"/>
      <c r="Y417" s="365"/>
      <c r="Z417" s="366"/>
      <c r="AA417" s="367"/>
    </row>
    <row r="418" spans="2:27" s="63" customFormat="1" ht="8.1" customHeight="1" x14ac:dyDescent="0.15">
      <c r="B418" s="373"/>
      <c r="C418" s="380"/>
      <c r="D418" s="381"/>
      <c r="E418" s="381"/>
      <c r="F418" s="381"/>
      <c r="G418" s="381"/>
      <c r="H418" s="381"/>
      <c r="I418" s="381"/>
      <c r="J418" s="381"/>
      <c r="K418" s="381"/>
      <c r="L418" s="381"/>
      <c r="M418" s="381"/>
      <c r="N418" s="381"/>
      <c r="O418" s="381"/>
      <c r="P418" s="381"/>
      <c r="Q418" s="381"/>
      <c r="R418" s="381"/>
      <c r="S418" s="381"/>
      <c r="T418" s="381"/>
      <c r="U418" s="381"/>
      <c r="V418" s="381"/>
      <c r="W418" s="381"/>
      <c r="X418" s="382"/>
      <c r="Y418" s="365"/>
      <c r="Z418" s="366"/>
      <c r="AA418" s="367"/>
    </row>
    <row r="419" spans="2:27" s="63" customFormat="1" ht="12" customHeight="1" x14ac:dyDescent="0.15">
      <c r="B419" s="371" t="s">
        <v>22</v>
      </c>
      <c r="C419" s="374" t="s">
        <v>738</v>
      </c>
      <c r="D419" s="375"/>
      <c r="E419" s="375"/>
      <c r="F419" s="375"/>
      <c r="G419" s="375"/>
      <c r="H419" s="375"/>
      <c r="I419" s="375"/>
      <c r="J419" s="375"/>
      <c r="K419" s="375"/>
      <c r="L419" s="375"/>
      <c r="M419" s="375"/>
      <c r="N419" s="375"/>
      <c r="O419" s="375"/>
      <c r="P419" s="375"/>
      <c r="Q419" s="375"/>
      <c r="R419" s="375"/>
      <c r="S419" s="375"/>
      <c r="T419" s="375"/>
      <c r="U419" s="375"/>
      <c r="V419" s="375"/>
      <c r="W419" s="375"/>
      <c r="X419" s="376"/>
      <c r="Y419" s="362"/>
      <c r="Z419" s="363"/>
      <c r="AA419" s="364"/>
    </row>
    <row r="420" spans="2:27" s="63" customFormat="1" ht="12" customHeight="1" x14ac:dyDescent="0.15">
      <c r="B420" s="372"/>
      <c r="C420" s="377"/>
      <c r="D420" s="378"/>
      <c r="E420" s="378"/>
      <c r="F420" s="378"/>
      <c r="G420" s="378"/>
      <c r="H420" s="378"/>
      <c r="I420" s="378"/>
      <c r="J420" s="378"/>
      <c r="K420" s="378"/>
      <c r="L420" s="378"/>
      <c r="M420" s="378"/>
      <c r="N420" s="378"/>
      <c r="O420" s="378"/>
      <c r="P420" s="378"/>
      <c r="Q420" s="378"/>
      <c r="R420" s="378"/>
      <c r="S420" s="378"/>
      <c r="T420" s="378"/>
      <c r="U420" s="378"/>
      <c r="V420" s="378"/>
      <c r="W420" s="378"/>
      <c r="X420" s="379"/>
      <c r="Y420" s="365"/>
      <c r="Z420" s="366"/>
      <c r="AA420" s="367"/>
    </row>
    <row r="421" spans="2:27" s="63" customFormat="1" ht="12" customHeight="1" x14ac:dyDescent="0.15">
      <c r="B421" s="372"/>
      <c r="C421" s="377"/>
      <c r="D421" s="378"/>
      <c r="E421" s="378"/>
      <c r="F421" s="378"/>
      <c r="G421" s="378"/>
      <c r="H421" s="378"/>
      <c r="I421" s="378"/>
      <c r="J421" s="378"/>
      <c r="K421" s="378"/>
      <c r="L421" s="378"/>
      <c r="M421" s="378"/>
      <c r="N421" s="378"/>
      <c r="O421" s="378"/>
      <c r="P421" s="378"/>
      <c r="Q421" s="378"/>
      <c r="R421" s="378"/>
      <c r="S421" s="378"/>
      <c r="T421" s="378"/>
      <c r="U421" s="378"/>
      <c r="V421" s="378"/>
      <c r="W421" s="378"/>
      <c r="X421" s="379"/>
      <c r="Y421" s="365"/>
      <c r="Z421" s="366"/>
      <c r="AA421" s="367"/>
    </row>
    <row r="422" spans="2:27" s="63" customFormat="1" ht="12" customHeight="1" x14ac:dyDescent="0.15">
      <c r="B422" s="373"/>
      <c r="C422" s="380"/>
      <c r="D422" s="381"/>
      <c r="E422" s="381"/>
      <c r="F422" s="381"/>
      <c r="G422" s="381"/>
      <c r="H422" s="381"/>
      <c r="I422" s="381"/>
      <c r="J422" s="381"/>
      <c r="K422" s="381"/>
      <c r="L422" s="381"/>
      <c r="M422" s="381"/>
      <c r="N422" s="381"/>
      <c r="O422" s="381"/>
      <c r="P422" s="381"/>
      <c r="Q422" s="381"/>
      <c r="R422" s="381"/>
      <c r="S422" s="381"/>
      <c r="T422" s="381"/>
      <c r="U422" s="381"/>
      <c r="V422" s="381"/>
      <c r="W422" s="381"/>
      <c r="X422" s="382"/>
      <c r="Y422" s="365"/>
      <c r="Z422" s="366"/>
      <c r="AA422" s="367"/>
    </row>
    <row r="423" spans="2:27" s="63" customFormat="1" ht="9" customHeight="1" x14ac:dyDescent="0.15">
      <c r="B423" s="371" t="s">
        <v>111</v>
      </c>
      <c r="C423" s="374" t="s">
        <v>739</v>
      </c>
      <c r="D423" s="375"/>
      <c r="E423" s="375"/>
      <c r="F423" s="375"/>
      <c r="G423" s="375"/>
      <c r="H423" s="375"/>
      <c r="I423" s="375"/>
      <c r="J423" s="375"/>
      <c r="K423" s="375"/>
      <c r="L423" s="375"/>
      <c r="M423" s="375"/>
      <c r="N423" s="375"/>
      <c r="O423" s="375"/>
      <c r="P423" s="375"/>
      <c r="Q423" s="375"/>
      <c r="R423" s="375"/>
      <c r="S423" s="375"/>
      <c r="T423" s="375"/>
      <c r="U423" s="375"/>
      <c r="V423" s="375"/>
      <c r="W423" s="375"/>
      <c r="X423" s="376"/>
      <c r="Y423" s="362"/>
      <c r="Z423" s="363"/>
      <c r="AA423" s="364"/>
    </row>
    <row r="424" spans="2:27" s="63" customFormat="1" ht="9" customHeight="1" x14ac:dyDescent="0.15">
      <c r="B424" s="372"/>
      <c r="C424" s="377"/>
      <c r="D424" s="378"/>
      <c r="E424" s="378"/>
      <c r="F424" s="378"/>
      <c r="G424" s="378"/>
      <c r="H424" s="378"/>
      <c r="I424" s="378"/>
      <c r="J424" s="378"/>
      <c r="K424" s="378"/>
      <c r="L424" s="378"/>
      <c r="M424" s="378"/>
      <c r="N424" s="378"/>
      <c r="O424" s="378"/>
      <c r="P424" s="378"/>
      <c r="Q424" s="378"/>
      <c r="R424" s="378"/>
      <c r="S424" s="378"/>
      <c r="T424" s="378"/>
      <c r="U424" s="378"/>
      <c r="V424" s="378"/>
      <c r="W424" s="378"/>
      <c r="X424" s="379"/>
      <c r="Y424" s="365"/>
      <c r="Z424" s="366"/>
      <c r="AA424" s="367"/>
    </row>
    <row r="425" spans="2:27" s="63" customFormat="1" ht="9" customHeight="1" x14ac:dyDescent="0.15">
      <c r="B425" s="372"/>
      <c r="C425" s="377"/>
      <c r="D425" s="378"/>
      <c r="E425" s="378"/>
      <c r="F425" s="378"/>
      <c r="G425" s="378"/>
      <c r="H425" s="378"/>
      <c r="I425" s="378"/>
      <c r="J425" s="378"/>
      <c r="K425" s="378"/>
      <c r="L425" s="378"/>
      <c r="M425" s="378"/>
      <c r="N425" s="378"/>
      <c r="O425" s="378"/>
      <c r="P425" s="378"/>
      <c r="Q425" s="378"/>
      <c r="R425" s="378"/>
      <c r="S425" s="378"/>
      <c r="T425" s="378"/>
      <c r="U425" s="378"/>
      <c r="V425" s="378"/>
      <c r="W425" s="378"/>
      <c r="X425" s="379"/>
      <c r="Y425" s="365"/>
      <c r="Z425" s="366"/>
      <c r="AA425" s="367"/>
    </row>
    <row r="426" spans="2:27" s="63" customFormat="1" ht="9" customHeight="1" x14ac:dyDescent="0.15">
      <c r="B426" s="373"/>
      <c r="C426" s="380"/>
      <c r="D426" s="381"/>
      <c r="E426" s="381"/>
      <c r="F426" s="381"/>
      <c r="G426" s="381"/>
      <c r="H426" s="381"/>
      <c r="I426" s="381"/>
      <c r="J426" s="381"/>
      <c r="K426" s="381"/>
      <c r="L426" s="381"/>
      <c r="M426" s="381"/>
      <c r="N426" s="381"/>
      <c r="O426" s="381"/>
      <c r="P426" s="381"/>
      <c r="Q426" s="381"/>
      <c r="R426" s="381"/>
      <c r="S426" s="381"/>
      <c r="T426" s="381"/>
      <c r="U426" s="381"/>
      <c r="V426" s="381"/>
      <c r="W426" s="381"/>
      <c r="X426" s="382"/>
      <c r="Y426" s="365"/>
      <c r="Z426" s="366"/>
      <c r="AA426" s="367"/>
    </row>
    <row r="427" spans="2:27" s="63" customFormat="1" ht="6.75" customHeight="1" x14ac:dyDescent="0.15">
      <c r="B427" s="371" t="s">
        <v>112</v>
      </c>
      <c r="C427" s="374" t="s">
        <v>816</v>
      </c>
      <c r="D427" s="375"/>
      <c r="E427" s="375"/>
      <c r="F427" s="375"/>
      <c r="G427" s="375"/>
      <c r="H427" s="375"/>
      <c r="I427" s="375"/>
      <c r="J427" s="375"/>
      <c r="K427" s="375"/>
      <c r="L427" s="375"/>
      <c r="M427" s="375"/>
      <c r="N427" s="375"/>
      <c r="O427" s="375"/>
      <c r="P427" s="375"/>
      <c r="Q427" s="375"/>
      <c r="R427" s="375"/>
      <c r="S427" s="375"/>
      <c r="T427" s="375"/>
      <c r="U427" s="375"/>
      <c r="V427" s="375"/>
      <c r="W427" s="375"/>
      <c r="X427" s="376"/>
      <c r="Y427" s="362"/>
      <c r="Z427" s="363"/>
      <c r="AA427" s="364"/>
    </row>
    <row r="428" spans="2:27" s="63" customFormat="1" ht="6.75" customHeight="1" x14ac:dyDescent="0.15">
      <c r="B428" s="372"/>
      <c r="C428" s="377"/>
      <c r="D428" s="378"/>
      <c r="E428" s="378"/>
      <c r="F428" s="378"/>
      <c r="G428" s="378"/>
      <c r="H428" s="378"/>
      <c r="I428" s="378"/>
      <c r="J428" s="378"/>
      <c r="K428" s="378"/>
      <c r="L428" s="378"/>
      <c r="M428" s="378"/>
      <c r="N428" s="378"/>
      <c r="O428" s="378"/>
      <c r="P428" s="378"/>
      <c r="Q428" s="378"/>
      <c r="R428" s="378"/>
      <c r="S428" s="378"/>
      <c r="T428" s="378"/>
      <c r="U428" s="378"/>
      <c r="V428" s="378"/>
      <c r="W428" s="378"/>
      <c r="X428" s="379"/>
      <c r="Y428" s="365"/>
      <c r="Z428" s="366"/>
      <c r="AA428" s="367"/>
    </row>
    <row r="429" spans="2:27" s="63" customFormat="1" ht="6.75" customHeight="1" x14ac:dyDescent="0.15">
      <c r="B429" s="372"/>
      <c r="C429" s="377"/>
      <c r="D429" s="378"/>
      <c r="E429" s="378"/>
      <c r="F429" s="378"/>
      <c r="G429" s="378"/>
      <c r="H429" s="378"/>
      <c r="I429" s="378"/>
      <c r="J429" s="378"/>
      <c r="K429" s="378"/>
      <c r="L429" s="378"/>
      <c r="M429" s="378"/>
      <c r="N429" s="378"/>
      <c r="O429" s="378"/>
      <c r="P429" s="378"/>
      <c r="Q429" s="378"/>
      <c r="R429" s="378"/>
      <c r="S429" s="378"/>
      <c r="T429" s="378"/>
      <c r="U429" s="378"/>
      <c r="V429" s="378"/>
      <c r="W429" s="378"/>
      <c r="X429" s="379"/>
      <c r="Y429" s="365"/>
      <c r="Z429" s="366"/>
      <c r="AA429" s="367"/>
    </row>
    <row r="430" spans="2:27" s="63" customFormat="1" ht="6.75" customHeight="1" x14ac:dyDescent="0.15">
      <c r="B430" s="373"/>
      <c r="C430" s="380"/>
      <c r="D430" s="381"/>
      <c r="E430" s="381"/>
      <c r="F430" s="381"/>
      <c r="G430" s="381"/>
      <c r="H430" s="381"/>
      <c r="I430" s="381"/>
      <c r="J430" s="381"/>
      <c r="K430" s="381"/>
      <c r="L430" s="381"/>
      <c r="M430" s="381"/>
      <c r="N430" s="381"/>
      <c r="O430" s="381"/>
      <c r="P430" s="381"/>
      <c r="Q430" s="381"/>
      <c r="R430" s="381"/>
      <c r="S430" s="381"/>
      <c r="T430" s="381"/>
      <c r="U430" s="381"/>
      <c r="V430" s="381"/>
      <c r="W430" s="381"/>
      <c r="X430" s="382"/>
      <c r="Y430" s="365"/>
      <c r="Z430" s="366"/>
      <c r="AA430" s="367"/>
    </row>
    <row r="431" spans="2:27" s="63" customFormat="1" ht="6.75" customHeight="1" x14ac:dyDescent="0.15">
      <c r="B431" s="371" t="s">
        <v>126</v>
      </c>
      <c r="C431" s="374" t="s">
        <v>683</v>
      </c>
      <c r="D431" s="375"/>
      <c r="E431" s="375"/>
      <c r="F431" s="375"/>
      <c r="G431" s="375"/>
      <c r="H431" s="375"/>
      <c r="I431" s="375"/>
      <c r="J431" s="375"/>
      <c r="K431" s="375"/>
      <c r="L431" s="375"/>
      <c r="M431" s="375"/>
      <c r="N431" s="375"/>
      <c r="O431" s="375"/>
      <c r="P431" s="375"/>
      <c r="Q431" s="375"/>
      <c r="R431" s="375"/>
      <c r="S431" s="375"/>
      <c r="T431" s="375"/>
      <c r="U431" s="375"/>
      <c r="V431" s="375"/>
      <c r="W431" s="375"/>
      <c r="X431" s="376"/>
      <c r="Y431" s="362"/>
      <c r="Z431" s="363"/>
      <c r="AA431" s="364"/>
    </row>
    <row r="432" spans="2:27" s="63" customFormat="1" ht="6.75" customHeight="1" x14ac:dyDescent="0.15">
      <c r="B432" s="372"/>
      <c r="C432" s="377"/>
      <c r="D432" s="378"/>
      <c r="E432" s="378"/>
      <c r="F432" s="378"/>
      <c r="G432" s="378"/>
      <c r="H432" s="378"/>
      <c r="I432" s="378"/>
      <c r="J432" s="378"/>
      <c r="K432" s="378"/>
      <c r="L432" s="378"/>
      <c r="M432" s="378"/>
      <c r="N432" s="378"/>
      <c r="O432" s="378"/>
      <c r="P432" s="378"/>
      <c r="Q432" s="378"/>
      <c r="R432" s="378"/>
      <c r="S432" s="378"/>
      <c r="T432" s="378"/>
      <c r="U432" s="378"/>
      <c r="V432" s="378"/>
      <c r="W432" s="378"/>
      <c r="X432" s="379"/>
      <c r="Y432" s="365"/>
      <c r="Z432" s="366"/>
      <c r="AA432" s="367"/>
    </row>
    <row r="433" spans="1:27" s="63" customFormat="1" ht="6.75" customHeight="1" x14ac:dyDescent="0.15">
      <c r="B433" s="372"/>
      <c r="C433" s="377"/>
      <c r="D433" s="378"/>
      <c r="E433" s="378"/>
      <c r="F433" s="378"/>
      <c r="G433" s="378"/>
      <c r="H433" s="378"/>
      <c r="I433" s="378"/>
      <c r="J433" s="378"/>
      <c r="K433" s="378"/>
      <c r="L433" s="378"/>
      <c r="M433" s="378"/>
      <c r="N433" s="378"/>
      <c r="O433" s="378"/>
      <c r="P433" s="378"/>
      <c r="Q433" s="378"/>
      <c r="R433" s="378"/>
      <c r="S433" s="378"/>
      <c r="T433" s="378"/>
      <c r="U433" s="378"/>
      <c r="V433" s="378"/>
      <c r="W433" s="378"/>
      <c r="X433" s="379"/>
      <c r="Y433" s="365"/>
      <c r="Z433" s="366"/>
      <c r="AA433" s="367"/>
    </row>
    <row r="434" spans="1:27" s="63" customFormat="1" ht="6.75" customHeight="1" x14ac:dyDescent="0.15">
      <c r="B434" s="373"/>
      <c r="C434" s="380"/>
      <c r="D434" s="381"/>
      <c r="E434" s="381"/>
      <c r="F434" s="381"/>
      <c r="G434" s="381"/>
      <c r="H434" s="381"/>
      <c r="I434" s="381"/>
      <c r="J434" s="381"/>
      <c r="K434" s="381"/>
      <c r="L434" s="381"/>
      <c r="M434" s="381"/>
      <c r="N434" s="381"/>
      <c r="O434" s="381"/>
      <c r="P434" s="381"/>
      <c r="Q434" s="381"/>
      <c r="R434" s="381"/>
      <c r="S434" s="381"/>
      <c r="T434" s="381"/>
      <c r="U434" s="381"/>
      <c r="V434" s="381"/>
      <c r="W434" s="381"/>
      <c r="X434" s="382"/>
      <c r="Y434" s="368"/>
      <c r="Z434" s="369"/>
      <c r="AA434" s="370"/>
    </row>
    <row r="435" spans="1:27" s="63" customFormat="1" ht="6.75" customHeight="1" x14ac:dyDescent="0.15">
      <c r="B435" s="53"/>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98"/>
      <c r="Z435" s="98"/>
      <c r="AA435" s="98"/>
    </row>
    <row r="436" spans="1:27" ht="20.100000000000001" customHeight="1" x14ac:dyDescent="0.15">
      <c r="A436" s="59" t="s">
        <v>173</v>
      </c>
      <c r="B436" s="53"/>
      <c r="C436" s="53"/>
      <c r="D436" s="53"/>
      <c r="E436" s="53"/>
      <c r="F436" s="53"/>
      <c r="G436" s="53"/>
      <c r="H436" s="53"/>
      <c r="I436" s="53"/>
      <c r="Y436" s="62"/>
      <c r="Z436" s="62"/>
      <c r="AA436" s="62"/>
    </row>
    <row r="437" spans="1:27" s="63" customFormat="1" ht="6.75" customHeight="1" x14ac:dyDescent="0.15">
      <c r="B437" s="371" t="s">
        <v>18</v>
      </c>
      <c r="C437" s="374" t="s">
        <v>684</v>
      </c>
      <c r="D437" s="375"/>
      <c r="E437" s="375"/>
      <c r="F437" s="375"/>
      <c r="G437" s="375"/>
      <c r="H437" s="375"/>
      <c r="I437" s="375"/>
      <c r="J437" s="375"/>
      <c r="K437" s="375"/>
      <c r="L437" s="375"/>
      <c r="M437" s="375"/>
      <c r="N437" s="375"/>
      <c r="O437" s="375"/>
      <c r="P437" s="375"/>
      <c r="Q437" s="375"/>
      <c r="R437" s="375"/>
      <c r="S437" s="375"/>
      <c r="T437" s="375"/>
      <c r="U437" s="375"/>
      <c r="V437" s="375"/>
      <c r="W437" s="375"/>
      <c r="X437" s="376"/>
      <c r="Y437" s="362"/>
      <c r="Z437" s="363"/>
      <c r="AA437" s="364"/>
    </row>
    <row r="438" spans="1:27" s="63" customFormat="1" ht="12.95" customHeight="1" x14ac:dyDescent="0.15">
      <c r="B438" s="372"/>
      <c r="C438" s="377"/>
      <c r="D438" s="378"/>
      <c r="E438" s="378"/>
      <c r="F438" s="378"/>
      <c r="G438" s="378"/>
      <c r="H438" s="378"/>
      <c r="I438" s="378"/>
      <c r="J438" s="378"/>
      <c r="K438" s="378"/>
      <c r="L438" s="378"/>
      <c r="M438" s="378"/>
      <c r="N438" s="378"/>
      <c r="O438" s="378"/>
      <c r="P438" s="378"/>
      <c r="Q438" s="378"/>
      <c r="R438" s="378"/>
      <c r="S438" s="378"/>
      <c r="T438" s="378"/>
      <c r="U438" s="378"/>
      <c r="V438" s="378"/>
      <c r="W438" s="378"/>
      <c r="X438" s="379"/>
      <c r="Y438" s="365"/>
      <c r="Z438" s="366"/>
      <c r="AA438" s="367"/>
    </row>
    <row r="439" spans="1:27" s="63" customFormat="1" ht="12.95" customHeight="1" x14ac:dyDescent="0.15">
      <c r="B439" s="373"/>
      <c r="C439" s="380"/>
      <c r="D439" s="381"/>
      <c r="E439" s="381"/>
      <c r="F439" s="381"/>
      <c r="G439" s="381"/>
      <c r="H439" s="381"/>
      <c r="I439" s="381"/>
      <c r="J439" s="381"/>
      <c r="K439" s="381"/>
      <c r="L439" s="381"/>
      <c r="M439" s="381"/>
      <c r="N439" s="381"/>
      <c r="O439" s="381"/>
      <c r="P439" s="381"/>
      <c r="Q439" s="381"/>
      <c r="R439" s="381"/>
      <c r="S439" s="381"/>
      <c r="T439" s="381"/>
      <c r="U439" s="381"/>
      <c r="V439" s="381"/>
      <c r="W439" s="381"/>
      <c r="X439" s="382"/>
      <c r="Y439" s="368"/>
      <c r="Z439" s="369"/>
      <c r="AA439" s="370"/>
    </row>
    <row r="440" spans="1:27" s="63" customFormat="1" ht="12.95" customHeight="1" x14ac:dyDescent="0.15">
      <c r="B440" s="64"/>
      <c r="Y440" s="62"/>
      <c r="Z440" s="62"/>
      <c r="AA440" s="62"/>
    </row>
    <row r="441" spans="1:27" ht="20.100000000000001" customHeight="1" x14ac:dyDescent="0.15">
      <c r="A441" s="59" t="s">
        <v>174</v>
      </c>
      <c r="B441" s="53"/>
      <c r="C441" s="53"/>
      <c r="D441" s="53"/>
      <c r="E441" s="53"/>
      <c r="F441" s="53"/>
      <c r="G441" s="53"/>
      <c r="H441" s="53"/>
      <c r="I441" s="53"/>
      <c r="Y441" s="62"/>
      <c r="Z441" s="62"/>
      <c r="AA441" s="62"/>
    </row>
    <row r="442" spans="1:27" s="63" customFormat="1" ht="6.75" customHeight="1" x14ac:dyDescent="0.15">
      <c r="B442" s="371" t="s">
        <v>18</v>
      </c>
      <c r="C442" s="374" t="s">
        <v>686</v>
      </c>
      <c r="D442" s="375"/>
      <c r="E442" s="375"/>
      <c r="F442" s="375"/>
      <c r="G442" s="375"/>
      <c r="H442" s="375"/>
      <c r="I442" s="375"/>
      <c r="J442" s="375"/>
      <c r="K442" s="375"/>
      <c r="L442" s="375"/>
      <c r="M442" s="375"/>
      <c r="N442" s="375"/>
      <c r="O442" s="375"/>
      <c r="P442" s="375"/>
      <c r="Q442" s="375"/>
      <c r="R442" s="375"/>
      <c r="S442" s="375"/>
      <c r="T442" s="375"/>
      <c r="U442" s="375"/>
      <c r="V442" s="375"/>
      <c r="W442" s="375"/>
      <c r="X442" s="376"/>
      <c r="Y442" s="362"/>
      <c r="Z442" s="363"/>
      <c r="AA442" s="364"/>
    </row>
    <row r="443" spans="1:27" s="63" customFormat="1" ht="12.95" customHeight="1" x14ac:dyDescent="0.15">
      <c r="B443" s="372"/>
      <c r="C443" s="377"/>
      <c r="D443" s="378"/>
      <c r="E443" s="378"/>
      <c r="F443" s="378"/>
      <c r="G443" s="378"/>
      <c r="H443" s="378"/>
      <c r="I443" s="378"/>
      <c r="J443" s="378"/>
      <c r="K443" s="378"/>
      <c r="L443" s="378"/>
      <c r="M443" s="378"/>
      <c r="N443" s="378"/>
      <c r="O443" s="378"/>
      <c r="P443" s="378"/>
      <c r="Q443" s="378"/>
      <c r="R443" s="378"/>
      <c r="S443" s="378"/>
      <c r="T443" s="378"/>
      <c r="U443" s="378"/>
      <c r="V443" s="378"/>
      <c r="W443" s="378"/>
      <c r="X443" s="379"/>
      <c r="Y443" s="365"/>
      <c r="Z443" s="366"/>
      <c r="AA443" s="367"/>
    </row>
    <row r="444" spans="1:27" s="63" customFormat="1" ht="12.95" customHeight="1" x14ac:dyDescent="0.15">
      <c r="B444" s="373"/>
      <c r="C444" s="380"/>
      <c r="D444" s="381"/>
      <c r="E444" s="381"/>
      <c r="F444" s="381"/>
      <c r="G444" s="381"/>
      <c r="H444" s="381"/>
      <c r="I444" s="381"/>
      <c r="J444" s="381"/>
      <c r="K444" s="381"/>
      <c r="L444" s="381"/>
      <c r="M444" s="381"/>
      <c r="N444" s="381"/>
      <c r="O444" s="381"/>
      <c r="P444" s="381"/>
      <c r="Q444" s="381"/>
      <c r="R444" s="381"/>
      <c r="S444" s="381"/>
      <c r="T444" s="381"/>
      <c r="U444" s="381"/>
      <c r="V444" s="381"/>
      <c r="W444" s="381"/>
      <c r="X444" s="382"/>
      <c r="Y444" s="368"/>
      <c r="Z444" s="369"/>
      <c r="AA444" s="370"/>
    </row>
    <row r="445" spans="1:27" s="63" customFormat="1" ht="6.75" customHeight="1" x14ac:dyDescent="0.15">
      <c r="B445" s="371" t="s">
        <v>19</v>
      </c>
      <c r="C445" s="374" t="s">
        <v>685</v>
      </c>
      <c r="D445" s="375"/>
      <c r="E445" s="375"/>
      <c r="F445" s="375"/>
      <c r="G445" s="375"/>
      <c r="H445" s="375"/>
      <c r="I445" s="375"/>
      <c r="J445" s="375"/>
      <c r="K445" s="375"/>
      <c r="L445" s="375"/>
      <c r="M445" s="375"/>
      <c r="N445" s="375"/>
      <c r="O445" s="375"/>
      <c r="P445" s="375"/>
      <c r="Q445" s="375"/>
      <c r="R445" s="375"/>
      <c r="S445" s="375"/>
      <c r="T445" s="375"/>
      <c r="U445" s="375"/>
      <c r="V445" s="375"/>
      <c r="W445" s="375"/>
      <c r="X445" s="376"/>
      <c r="Y445" s="362"/>
      <c r="Z445" s="363"/>
      <c r="AA445" s="364"/>
    </row>
    <row r="446" spans="1:27" s="63" customFormat="1" ht="12.95" customHeight="1" x14ac:dyDescent="0.15">
      <c r="B446" s="372"/>
      <c r="C446" s="377"/>
      <c r="D446" s="378"/>
      <c r="E446" s="378"/>
      <c r="F446" s="378"/>
      <c r="G446" s="378"/>
      <c r="H446" s="378"/>
      <c r="I446" s="378"/>
      <c r="J446" s="378"/>
      <c r="K446" s="378"/>
      <c r="L446" s="378"/>
      <c r="M446" s="378"/>
      <c r="N446" s="378"/>
      <c r="O446" s="378"/>
      <c r="P446" s="378"/>
      <c r="Q446" s="378"/>
      <c r="R446" s="378"/>
      <c r="S446" s="378"/>
      <c r="T446" s="378"/>
      <c r="U446" s="378"/>
      <c r="V446" s="378"/>
      <c r="W446" s="378"/>
      <c r="X446" s="379"/>
      <c r="Y446" s="365"/>
      <c r="Z446" s="366"/>
      <c r="AA446" s="367"/>
    </row>
    <row r="447" spans="1:27" s="63" customFormat="1" ht="12.95" customHeight="1" x14ac:dyDescent="0.15">
      <c r="B447" s="373"/>
      <c r="C447" s="380"/>
      <c r="D447" s="381"/>
      <c r="E447" s="381"/>
      <c r="F447" s="381"/>
      <c r="G447" s="381"/>
      <c r="H447" s="381"/>
      <c r="I447" s="381"/>
      <c r="J447" s="381"/>
      <c r="K447" s="381"/>
      <c r="L447" s="381"/>
      <c r="M447" s="381"/>
      <c r="N447" s="381"/>
      <c r="O447" s="381"/>
      <c r="P447" s="381"/>
      <c r="Q447" s="381"/>
      <c r="R447" s="381"/>
      <c r="S447" s="381"/>
      <c r="T447" s="381"/>
      <c r="U447" s="381"/>
      <c r="V447" s="381"/>
      <c r="W447" s="381"/>
      <c r="X447" s="382"/>
      <c r="Y447" s="368"/>
      <c r="Z447" s="369"/>
      <c r="AA447" s="370"/>
    </row>
    <row r="448" spans="1:27" s="63" customFormat="1" ht="12.95" customHeight="1" x14ac:dyDescent="0.15">
      <c r="B448" s="64"/>
      <c r="Y448" s="62"/>
      <c r="Z448" s="62"/>
      <c r="AA448" s="62"/>
    </row>
    <row r="449" spans="1:27" ht="20.100000000000001" customHeight="1" x14ac:dyDescent="0.15">
      <c r="A449" s="59" t="s">
        <v>175</v>
      </c>
      <c r="B449" s="53"/>
      <c r="C449" s="53"/>
      <c r="D449" s="53"/>
      <c r="E449" s="53"/>
      <c r="F449" s="53"/>
      <c r="G449" s="53"/>
      <c r="H449" s="53"/>
      <c r="I449" s="53"/>
      <c r="Y449" s="62"/>
      <c r="Z449" s="62"/>
      <c r="AA449" s="62"/>
    </row>
    <row r="450" spans="1:27" s="63" customFormat="1" ht="6.75" customHeight="1" x14ac:dyDescent="0.15">
      <c r="B450" s="371" t="s">
        <v>18</v>
      </c>
      <c r="C450" s="374" t="s">
        <v>687</v>
      </c>
      <c r="D450" s="375"/>
      <c r="E450" s="375"/>
      <c r="F450" s="375"/>
      <c r="G450" s="375"/>
      <c r="H450" s="375"/>
      <c r="I450" s="375"/>
      <c r="J450" s="375"/>
      <c r="K450" s="375"/>
      <c r="L450" s="375"/>
      <c r="M450" s="375"/>
      <c r="N450" s="375"/>
      <c r="O450" s="375"/>
      <c r="P450" s="375"/>
      <c r="Q450" s="375"/>
      <c r="R450" s="375"/>
      <c r="S450" s="375"/>
      <c r="T450" s="375"/>
      <c r="U450" s="375"/>
      <c r="V450" s="375"/>
      <c r="W450" s="375"/>
      <c r="X450" s="376"/>
      <c r="Y450" s="362"/>
      <c r="Z450" s="363"/>
      <c r="AA450" s="364"/>
    </row>
    <row r="451" spans="1:27" s="63" customFormat="1" ht="12.95" customHeight="1" x14ac:dyDescent="0.15">
      <c r="B451" s="372"/>
      <c r="C451" s="377"/>
      <c r="D451" s="378"/>
      <c r="E451" s="378"/>
      <c r="F451" s="378"/>
      <c r="G451" s="378"/>
      <c r="H451" s="378"/>
      <c r="I451" s="378"/>
      <c r="J451" s="378"/>
      <c r="K451" s="378"/>
      <c r="L451" s="378"/>
      <c r="M451" s="378"/>
      <c r="N451" s="378"/>
      <c r="O451" s="378"/>
      <c r="P451" s="378"/>
      <c r="Q451" s="378"/>
      <c r="R451" s="378"/>
      <c r="S451" s="378"/>
      <c r="T451" s="378"/>
      <c r="U451" s="378"/>
      <c r="V451" s="378"/>
      <c r="W451" s="378"/>
      <c r="X451" s="379"/>
      <c r="Y451" s="365"/>
      <c r="Z451" s="366"/>
      <c r="AA451" s="367"/>
    </row>
    <row r="452" spans="1:27" s="63" customFormat="1" ht="12.95" customHeight="1" x14ac:dyDescent="0.15">
      <c r="B452" s="372"/>
      <c r="C452" s="377"/>
      <c r="D452" s="378"/>
      <c r="E452" s="378"/>
      <c r="F452" s="378"/>
      <c r="G452" s="378"/>
      <c r="H452" s="378"/>
      <c r="I452" s="378"/>
      <c r="J452" s="378"/>
      <c r="K452" s="378"/>
      <c r="L452" s="378"/>
      <c r="M452" s="378"/>
      <c r="N452" s="378"/>
      <c r="O452" s="378"/>
      <c r="P452" s="378"/>
      <c r="Q452" s="378"/>
      <c r="R452" s="378"/>
      <c r="S452" s="378"/>
      <c r="T452" s="378"/>
      <c r="U452" s="378"/>
      <c r="V452" s="378"/>
      <c r="W452" s="378"/>
      <c r="X452" s="379"/>
      <c r="Y452" s="365"/>
      <c r="Z452" s="366"/>
      <c r="AA452" s="367"/>
    </row>
    <row r="453" spans="1:27" s="63" customFormat="1" ht="12.95" customHeight="1" x14ac:dyDescent="0.15">
      <c r="B453" s="373"/>
      <c r="C453" s="380"/>
      <c r="D453" s="381"/>
      <c r="E453" s="381"/>
      <c r="F453" s="381"/>
      <c r="G453" s="381"/>
      <c r="H453" s="381"/>
      <c r="I453" s="381"/>
      <c r="J453" s="381"/>
      <c r="K453" s="381"/>
      <c r="L453" s="381"/>
      <c r="M453" s="381"/>
      <c r="N453" s="381"/>
      <c r="O453" s="381"/>
      <c r="P453" s="381"/>
      <c r="Q453" s="381"/>
      <c r="R453" s="381"/>
      <c r="S453" s="381"/>
      <c r="T453" s="381"/>
      <c r="U453" s="381"/>
      <c r="V453" s="381"/>
      <c r="W453" s="381"/>
      <c r="X453" s="382"/>
      <c r="Y453" s="368"/>
      <c r="Z453" s="369"/>
      <c r="AA453" s="370"/>
    </row>
    <row r="454" spans="1:27" s="63" customFormat="1" ht="6.75" customHeight="1" x14ac:dyDescent="0.15">
      <c r="B454" s="371" t="s">
        <v>19</v>
      </c>
      <c r="C454" s="374" t="s">
        <v>688</v>
      </c>
      <c r="D454" s="375"/>
      <c r="E454" s="375"/>
      <c r="F454" s="375"/>
      <c r="G454" s="375"/>
      <c r="H454" s="375"/>
      <c r="I454" s="375"/>
      <c r="J454" s="375"/>
      <c r="K454" s="375"/>
      <c r="L454" s="375"/>
      <c r="M454" s="375"/>
      <c r="N454" s="375"/>
      <c r="O454" s="375"/>
      <c r="P454" s="375"/>
      <c r="Q454" s="375"/>
      <c r="R454" s="375"/>
      <c r="S454" s="375"/>
      <c r="T454" s="375"/>
      <c r="U454" s="375"/>
      <c r="V454" s="375"/>
      <c r="W454" s="375"/>
      <c r="X454" s="376"/>
      <c r="Y454" s="362"/>
      <c r="Z454" s="363"/>
      <c r="AA454" s="364"/>
    </row>
    <row r="455" spans="1:27" s="63" customFormat="1" ht="12.95" customHeight="1" x14ac:dyDescent="0.15">
      <c r="B455" s="372"/>
      <c r="C455" s="377"/>
      <c r="D455" s="378"/>
      <c r="E455" s="378"/>
      <c r="F455" s="378"/>
      <c r="G455" s="378"/>
      <c r="H455" s="378"/>
      <c r="I455" s="378"/>
      <c r="J455" s="378"/>
      <c r="K455" s="378"/>
      <c r="L455" s="378"/>
      <c r="M455" s="378"/>
      <c r="N455" s="378"/>
      <c r="O455" s="378"/>
      <c r="P455" s="378"/>
      <c r="Q455" s="378"/>
      <c r="R455" s="378"/>
      <c r="S455" s="378"/>
      <c r="T455" s="378"/>
      <c r="U455" s="378"/>
      <c r="V455" s="378"/>
      <c r="W455" s="378"/>
      <c r="X455" s="379"/>
      <c r="Y455" s="365"/>
      <c r="Z455" s="366"/>
      <c r="AA455" s="367"/>
    </row>
    <row r="456" spans="1:27" s="63" customFormat="1" ht="12.95" customHeight="1" x14ac:dyDescent="0.15">
      <c r="B456" s="373"/>
      <c r="C456" s="380"/>
      <c r="D456" s="381"/>
      <c r="E456" s="381"/>
      <c r="F456" s="381"/>
      <c r="G456" s="381"/>
      <c r="H456" s="381"/>
      <c r="I456" s="381"/>
      <c r="J456" s="381"/>
      <c r="K456" s="381"/>
      <c r="L456" s="381"/>
      <c r="M456" s="381"/>
      <c r="N456" s="381"/>
      <c r="O456" s="381"/>
      <c r="P456" s="381"/>
      <c r="Q456" s="381"/>
      <c r="R456" s="381"/>
      <c r="S456" s="381"/>
      <c r="T456" s="381"/>
      <c r="U456" s="381"/>
      <c r="V456" s="381"/>
      <c r="W456" s="381"/>
      <c r="X456" s="382"/>
      <c r="Y456" s="368"/>
      <c r="Z456" s="369"/>
      <c r="AA456" s="370"/>
    </row>
    <row r="457" spans="1:27" s="63" customFormat="1" ht="12.95" customHeight="1" x14ac:dyDescent="0.15">
      <c r="B457" s="53"/>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98"/>
      <c r="Z457" s="98"/>
      <c r="AA457" s="98"/>
    </row>
    <row r="458" spans="1:27" s="63" customFormat="1" ht="19.5" customHeight="1" x14ac:dyDescent="0.15">
      <c r="A458" s="59" t="s">
        <v>176</v>
      </c>
      <c r="B458" s="53"/>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98"/>
      <c r="Z458" s="98"/>
      <c r="AA458" s="98"/>
    </row>
    <row r="459" spans="1:27" s="63" customFormat="1" ht="12" customHeight="1" x14ac:dyDescent="0.15">
      <c r="B459" s="371" t="s">
        <v>106</v>
      </c>
      <c r="C459" s="374" t="s">
        <v>689</v>
      </c>
      <c r="D459" s="375"/>
      <c r="E459" s="375"/>
      <c r="F459" s="375"/>
      <c r="G459" s="375"/>
      <c r="H459" s="375"/>
      <c r="I459" s="375"/>
      <c r="J459" s="375"/>
      <c r="K459" s="375"/>
      <c r="L459" s="375"/>
      <c r="M459" s="375"/>
      <c r="N459" s="375"/>
      <c r="O459" s="375"/>
      <c r="P459" s="375"/>
      <c r="Q459" s="375"/>
      <c r="R459" s="375"/>
      <c r="S459" s="375"/>
      <c r="T459" s="375"/>
      <c r="U459" s="375"/>
      <c r="V459" s="375"/>
      <c r="W459" s="375"/>
      <c r="X459" s="376"/>
      <c r="Y459" s="362"/>
      <c r="Z459" s="363"/>
      <c r="AA459" s="364"/>
    </row>
    <row r="460" spans="1:27" s="63" customFormat="1" ht="12.95" customHeight="1" x14ac:dyDescent="0.15">
      <c r="B460" s="372"/>
      <c r="C460" s="377"/>
      <c r="D460" s="378"/>
      <c r="E460" s="378"/>
      <c r="F460" s="378"/>
      <c r="G460" s="378"/>
      <c r="H460" s="378"/>
      <c r="I460" s="378"/>
      <c r="J460" s="378"/>
      <c r="K460" s="378"/>
      <c r="L460" s="378"/>
      <c r="M460" s="378"/>
      <c r="N460" s="378"/>
      <c r="O460" s="378"/>
      <c r="P460" s="378"/>
      <c r="Q460" s="378"/>
      <c r="R460" s="378"/>
      <c r="S460" s="378"/>
      <c r="T460" s="378"/>
      <c r="U460" s="378"/>
      <c r="V460" s="378"/>
      <c r="W460" s="378"/>
      <c r="X460" s="379"/>
      <c r="Y460" s="365"/>
      <c r="Z460" s="366"/>
      <c r="AA460" s="367"/>
    </row>
    <row r="461" spans="1:27" s="63" customFormat="1" ht="12.95" customHeight="1" x14ac:dyDescent="0.15">
      <c r="B461" s="373"/>
      <c r="C461" s="380"/>
      <c r="D461" s="381"/>
      <c r="E461" s="381"/>
      <c r="F461" s="381"/>
      <c r="G461" s="381"/>
      <c r="H461" s="381"/>
      <c r="I461" s="381"/>
      <c r="J461" s="381"/>
      <c r="K461" s="381"/>
      <c r="L461" s="381"/>
      <c r="M461" s="381"/>
      <c r="N461" s="381"/>
      <c r="O461" s="381"/>
      <c r="P461" s="381"/>
      <c r="Q461" s="381"/>
      <c r="R461" s="381"/>
      <c r="S461" s="381"/>
      <c r="T461" s="381"/>
      <c r="U461" s="381"/>
      <c r="V461" s="381"/>
      <c r="W461" s="381"/>
      <c r="X461" s="382"/>
      <c r="Y461" s="368"/>
      <c r="Z461" s="369"/>
      <c r="AA461" s="370"/>
    </row>
    <row r="462" spans="1:27" s="63" customFormat="1" ht="6" customHeight="1" x14ac:dyDescent="0.15">
      <c r="B462" s="371" t="s">
        <v>103</v>
      </c>
      <c r="C462" s="374" t="s">
        <v>690</v>
      </c>
      <c r="D462" s="375"/>
      <c r="E462" s="375"/>
      <c r="F462" s="375"/>
      <c r="G462" s="375"/>
      <c r="H462" s="375"/>
      <c r="I462" s="375"/>
      <c r="J462" s="375"/>
      <c r="K462" s="375"/>
      <c r="L462" s="375"/>
      <c r="M462" s="375"/>
      <c r="N462" s="375"/>
      <c r="O462" s="375"/>
      <c r="P462" s="375"/>
      <c r="Q462" s="375"/>
      <c r="R462" s="375"/>
      <c r="S462" s="375"/>
      <c r="T462" s="375"/>
      <c r="U462" s="375"/>
      <c r="V462" s="375"/>
      <c r="W462" s="375"/>
      <c r="X462" s="376"/>
      <c r="Y462" s="362"/>
      <c r="Z462" s="363"/>
      <c r="AA462" s="364"/>
    </row>
    <row r="463" spans="1:27" s="63" customFormat="1" ht="12.95" customHeight="1" x14ac:dyDescent="0.15">
      <c r="B463" s="372"/>
      <c r="C463" s="377"/>
      <c r="D463" s="378"/>
      <c r="E463" s="378"/>
      <c r="F463" s="378"/>
      <c r="G463" s="378"/>
      <c r="H463" s="378"/>
      <c r="I463" s="378"/>
      <c r="J463" s="378"/>
      <c r="K463" s="378"/>
      <c r="L463" s="378"/>
      <c r="M463" s="378"/>
      <c r="N463" s="378"/>
      <c r="O463" s="378"/>
      <c r="P463" s="378"/>
      <c r="Q463" s="378"/>
      <c r="R463" s="378"/>
      <c r="S463" s="378"/>
      <c r="T463" s="378"/>
      <c r="U463" s="378"/>
      <c r="V463" s="378"/>
      <c r="W463" s="378"/>
      <c r="X463" s="379"/>
      <c r="Y463" s="365"/>
      <c r="Z463" s="366"/>
      <c r="AA463" s="367"/>
    </row>
    <row r="464" spans="1:27" s="63" customFormat="1" ht="12.95" customHeight="1" x14ac:dyDescent="0.15">
      <c r="B464" s="373"/>
      <c r="C464" s="380"/>
      <c r="D464" s="381"/>
      <c r="E464" s="381"/>
      <c r="F464" s="381"/>
      <c r="G464" s="381"/>
      <c r="H464" s="381"/>
      <c r="I464" s="381"/>
      <c r="J464" s="381"/>
      <c r="K464" s="381"/>
      <c r="L464" s="381"/>
      <c r="M464" s="381"/>
      <c r="N464" s="381"/>
      <c r="O464" s="381"/>
      <c r="P464" s="381"/>
      <c r="Q464" s="381"/>
      <c r="R464" s="381"/>
      <c r="S464" s="381"/>
      <c r="T464" s="381"/>
      <c r="U464" s="381"/>
      <c r="V464" s="381"/>
      <c r="W464" s="381"/>
      <c r="X464" s="382"/>
      <c r="Y464" s="368"/>
      <c r="Z464" s="369"/>
      <c r="AA464" s="370"/>
    </row>
    <row r="465" spans="1:27" s="63" customFormat="1" ht="6.75" customHeight="1" x14ac:dyDescent="0.15">
      <c r="B465" s="371" t="s">
        <v>107</v>
      </c>
      <c r="C465" s="374" t="s">
        <v>691</v>
      </c>
      <c r="D465" s="375"/>
      <c r="E465" s="375"/>
      <c r="F465" s="375"/>
      <c r="G465" s="375"/>
      <c r="H465" s="375"/>
      <c r="I465" s="375"/>
      <c r="J465" s="375"/>
      <c r="K465" s="375"/>
      <c r="L465" s="375"/>
      <c r="M465" s="375"/>
      <c r="N465" s="375"/>
      <c r="O465" s="375"/>
      <c r="P465" s="375"/>
      <c r="Q465" s="375"/>
      <c r="R465" s="375"/>
      <c r="S465" s="375"/>
      <c r="T465" s="375"/>
      <c r="U465" s="375"/>
      <c r="V465" s="375"/>
      <c r="W465" s="375"/>
      <c r="X465" s="376"/>
      <c r="Y465" s="362"/>
      <c r="Z465" s="363"/>
      <c r="AA465" s="364"/>
    </row>
    <row r="466" spans="1:27" s="63" customFormat="1" ht="12.95" customHeight="1" x14ac:dyDescent="0.15">
      <c r="B466" s="372"/>
      <c r="C466" s="377"/>
      <c r="D466" s="378"/>
      <c r="E466" s="378"/>
      <c r="F466" s="378"/>
      <c r="G466" s="378"/>
      <c r="H466" s="378"/>
      <c r="I466" s="378"/>
      <c r="J466" s="378"/>
      <c r="K466" s="378"/>
      <c r="L466" s="378"/>
      <c r="M466" s="378"/>
      <c r="N466" s="378"/>
      <c r="O466" s="378"/>
      <c r="P466" s="378"/>
      <c r="Q466" s="378"/>
      <c r="R466" s="378"/>
      <c r="S466" s="378"/>
      <c r="T466" s="378"/>
      <c r="U466" s="378"/>
      <c r="V466" s="378"/>
      <c r="W466" s="378"/>
      <c r="X466" s="379"/>
      <c r="Y466" s="365"/>
      <c r="Z466" s="366"/>
      <c r="AA466" s="367"/>
    </row>
    <row r="467" spans="1:27" s="63" customFormat="1" ht="12.95" customHeight="1" x14ac:dyDescent="0.15">
      <c r="B467" s="373"/>
      <c r="C467" s="380"/>
      <c r="D467" s="381"/>
      <c r="E467" s="381"/>
      <c r="F467" s="381"/>
      <c r="G467" s="381"/>
      <c r="H467" s="381"/>
      <c r="I467" s="381"/>
      <c r="J467" s="381"/>
      <c r="K467" s="381"/>
      <c r="L467" s="381"/>
      <c r="M467" s="381"/>
      <c r="N467" s="381"/>
      <c r="O467" s="381"/>
      <c r="P467" s="381"/>
      <c r="Q467" s="381"/>
      <c r="R467" s="381"/>
      <c r="S467" s="381"/>
      <c r="T467" s="381"/>
      <c r="U467" s="381"/>
      <c r="V467" s="381"/>
      <c r="W467" s="381"/>
      <c r="X467" s="382"/>
      <c r="Y467" s="368"/>
      <c r="Z467" s="369"/>
      <c r="AA467" s="370"/>
    </row>
    <row r="468" spans="1:27" s="63" customFormat="1" ht="6" customHeight="1" x14ac:dyDescent="0.15">
      <c r="B468" s="371" t="s">
        <v>108</v>
      </c>
      <c r="C468" s="374" t="s">
        <v>692</v>
      </c>
      <c r="D468" s="375"/>
      <c r="E468" s="375"/>
      <c r="F468" s="375"/>
      <c r="G468" s="375"/>
      <c r="H468" s="375"/>
      <c r="I468" s="375"/>
      <c r="J468" s="375"/>
      <c r="K468" s="375"/>
      <c r="L468" s="375"/>
      <c r="M468" s="375"/>
      <c r="N468" s="375"/>
      <c r="O468" s="375"/>
      <c r="P468" s="375"/>
      <c r="Q468" s="375"/>
      <c r="R468" s="375"/>
      <c r="S468" s="375"/>
      <c r="T468" s="375"/>
      <c r="U468" s="375"/>
      <c r="V468" s="375"/>
      <c r="W468" s="375"/>
      <c r="X468" s="376"/>
      <c r="Y468" s="362"/>
      <c r="Z468" s="363"/>
      <c r="AA468" s="364"/>
    </row>
    <row r="469" spans="1:27" s="63" customFormat="1" ht="12.95" customHeight="1" x14ac:dyDescent="0.15">
      <c r="B469" s="372"/>
      <c r="C469" s="377"/>
      <c r="D469" s="378"/>
      <c r="E469" s="378"/>
      <c r="F469" s="378"/>
      <c r="G469" s="378"/>
      <c r="H469" s="378"/>
      <c r="I469" s="378"/>
      <c r="J469" s="378"/>
      <c r="K469" s="378"/>
      <c r="L469" s="378"/>
      <c r="M469" s="378"/>
      <c r="N469" s="378"/>
      <c r="O469" s="378"/>
      <c r="P469" s="378"/>
      <c r="Q469" s="378"/>
      <c r="R469" s="378"/>
      <c r="S469" s="378"/>
      <c r="T469" s="378"/>
      <c r="U469" s="378"/>
      <c r="V469" s="378"/>
      <c r="W469" s="378"/>
      <c r="X469" s="379"/>
      <c r="Y469" s="365"/>
      <c r="Z469" s="366"/>
      <c r="AA469" s="367"/>
    </row>
    <row r="470" spans="1:27" s="63" customFormat="1" ht="12.95" customHeight="1" x14ac:dyDescent="0.15">
      <c r="B470" s="373"/>
      <c r="C470" s="380"/>
      <c r="D470" s="381"/>
      <c r="E470" s="381"/>
      <c r="F470" s="381"/>
      <c r="G470" s="381"/>
      <c r="H470" s="381"/>
      <c r="I470" s="381"/>
      <c r="J470" s="381"/>
      <c r="K470" s="381"/>
      <c r="L470" s="381"/>
      <c r="M470" s="381"/>
      <c r="N470" s="381"/>
      <c r="O470" s="381"/>
      <c r="P470" s="381"/>
      <c r="Q470" s="381"/>
      <c r="R470" s="381"/>
      <c r="S470" s="381"/>
      <c r="T470" s="381"/>
      <c r="U470" s="381"/>
      <c r="V470" s="381"/>
      <c r="W470" s="381"/>
      <c r="X470" s="382"/>
      <c r="Y470" s="368"/>
      <c r="Z470" s="369"/>
      <c r="AA470" s="370"/>
    </row>
    <row r="471" spans="1:27" s="63" customFormat="1" ht="12.95" customHeight="1" x14ac:dyDescent="0.15">
      <c r="B471" s="64"/>
      <c r="Y471" s="62"/>
      <c r="Z471" s="62"/>
      <c r="AA471" s="62"/>
    </row>
    <row r="472" spans="1:27" ht="20.100000000000001" customHeight="1" x14ac:dyDescent="0.15">
      <c r="A472" s="59" t="s">
        <v>178</v>
      </c>
      <c r="B472" s="53"/>
      <c r="C472" s="53"/>
      <c r="D472" s="53"/>
      <c r="E472" s="53"/>
      <c r="F472" s="53"/>
      <c r="G472" s="53"/>
      <c r="H472" s="53"/>
      <c r="I472" s="53"/>
      <c r="Y472" s="62"/>
      <c r="Z472" s="62"/>
      <c r="AA472" s="62"/>
    </row>
    <row r="473" spans="1:27" s="63" customFormat="1" ht="9.75" customHeight="1" x14ac:dyDescent="0.15">
      <c r="B473" s="65"/>
      <c r="C473" s="444" t="s">
        <v>693</v>
      </c>
      <c r="D473" s="383"/>
      <c r="E473" s="383"/>
      <c r="F473" s="383"/>
      <c r="G473" s="383"/>
      <c r="H473" s="383"/>
      <c r="I473" s="383"/>
      <c r="J473" s="383"/>
      <c r="K473" s="383"/>
      <c r="L473" s="383"/>
      <c r="M473" s="383"/>
      <c r="N473" s="383"/>
      <c r="O473" s="383"/>
      <c r="P473" s="383"/>
      <c r="Q473" s="383"/>
      <c r="R473" s="383"/>
      <c r="S473" s="383"/>
      <c r="T473" s="383"/>
      <c r="U473" s="383"/>
      <c r="V473" s="383"/>
      <c r="W473" s="383"/>
      <c r="X473" s="384"/>
      <c r="Y473" s="362"/>
      <c r="Z473" s="363"/>
      <c r="AA473" s="364"/>
    </row>
    <row r="474" spans="1:27" s="63" customFormat="1" ht="9.75" customHeight="1" x14ac:dyDescent="0.15">
      <c r="B474" s="96" t="s">
        <v>18</v>
      </c>
      <c r="C474" s="385"/>
      <c r="D474" s="386"/>
      <c r="E474" s="386"/>
      <c r="F474" s="386"/>
      <c r="G474" s="386"/>
      <c r="H474" s="386"/>
      <c r="I474" s="386"/>
      <c r="J474" s="386"/>
      <c r="K474" s="386"/>
      <c r="L474" s="386"/>
      <c r="M474" s="386"/>
      <c r="N474" s="386"/>
      <c r="O474" s="386"/>
      <c r="P474" s="386"/>
      <c r="Q474" s="386"/>
      <c r="R474" s="386"/>
      <c r="S474" s="386"/>
      <c r="T474" s="386"/>
      <c r="U474" s="386"/>
      <c r="V474" s="386"/>
      <c r="W474" s="386"/>
      <c r="X474" s="387"/>
      <c r="Y474" s="365"/>
      <c r="Z474" s="366"/>
      <c r="AA474" s="367"/>
    </row>
    <row r="475" spans="1:27" s="63" customFormat="1" ht="9.75" customHeight="1" x14ac:dyDescent="0.15">
      <c r="B475" s="66"/>
      <c r="C475" s="388"/>
      <c r="D475" s="389"/>
      <c r="E475" s="389"/>
      <c r="F475" s="389"/>
      <c r="G475" s="389"/>
      <c r="H475" s="389"/>
      <c r="I475" s="389"/>
      <c r="J475" s="389"/>
      <c r="K475" s="389"/>
      <c r="L475" s="389"/>
      <c r="M475" s="389"/>
      <c r="N475" s="389"/>
      <c r="O475" s="389"/>
      <c r="P475" s="389"/>
      <c r="Q475" s="389"/>
      <c r="R475" s="389"/>
      <c r="S475" s="389"/>
      <c r="T475" s="389"/>
      <c r="U475" s="389"/>
      <c r="V475" s="389"/>
      <c r="W475" s="389"/>
      <c r="X475" s="390"/>
      <c r="Y475" s="368"/>
      <c r="Z475" s="369"/>
      <c r="AA475" s="370"/>
    </row>
    <row r="476" spans="1:27" s="63" customFormat="1" ht="12.95" customHeight="1" x14ac:dyDescent="0.15">
      <c r="B476" s="64"/>
      <c r="Y476" s="62"/>
      <c r="Z476" s="62"/>
      <c r="AA476" s="62"/>
    </row>
    <row r="477" spans="1:27" ht="20.100000000000001" customHeight="1" x14ac:dyDescent="0.15">
      <c r="A477" s="59" t="s">
        <v>179</v>
      </c>
      <c r="B477" s="53"/>
      <c r="C477" s="53"/>
      <c r="D477" s="53"/>
      <c r="E477" s="53"/>
      <c r="F477" s="53"/>
      <c r="G477" s="53"/>
      <c r="H477" s="53"/>
      <c r="I477" s="53"/>
      <c r="Y477" s="62"/>
      <c r="Z477" s="62"/>
      <c r="AA477" s="62"/>
    </row>
    <row r="478" spans="1:27" ht="9" customHeight="1" x14ac:dyDescent="0.15">
      <c r="A478" s="59"/>
      <c r="B478" s="371" t="s">
        <v>18</v>
      </c>
      <c r="C478" s="444" t="s">
        <v>694</v>
      </c>
      <c r="D478" s="383"/>
      <c r="E478" s="383"/>
      <c r="F478" s="383"/>
      <c r="G478" s="383"/>
      <c r="H478" s="383"/>
      <c r="I478" s="383"/>
      <c r="J478" s="383"/>
      <c r="K478" s="383"/>
      <c r="L478" s="383"/>
      <c r="M478" s="383"/>
      <c r="N478" s="383"/>
      <c r="O478" s="383"/>
      <c r="P478" s="383"/>
      <c r="Q478" s="383"/>
      <c r="R478" s="383"/>
      <c r="S478" s="383"/>
      <c r="T478" s="383"/>
      <c r="U478" s="383"/>
      <c r="V478" s="383"/>
      <c r="W478" s="383"/>
      <c r="X478" s="384"/>
      <c r="Y478" s="362"/>
      <c r="Z478" s="363"/>
      <c r="AA478" s="364"/>
    </row>
    <row r="479" spans="1:27" ht="9" customHeight="1" x14ac:dyDescent="0.15">
      <c r="A479" s="59"/>
      <c r="B479" s="372"/>
      <c r="C479" s="385"/>
      <c r="D479" s="386"/>
      <c r="E479" s="386"/>
      <c r="F479" s="386"/>
      <c r="G479" s="386"/>
      <c r="H479" s="386"/>
      <c r="I479" s="386"/>
      <c r="J479" s="386"/>
      <c r="K479" s="386"/>
      <c r="L479" s="386"/>
      <c r="M479" s="386"/>
      <c r="N479" s="386"/>
      <c r="O479" s="386"/>
      <c r="P479" s="386"/>
      <c r="Q479" s="386"/>
      <c r="R479" s="386"/>
      <c r="S479" s="386"/>
      <c r="T479" s="386"/>
      <c r="U479" s="386"/>
      <c r="V479" s="386"/>
      <c r="W479" s="386"/>
      <c r="X479" s="387"/>
      <c r="Y479" s="365"/>
      <c r="Z479" s="366"/>
      <c r="AA479" s="367"/>
    </row>
    <row r="480" spans="1:27" ht="9" customHeight="1" x14ac:dyDescent="0.15">
      <c r="A480" s="59"/>
      <c r="B480" s="373"/>
      <c r="C480" s="388"/>
      <c r="D480" s="389"/>
      <c r="E480" s="389"/>
      <c r="F480" s="389"/>
      <c r="G480" s="389"/>
      <c r="H480" s="389"/>
      <c r="I480" s="389"/>
      <c r="J480" s="389"/>
      <c r="K480" s="389"/>
      <c r="L480" s="389"/>
      <c r="M480" s="389"/>
      <c r="N480" s="389"/>
      <c r="O480" s="389"/>
      <c r="P480" s="389"/>
      <c r="Q480" s="389"/>
      <c r="R480" s="389"/>
      <c r="S480" s="389"/>
      <c r="T480" s="389"/>
      <c r="U480" s="389"/>
      <c r="V480" s="389"/>
      <c r="W480" s="389"/>
      <c r="X480" s="390"/>
      <c r="Y480" s="368"/>
      <c r="Z480" s="369"/>
      <c r="AA480" s="370"/>
    </row>
    <row r="481" spans="2:27" s="63" customFormat="1" ht="9.75" customHeight="1" x14ac:dyDescent="0.15">
      <c r="B481" s="371" t="s">
        <v>19</v>
      </c>
      <c r="C481" s="444" t="s">
        <v>695</v>
      </c>
      <c r="D481" s="383"/>
      <c r="E481" s="383"/>
      <c r="F481" s="383"/>
      <c r="G481" s="383"/>
      <c r="H481" s="383"/>
      <c r="I481" s="383"/>
      <c r="J481" s="383"/>
      <c r="K481" s="383"/>
      <c r="L481" s="383"/>
      <c r="M481" s="383"/>
      <c r="N481" s="383"/>
      <c r="O481" s="383"/>
      <c r="P481" s="383"/>
      <c r="Q481" s="383"/>
      <c r="R481" s="383"/>
      <c r="S481" s="383"/>
      <c r="T481" s="383"/>
      <c r="U481" s="383"/>
      <c r="V481" s="383"/>
      <c r="W481" s="383"/>
      <c r="X481" s="384"/>
      <c r="Y481" s="362"/>
      <c r="Z481" s="363"/>
      <c r="AA481" s="364"/>
    </row>
    <row r="482" spans="2:27" s="63" customFormat="1" ht="9.75" customHeight="1" x14ac:dyDescent="0.15">
      <c r="B482" s="372"/>
      <c r="C482" s="385"/>
      <c r="D482" s="386"/>
      <c r="E482" s="386"/>
      <c r="F482" s="386"/>
      <c r="G482" s="386"/>
      <c r="H482" s="386"/>
      <c r="I482" s="386"/>
      <c r="J482" s="386"/>
      <c r="K482" s="386"/>
      <c r="L482" s="386"/>
      <c r="M482" s="386"/>
      <c r="N482" s="386"/>
      <c r="O482" s="386"/>
      <c r="P482" s="386"/>
      <c r="Q482" s="386"/>
      <c r="R482" s="386"/>
      <c r="S482" s="386"/>
      <c r="T482" s="386"/>
      <c r="U482" s="386"/>
      <c r="V482" s="386"/>
      <c r="W482" s="386"/>
      <c r="X482" s="387"/>
      <c r="Y482" s="365"/>
      <c r="Z482" s="366"/>
      <c r="AA482" s="367"/>
    </row>
    <row r="483" spans="2:27" s="63" customFormat="1" ht="9.75" customHeight="1" x14ac:dyDescent="0.15">
      <c r="B483" s="373"/>
      <c r="C483" s="388"/>
      <c r="D483" s="389"/>
      <c r="E483" s="389"/>
      <c r="F483" s="389"/>
      <c r="G483" s="389"/>
      <c r="H483" s="389"/>
      <c r="I483" s="389"/>
      <c r="J483" s="389"/>
      <c r="K483" s="389"/>
      <c r="L483" s="389"/>
      <c r="M483" s="389"/>
      <c r="N483" s="389"/>
      <c r="O483" s="389"/>
      <c r="P483" s="389"/>
      <c r="Q483" s="389"/>
      <c r="R483" s="389"/>
      <c r="S483" s="389"/>
      <c r="T483" s="389"/>
      <c r="U483" s="389"/>
      <c r="V483" s="389"/>
      <c r="W483" s="389"/>
      <c r="X483" s="390"/>
      <c r="Y483" s="368"/>
      <c r="Z483" s="369"/>
      <c r="AA483" s="370"/>
    </row>
    <row r="484" spans="2:27" s="63" customFormat="1" ht="4.5" customHeight="1" x14ac:dyDescent="0.15">
      <c r="B484" s="371" t="s">
        <v>20</v>
      </c>
      <c r="C484" s="67"/>
      <c r="D484" s="67"/>
      <c r="E484" s="67"/>
      <c r="F484" s="67"/>
      <c r="G484" s="67"/>
      <c r="H484" s="67"/>
      <c r="I484" s="67"/>
      <c r="J484" s="68"/>
      <c r="K484" s="68"/>
      <c r="L484" s="68"/>
      <c r="M484" s="68"/>
      <c r="N484" s="68"/>
      <c r="O484" s="68"/>
      <c r="P484" s="68"/>
      <c r="Q484" s="68"/>
      <c r="R484" s="68"/>
      <c r="S484" s="68"/>
      <c r="T484" s="68"/>
      <c r="U484" s="68"/>
      <c r="V484" s="68"/>
      <c r="W484" s="68"/>
      <c r="X484" s="42"/>
      <c r="Y484" s="422"/>
      <c r="Z484" s="422"/>
      <c r="AA484" s="422"/>
    </row>
    <row r="485" spans="2:27" s="63" customFormat="1" ht="12.95" customHeight="1" x14ac:dyDescent="0.15">
      <c r="B485" s="372"/>
      <c r="C485" s="63" t="s">
        <v>696</v>
      </c>
      <c r="D485" s="53"/>
      <c r="E485" s="53"/>
      <c r="F485" s="53"/>
      <c r="G485" s="53"/>
      <c r="H485" s="53"/>
      <c r="I485" s="53"/>
      <c r="Y485" s="422"/>
      <c r="Z485" s="422"/>
      <c r="AA485" s="422"/>
    </row>
    <row r="486" spans="2:27" s="63" customFormat="1" ht="12.95" customHeight="1" x14ac:dyDescent="0.15">
      <c r="B486" s="372"/>
      <c r="C486" s="63" t="s">
        <v>65</v>
      </c>
      <c r="D486" s="53"/>
      <c r="E486" s="53"/>
      <c r="F486" s="53"/>
      <c r="G486" s="53"/>
      <c r="H486" s="53"/>
      <c r="I486" s="53"/>
      <c r="Y486" s="422"/>
      <c r="Z486" s="422"/>
      <c r="AA486" s="422"/>
    </row>
    <row r="487" spans="2:27" s="63" customFormat="1" ht="4.5" customHeight="1" x14ac:dyDescent="0.15">
      <c r="B487" s="372"/>
      <c r="D487" s="105"/>
      <c r="E487" s="105"/>
      <c r="F487" s="105"/>
      <c r="G487" s="105"/>
      <c r="H487" s="105"/>
      <c r="I487" s="105"/>
      <c r="J487" s="69"/>
      <c r="K487" s="69"/>
      <c r="L487" s="69"/>
      <c r="M487" s="69"/>
      <c r="N487" s="69"/>
      <c r="O487" s="69"/>
      <c r="P487" s="69"/>
      <c r="Q487" s="69"/>
      <c r="R487" s="69"/>
      <c r="S487" s="69"/>
      <c r="T487" s="69"/>
      <c r="U487" s="69"/>
      <c r="V487" s="69"/>
      <c r="W487" s="69"/>
      <c r="X487" s="70"/>
      <c r="Y487" s="422"/>
      <c r="Z487" s="422"/>
      <c r="AA487" s="422"/>
    </row>
    <row r="488" spans="2:27" s="63" customFormat="1" ht="12.95" customHeight="1" x14ac:dyDescent="0.15">
      <c r="B488" s="372"/>
      <c r="D488" s="103" t="s">
        <v>66</v>
      </c>
      <c r="E488" s="53"/>
      <c r="F488" s="53"/>
      <c r="G488" s="53"/>
      <c r="H488" s="53"/>
      <c r="I488" s="53"/>
      <c r="Y488" s="422"/>
      <c r="Z488" s="422"/>
      <c r="AA488" s="422"/>
    </row>
    <row r="489" spans="2:27" s="63" customFormat="1" ht="12.95" customHeight="1" x14ac:dyDescent="0.15">
      <c r="B489" s="372"/>
      <c r="D489" s="104" t="s">
        <v>67</v>
      </c>
      <c r="E489" s="53"/>
      <c r="F489" s="53"/>
      <c r="G489" s="53"/>
      <c r="H489" s="53"/>
      <c r="I489" s="53"/>
      <c r="Y489" s="422"/>
      <c r="Z489" s="422"/>
      <c r="AA489" s="422"/>
    </row>
    <row r="490" spans="2:27" s="63" customFormat="1" ht="4.5" customHeight="1" x14ac:dyDescent="0.15">
      <c r="B490" s="372"/>
      <c r="D490" s="104"/>
      <c r="E490" s="53"/>
      <c r="F490" s="53"/>
      <c r="G490" s="53"/>
      <c r="H490" s="53"/>
      <c r="I490" s="53"/>
      <c r="Y490" s="422"/>
      <c r="Z490" s="422"/>
      <c r="AA490" s="422"/>
    </row>
    <row r="491" spans="2:27" s="63" customFormat="1" ht="12.95" customHeight="1" x14ac:dyDescent="0.15">
      <c r="B491" s="372"/>
      <c r="C491" s="71"/>
      <c r="D491" s="63" t="s">
        <v>68</v>
      </c>
      <c r="E491" s="53"/>
      <c r="F491" s="53"/>
      <c r="G491" s="53"/>
      <c r="H491" s="53"/>
      <c r="I491" s="53"/>
      <c r="Y491" s="422"/>
      <c r="Z491" s="422"/>
      <c r="AA491" s="422"/>
    </row>
    <row r="492" spans="2:27" s="63" customFormat="1" ht="12.95" customHeight="1" x14ac:dyDescent="0.15">
      <c r="B492" s="372"/>
      <c r="C492" s="71"/>
      <c r="D492" s="72" t="s">
        <v>71</v>
      </c>
      <c r="E492" s="69"/>
      <c r="F492" s="69"/>
      <c r="G492" s="69"/>
      <c r="H492" s="69"/>
      <c r="I492" s="69"/>
      <c r="J492" s="69"/>
      <c r="K492" s="69"/>
      <c r="L492" s="69"/>
      <c r="M492" s="69"/>
      <c r="N492" s="69"/>
      <c r="O492" s="69"/>
      <c r="P492" s="69"/>
      <c r="Q492" s="69"/>
      <c r="R492" s="69"/>
      <c r="S492" s="69"/>
      <c r="T492" s="69"/>
      <c r="U492" s="69"/>
      <c r="V492" s="69"/>
      <c r="W492" s="69"/>
      <c r="X492" s="70"/>
      <c r="Y492" s="422"/>
      <c r="Z492" s="422"/>
      <c r="AA492" s="422"/>
    </row>
    <row r="493" spans="2:27" s="63" customFormat="1" ht="12.95" customHeight="1" x14ac:dyDescent="0.15">
      <c r="B493" s="372"/>
      <c r="C493" s="71"/>
      <c r="D493" s="63" t="s">
        <v>69</v>
      </c>
      <c r="Y493" s="422"/>
      <c r="Z493" s="422"/>
      <c r="AA493" s="422"/>
    </row>
    <row r="494" spans="2:27" s="63" customFormat="1" ht="4.5" customHeight="1" x14ac:dyDescent="0.15">
      <c r="B494" s="372"/>
      <c r="D494" s="104"/>
      <c r="E494" s="53"/>
      <c r="F494" s="53"/>
      <c r="G494" s="53"/>
      <c r="H494" s="53"/>
      <c r="I494" s="53"/>
      <c r="Y494" s="422"/>
      <c r="Z494" s="422"/>
      <c r="AA494" s="422"/>
    </row>
    <row r="495" spans="2:27" s="63" customFormat="1" ht="12.95" customHeight="1" x14ac:dyDescent="0.15">
      <c r="B495" s="372"/>
      <c r="C495" s="71"/>
      <c r="D495" s="63" t="s">
        <v>76</v>
      </c>
      <c r="Y495" s="422"/>
      <c r="Z495" s="422"/>
      <c r="AA495" s="422"/>
    </row>
    <row r="496" spans="2:27" s="63" customFormat="1" ht="12.95" customHeight="1" x14ac:dyDescent="0.15">
      <c r="B496" s="372"/>
      <c r="C496" s="71"/>
      <c r="D496" s="63" t="s">
        <v>73</v>
      </c>
      <c r="Y496" s="422"/>
      <c r="Z496" s="422"/>
      <c r="AA496" s="422"/>
    </row>
    <row r="497" spans="1:27" s="63" customFormat="1" ht="12.95" customHeight="1" x14ac:dyDescent="0.15">
      <c r="B497" s="372"/>
      <c r="C497" s="71"/>
      <c r="D497" s="63" t="s">
        <v>74</v>
      </c>
      <c r="Y497" s="422"/>
      <c r="Z497" s="422"/>
      <c r="AA497" s="422"/>
    </row>
    <row r="498" spans="1:27" s="63" customFormat="1" ht="12.95" customHeight="1" x14ac:dyDescent="0.15">
      <c r="B498" s="372"/>
      <c r="C498" s="71"/>
      <c r="D498" s="63" t="s">
        <v>75</v>
      </c>
      <c r="Y498" s="422"/>
      <c r="Z498" s="422"/>
      <c r="AA498" s="422"/>
    </row>
    <row r="499" spans="1:27" s="63" customFormat="1" ht="12.95" customHeight="1" x14ac:dyDescent="0.15">
      <c r="B499" s="372"/>
      <c r="C499" s="71"/>
      <c r="D499" s="63" t="s">
        <v>77</v>
      </c>
      <c r="Y499" s="422"/>
      <c r="Z499" s="422"/>
      <c r="AA499" s="422"/>
    </row>
    <row r="500" spans="1:27" s="63" customFormat="1" ht="12.95" customHeight="1" x14ac:dyDescent="0.15">
      <c r="B500" s="372"/>
      <c r="C500" s="71"/>
      <c r="D500" s="63" t="s">
        <v>78</v>
      </c>
      <c r="Y500" s="422"/>
      <c r="Z500" s="422"/>
      <c r="AA500" s="422"/>
    </row>
    <row r="501" spans="1:27" s="63" customFormat="1" ht="12.95" customHeight="1" x14ac:dyDescent="0.15">
      <c r="B501" s="372"/>
      <c r="C501" s="71"/>
      <c r="D501" s="72" t="s">
        <v>72</v>
      </c>
      <c r="E501" s="69"/>
      <c r="F501" s="69"/>
      <c r="G501" s="69"/>
      <c r="H501" s="69"/>
      <c r="I501" s="69"/>
      <c r="J501" s="69"/>
      <c r="K501" s="69"/>
      <c r="L501" s="69"/>
      <c r="M501" s="69"/>
      <c r="N501" s="69"/>
      <c r="O501" s="69"/>
      <c r="P501" s="69"/>
      <c r="Q501" s="69"/>
      <c r="R501" s="69"/>
      <c r="S501" s="69"/>
      <c r="T501" s="69"/>
      <c r="U501" s="69"/>
      <c r="V501" s="69"/>
      <c r="W501" s="69"/>
      <c r="X501" s="69"/>
      <c r="Y501" s="422"/>
      <c r="Z501" s="422"/>
      <c r="AA501" s="422"/>
    </row>
    <row r="502" spans="1:27" s="63" customFormat="1" ht="12.95" customHeight="1" x14ac:dyDescent="0.15">
      <c r="B502" s="372"/>
      <c r="C502" s="71"/>
      <c r="D502" s="63" t="s">
        <v>70</v>
      </c>
      <c r="X502" s="73"/>
      <c r="Y502" s="422"/>
      <c r="Z502" s="422"/>
      <c r="AA502" s="422"/>
    </row>
    <row r="503" spans="1:27" s="63" customFormat="1" ht="4.5" customHeight="1" x14ac:dyDescent="0.15">
      <c r="B503" s="372"/>
      <c r="D503" s="104"/>
      <c r="E503" s="53"/>
      <c r="F503" s="53"/>
      <c r="G503" s="53"/>
      <c r="H503" s="53"/>
      <c r="I503" s="53"/>
      <c r="Y503" s="422"/>
      <c r="Z503" s="422"/>
      <c r="AA503" s="422"/>
    </row>
    <row r="504" spans="1:27" s="63" customFormat="1" ht="12.95" customHeight="1" x14ac:dyDescent="0.15">
      <c r="B504" s="372"/>
      <c r="C504" s="71"/>
      <c r="D504" s="63" t="s">
        <v>79</v>
      </c>
      <c r="Y504" s="422"/>
      <c r="Z504" s="422"/>
      <c r="AA504" s="422"/>
    </row>
    <row r="505" spans="1:27" s="63" customFormat="1" ht="12.95" customHeight="1" x14ac:dyDescent="0.15">
      <c r="B505" s="372"/>
      <c r="C505" s="71"/>
      <c r="D505" s="63" t="s">
        <v>101</v>
      </c>
      <c r="Y505" s="422"/>
      <c r="Z505" s="422"/>
      <c r="AA505" s="422"/>
    </row>
    <row r="506" spans="1:27" s="63" customFormat="1" ht="12.95" customHeight="1" x14ac:dyDescent="0.15">
      <c r="B506" s="372"/>
      <c r="C506" s="71"/>
      <c r="D506" s="74" t="s">
        <v>80</v>
      </c>
      <c r="X506" s="73"/>
      <c r="Y506" s="422"/>
      <c r="Z506" s="422"/>
      <c r="AA506" s="422"/>
    </row>
    <row r="507" spans="1:27" s="63" customFormat="1" ht="12.95" customHeight="1" x14ac:dyDescent="0.15">
      <c r="B507" s="373"/>
      <c r="C507" s="75"/>
      <c r="D507" s="72" t="s">
        <v>81</v>
      </c>
      <c r="E507" s="69"/>
      <c r="F507" s="69"/>
      <c r="G507" s="69"/>
      <c r="H507" s="69"/>
      <c r="I507" s="69"/>
      <c r="J507" s="69"/>
      <c r="K507" s="69"/>
      <c r="L507" s="69"/>
      <c r="M507" s="69"/>
      <c r="N507" s="69"/>
      <c r="O507" s="69"/>
      <c r="P507" s="69"/>
      <c r="Q507" s="69"/>
      <c r="R507" s="69"/>
      <c r="S507" s="69"/>
      <c r="T507" s="69"/>
      <c r="U507" s="69"/>
      <c r="V507" s="69"/>
      <c r="W507" s="69"/>
      <c r="X507" s="70"/>
      <c r="Y507" s="422"/>
      <c r="Z507" s="422"/>
      <c r="AA507" s="422"/>
    </row>
    <row r="508" spans="1:27" s="63" customFormat="1" ht="12.95" customHeight="1" x14ac:dyDescent="0.15">
      <c r="B508" s="53"/>
      <c r="Y508" s="98"/>
      <c r="Z508" s="98"/>
      <c r="AA508" s="98"/>
    </row>
    <row r="509" spans="1:27" ht="20.100000000000001" customHeight="1" x14ac:dyDescent="0.15">
      <c r="A509" s="59" t="s">
        <v>710</v>
      </c>
      <c r="B509" s="45"/>
      <c r="C509" s="53"/>
      <c r="D509" s="53"/>
      <c r="E509" s="53"/>
      <c r="F509" s="53"/>
      <c r="G509" s="53"/>
      <c r="H509" s="53"/>
      <c r="I509" s="53"/>
      <c r="Y509" s="62"/>
      <c r="Z509" s="62"/>
      <c r="AA509" s="62"/>
    </row>
    <row r="510" spans="1:27" s="76" customFormat="1" ht="15" customHeight="1" x14ac:dyDescent="0.15">
      <c r="B510" s="561" t="s">
        <v>18</v>
      </c>
      <c r="C510" s="374" t="s">
        <v>740</v>
      </c>
      <c r="D510" s="375"/>
      <c r="E510" s="375"/>
      <c r="F510" s="375"/>
      <c r="G510" s="375"/>
      <c r="H510" s="375"/>
      <c r="I510" s="375"/>
      <c r="J510" s="375"/>
      <c r="K510" s="375"/>
      <c r="L510" s="375"/>
      <c r="M510" s="375"/>
      <c r="N510" s="375"/>
      <c r="O510" s="375"/>
      <c r="P510" s="375"/>
      <c r="Q510" s="375"/>
      <c r="R510" s="375"/>
      <c r="S510" s="375"/>
      <c r="T510" s="375"/>
      <c r="U510" s="375"/>
      <c r="V510" s="375"/>
      <c r="W510" s="375"/>
      <c r="X510" s="376"/>
      <c r="Y510" s="555"/>
      <c r="Z510" s="556"/>
      <c r="AA510" s="557"/>
    </row>
    <row r="511" spans="1:27" s="76" customFormat="1" ht="15" customHeight="1" x14ac:dyDescent="0.15">
      <c r="B511" s="562"/>
      <c r="C511" s="380"/>
      <c r="D511" s="381"/>
      <c r="E511" s="381"/>
      <c r="F511" s="381"/>
      <c r="G511" s="381"/>
      <c r="H511" s="381"/>
      <c r="I511" s="381"/>
      <c r="J511" s="381"/>
      <c r="K511" s="381"/>
      <c r="L511" s="381"/>
      <c r="M511" s="381"/>
      <c r="N511" s="381"/>
      <c r="O511" s="381"/>
      <c r="P511" s="381"/>
      <c r="Q511" s="381"/>
      <c r="R511" s="381"/>
      <c r="S511" s="381"/>
      <c r="T511" s="381"/>
      <c r="U511" s="381"/>
      <c r="V511" s="381"/>
      <c r="W511" s="381"/>
      <c r="X511" s="382"/>
      <c r="Y511" s="558"/>
      <c r="Z511" s="559"/>
      <c r="AA511" s="560"/>
    </row>
    <row r="512" spans="1:27" s="76" customFormat="1" ht="30" customHeight="1" x14ac:dyDescent="0.15">
      <c r="B512" s="330" t="s">
        <v>103</v>
      </c>
      <c r="C512" s="380" t="s">
        <v>741</v>
      </c>
      <c r="D512" s="381"/>
      <c r="E512" s="381"/>
      <c r="F512" s="381"/>
      <c r="G512" s="381"/>
      <c r="H512" s="381"/>
      <c r="I512" s="381"/>
      <c r="J512" s="381"/>
      <c r="K512" s="381"/>
      <c r="L512" s="381"/>
      <c r="M512" s="381"/>
      <c r="N512" s="381"/>
      <c r="O512" s="381"/>
      <c r="P512" s="381"/>
      <c r="Q512" s="381"/>
      <c r="R512" s="381"/>
      <c r="S512" s="381"/>
      <c r="T512" s="381"/>
      <c r="U512" s="381"/>
      <c r="V512" s="381"/>
      <c r="W512" s="381"/>
      <c r="X512" s="382"/>
      <c r="Y512" s="558"/>
      <c r="Z512" s="559"/>
      <c r="AA512" s="560"/>
    </row>
    <row r="513" spans="2:27" s="76" customFormat="1" ht="15" customHeight="1" x14ac:dyDescent="0.15">
      <c r="B513" s="561" t="s">
        <v>20</v>
      </c>
      <c r="C513" s="374" t="s">
        <v>742</v>
      </c>
      <c r="D513" s="375"/>
      <c r="E513" s="375"/>
      <c r="F513" s="375"/>
      <c r="G513" s="375"/>
      <c r="H513" s="375"/>
      <c r="I513" s="375"/>
      <c r="J513" s="375"/>
      <c r="K513" s="375"/>
      <c r="L513" s="375"/>
      <c r="M513" s="375"/>
      <c r="N513" s="375"/>
      <c r="O513" s="375"/>
      <c r="P513" s="375"/>
      <c r="Q513" s="375"/>
      <c r="R513" s="375"/>
      <c r="S513" s="375"/>
      <c r="T513" s="375"/>
      <c r="U513" s="375"/>
      <c r="V513" s="375"/>
      <c r="W513" s="375"/>
      <c r="X513" s="376"/>
      <c r="Y513" s="555"/>
      <c r="Z513" s="556"/>
      <c r="AA513" s="557"/>
    </row>
    <row r="514" spans="2:27" s="76" customFormat="1" ht="15" customHeight="1" x14ac:dyDescent="0.15">
      <c r="B514" s="562"/>
      <c r="C514" s="380"/>
      <c r="D514" s="381"/>
      <c r="E514" s="381"/>
      <c r="F514" s="381"/>
      <c r="G514" s="381"/>
      <c r="H514" s="381"/>
      <c r="I514" s="381"/>
      <c r="J514" s="381"/>
      <c r="K514" s="381"/>
      <c r="L514" s="381"/>
      <c r="M514" s="381"/>
      <c r="N514" s="381"/>
      <c r="O514" s="381"/>
      <c r="P514" s="381"/>
      <c r="Q514" s="381"/>
      <c r="R514" s="381"/>
      <c r="S514" s="381"/>
      <c r="T514" s="381"/>
      <c r="U514" s="381"/>
      <c r="V514" s="381"/>
      <c r="W514" s="381"/>
      <c r="X514" s="382"/>
      <c r="Y514" s="558"/>
      <c r="Z514" s="559"/>
      <c r="AA514" s="560"/>
    </row>
    <row r="515" spans="2:27" s="90" customFormat="1" ht="41.25" customHeight="1" x14ac:dyDescent="0.15">
      <c r="B515" s="91" t="s">
        <v>21</v>
      </c>
      <c r="C515" s="526" t="s">
        <v>743</v>
      </c>
      <c r="D515" s="527"/>
      <c r="E515" s="527"/>
      <c r="F515" s="527"/>
      <c r="G515" s="527"/>
      <c r="H515" s="527"/>
      <c r="I515" s="527"/>
      <c r="J515" s="527"/>
      <c r="K515" s="527"/>
      <c r="L515" s="527"/>
      <c r="M515" s="527"/>
      <c r="N515" s="527"/>
      <c r="O515" s="527"/>
      <c r="P515" s="527"/>
      <c r="Q515" s="527"/>
      <c r="R515" s="527"/>
      <c r="S515" s="527"/>
      <c r="T515" s="527"/>
      <c r="U515" s="527"/>
      <c r="V515" s="527"/>
      <c r="W515" s="527"/>
      <c r="X515" s="528"/>
      <c r="Y515" s="544"/>
      <c r="Z515" s="545"/>
      <c r="AA515" s="546"/>
    </row>
    <row r="516" spans="2:27" s="90" customFormat="1" ht="25.5" customHeight="1" x14ac:dyDescent="0.15">
      <c r="B516" s="330" t="s">
        <v>22</v>
      </c>
      <c r="C516" s="526" t="s">
        <v>744</v>
      </c>
      <c r="D516" s="527"/>
      <c r="E516" s="527"/>
      <c r="F516" s="527"/>
      <c r="G516" s="527"/>
      <c r="H516" s="527"/>
      <c r="I516" s="527"/>
      <c r="J516" s="527"/>
      <c r="K516" s="527"/>
      <c r="L516" s="527"/>
      <c r="M516" s="527"/>
      <c r="N516" s="527"/>
      <c r="O516" s="527"/>
      <c r="P516" s="527"/>
      <c r="Q516" s="527"/>
      <c r="R516" s="527"/>
      <c r="S516" s="527"/>
      <c r="T516" s="527"/>
      <c r="U516" s="527"/>
      <c r="V516" s="527"/>
      <c r="W516" s="527"/>
      <c r="X516" s="528"/>
      <c r="Y516" s="544"/>
      <c r="Z516" s="545"/>
      <c r="AA516" s="546"/>
    </row>
    <row r="517" spans="2:27" s="90" customFormat="1" ht="30" customHeight="1" x14ac:dyDescent="0.15">
      <c r="B517" s="330" t="s">
        <v>127</v>
      </c>
      <c r="C517" s="526" t="s">
        <v>745</v>
      </c>
      <c r="D517" s="527"/>
      <c r="E517" s="527"/>
      <c r="F517" s="527"/>
      <c r="G517" s="527"/>
      <c r="H517" s="527"/>
      <c r="I517" s="527"/>
      <c r="J517" s="527"/>
      <c r="K517" s="527"/>
      <c r="L517" s="527"/>
      <c r="M517" s="527"/>
      <c r="N517" s="527"/>
      <c r="O517" s="527"/>
      <c r="P517" s="527"/>
      <c r="Q517" s="527"/>
      <c r="R517" s="527"/>
      <c r="S517" s="527"/>
      <c r="T517" s="527"/>
      <c r="U517" s="527"/>
      <c r="V517" s="527"/>
      <c r="W517" s="527"/>
      <c r="X517" s="528"/>
      <c r="Y517" s="99"/>
      <c r="Z517" s="100"/>
      <c r="AA517" s="101"/>
    </row>
    <row r="518" spans="2:27" s="90" customFormat="1" ht="30" customHeight="1" x14ac:dyDescent="0.15">
      <c r="B518" s="330" t="s">
        <v>128</v>
      </c>
      <c r="C518" s="526" t="s">
        <v>746</v>
      </c>
      <c r="D518" s="527"/>
      <c r="E518" s="527"/>
      <c r="F518" s="527"/>
      <c r="G518" s="527"/>
      <c r="H518" s="527"/>
      <c r="I518" s="527"/>
      <c r="J518" s="527"/>
      <c r="K518" s="527"/>
      <c r="L518" s="527"/>
      <c r="M518" s="527"/>
      <c r="N518" s="527"/>
      <c r="O518" s="527"/>
      <c r="P518" s="527"/>
      <c r="Q518" s="527"/>
      <c r="R518" s="527"/>
      <c r="S518" s="527"/>
      <c r="T518" s="527"/>
      <c r="U518" s="527"/>
      <c r="V518" s="527"/>
      <c r="W518" s="527"/>
      <c r="X518" s="528"/>
      <c r="Y518" s="544"/>
      <c r="Z518" s="545"/>
      <c r="AA518" s="546"/>
    </row>
    <row r="519" spans="2:27" s="90" customFormat="1" ht="27" customHeight="1" x14ac:dyDescent="0.15">
      <c r="B519" s="91" t="s">
        <v>129</v>
      </c>
      <c r="C519" s="526" t="s">
        <v>747</v>
      </c>
      <c r="D519" s="527"/>
      <c r="E519" s="527"/>
      <c r="F519" s="527"/>
      <c r="G519" s="527"/>
      <c r="H519" s="527"/>
      <c r="I519" s="527"/>
      <c r="J519" s="527"/>
      <c r="K519" s="527"/>
      <c r="L519" s="527"/>
      <c r="M519" s="527"/>
      <c r="N519" s="527"/>
      <c r="O519" s="527"/>
      <c r="P519" s="527"/>
      <c r="Q519" s="527"/>
      <c r="R519" s="527"/>
      <c r="S519" s="527"/>
      <c r="T519" s="527"/>
      <c r="U519" s="527"/>
      <c r="V519" s="527"/>
      <c r="W519" s="527"/>
      <c r="X519" s="528"/>
      <c r="Y519" s="544"/>
      <c r="Z519" s="545"/>
      <c r="AA519" s="546"/>
    </row>
    <row r="520" spans="2:27" s="90" customFormat="1" ht="30" customHeight="1" x14ac:dyDescent="0.15">
      <c r="B520" s="330" t="s">
        <v>130</v>
      </c>
      <c r="C520" s="526" t="s">
        <v>748</v>
      </c>
      <c r="D520" s="527"/>
      <c r="E520" s="527"/>
      <c r="F520" s="527"/>
      <c r="G520" s="527"/>
      <c r="H520" s="527"/>
      <c r="I520" s="527"/>
      <c r="J520" s="527"/>
      <c r="K520" s="527"/>
      <c r="L520" s="527"/>
      <c r="M520" s="527"/>
      <c r="N520" s="527"/>
      <c r="O520" s="527"/>
      <c r="P520" s="527"/>
      <c r="Q520" s="527"/>
      <c r="R520" s="527"/>
      <c r="S520" s="527"/>
      <c r="T520" s="527"/>
      <c r="U520" s="527"/>
      <c r="V520" s="527"/>
      <c r="W520" s="527"/>
      <c r="X520" s="528"/>
      <c r="Y520" s="544"/>
      <c r="Z520" s="545"/>
      <c r="AA520" s="546"/>
    </row>
    <row r="521" spans="2:27" s="76" customFormat="1" ht="30" customHeight="1" x14ac:dyDescent="0.15">
      <c r="B521" s="91" t="s">
        <v>131</v>
      </c>
      <c r="C521" s="526" t="s">
        <v>749</v>
      </c>
      <c r="D521" s="527"/>
      <c r="E521" s="527"/>
      <c r="F521" s="527"/>
      <c r="G521" s="527"/>
      <c r="H521" s="527"/>
      <c r="I521" s="527"/>
      <c r="J521" s="527"/>
      <c r="K521" s="527"/>
      <c r="L521" s="527"/>
      <c r="M521" s="527"/>
      <c r="N521" s="527"/>
      <c r="O521" s="527"/>
      <c r="P521" s="527"/>
      <c r="Q521" s="527"/>
      <c r="R521" s="527"/>
      <c r="S521" s="527"/>
      <c r="T521" s="527"/>
      <c r="U521" s="527"/>
      <c r="V521" s="527"/>
      <c r="W521" s="527"/>
      <c r="X521" s="528"/>
      <c r="Y521" s="571"/>
      <c r="Z521" s="572"/>
      <c r="AA521" s="573"/>
    </row>
    <row r="522" spans="2:27" s="76" customFormat="1" ht="55.5" customHeight="1" x14ac:dyDescent="0.15">
      <c r="B522" s="91" t="s">
        <v>132</v>
      </c>
      <c r="C522" s="526" t="s">
        <v>750</v>
      </c>
      <c r="D522" s="527"/>
      <c r="E522" s="527"/>
      <c r="F522" s="527"/>
      <c r="G522" s="527"/>
      <c r="H522" s="527"/>
      <c r="I522" s="527"/>
      <c r="J522" s="527"/>
      <c r="K522" s="527"/>
      <c r="L522" s="527"/>
      <c r="M522" s="527"/>
      <c r="N522" s="527"/>
      <c r="O522" s="527"/>
      <c r="P522" s="527"/>
      <c r="Q522" s="527"/>
      <c r="R522" s="527"/>
      <c r="S522" s="527"/>
      <c r="T522" s="527"/>
      <c r="U522" s="527"/>
      <c r="V522" s="527"/>
      <c r="W522" s="527"/>
      <c r="X522" s="528"/>
      <c r="Y522" s="529"/>
      <c r="Z522" s="530"/>
      <c r="AA522" s="531"/>
    </row>
    <row r="523" spans="2:27" s="76" customFormat="1" ht="42" customHeight="1" x14ac:dyDescent="0.15">
      <c r="B523" s="91" t="s">
        <v>133</v>
      </c>
      <c r="C523" s="526" t="s">
        <v>751</v>
      </c>
      <c r="D523" s="527"/>
      <c r="E523" s="527"/>
      <c r="F523" s="527"/>
      <c r="G523" s="527"/>
      <c r="H523" s="527"/>
      <c r="I523" s="527"/>
      <c r="J523" s="527"/>
      <c r="K523" s="527"/>
      <c r="L523" s="527"/>
      <c r="M523" s="527"/>
      <c r="N523" s="527"/>
      <c r="O523" s="527"/>
      <c r="P523" s="527"/>
      <c r="Q523" s="527"/>
      <c r="R523" s="527"/>
      <c r="S523" s="527"/>
      <c r="T523" s="527"/>
      <c r="U523" s="527"/>
      <c r="V523" s="527"/>
      <c r="W523" s="527"/>
      <c r="X523" s="528"/>
      <c r="Y523" s="529"/>
      <c r="Z523" s="530"/>
      <c r="AA523" s="531"/>
    </row>
    <row r="524" spans="2:27" s="76" customFormat="1" ht="42.75" customHeight="1" x14ac:dyDescent="0.15">
      <c r="B524" s="91" t="s">
        <v>134</v>
      </c>
      <c r="C524" s="526" t="s">
        <v>752</v>
      </c>
      <c r="D524" s="527"/>
      <c r="E524" s="527"/>
      <c r="F524" s="527"/>
      <c r="G524" s="527"/>
      <c r="H524" s="527"/>
      <c r="I524" s="527"/>
      <c r="J524" s="527"/>
      <c r="K524" s="527"/>
      <c r="L524" s="527"/>
      <c r="M524" s="527"/>
      <c r="N524" s="527"/>
      <c r="O524" s="527"/>
      <c r="P524" s="527"/>
      <c r="Q524" s="527"/>
      <c r="R524" s="527"/>
      <c r="S524" s="527"/>
      <c r="T524" s="527"/>
      <c r="U524" s="527"/>
      <c r="V524" s="527"/>
      <c r="W524" s="527"/>
      <c r="X524" s="528"/>
      <c r="Y524" s="529"/>
      <c r="Z524" s="530"/>
      <c r="AA524" s="531"/>
    </row>
    <row r="525" spans="2:27" s="76" customFormat="1" ht="37.5" customHeight="1" x14ac:dyDescent="0.15">
      <c r="B525" s="91" t="s">
        <v>135</v>
      </c>
      <c r="C525" s="526" t="s">
        <v>753</v>
      </c>
      <c r="D525" s="527"/>
      <c r="E525" s="527"/>
      <c r="F525" s="527"/>
      <c r="G525" s="527"/>
      <c r="H525" s="527"/>
      <c r="I525" s="527"/>
      <c r="J525" s="527"/>
      <c r="K525" s="527"/>
      <c r="L525" s="527"/>
      <c r="M525" s="527"/>
      <c r="N525" s="527"/>
      <c r="O525" s="527"/>
      <c r="P525" s="527"/>
      <c r="Q525" s="527"/>
      <c r="R525" s="527"/>
      <c r="S525" s="527"/>
      <c r="T525" s="527"/>
      <c r="U525" s="527"/>
      <c r="V525" s="527"/>
      <c r="W525" s="527"/>
      <c r="X525" s="528"/>
      <c r="Y525" s="529"/>
      <c r="Z525" s="530"/>
      <c r="AA525" s="531"/>
    </row>
    <row r="526" spans="2:27" s="76" customFormat="1" ht="30" customHeight="1" x14ac:dyDescent="0.15">
      <c r="B526" s="91" t="s">
        <v>136</v>
      </c>
      <c r="C526" s="526" t="s">
        <v>754</v>
      </c>
      <c r="D526" s="527"/>
      <c r="E526" s="527"/>
      <c r="F526" s="527"/>
      <c r="G526" s="527"/>
      <c r="H526" s="527"/>
      <c r="I526" s="527"/>
      <c r="J526" s="527"/>
      <c r="K526" s="527"/>
      <c r="L526" s="527"/>
      <c r="M526" s="527"/>
      <c r="N526" s="527"/>
      <c r="O526" s="527"/>
      <c r="P526" s="527"/>
      <c r="Q526" s="527"/>
      <c r="R526" s="527"/>
      <c r="S526" s="527"/>
      <c r="T526" s="527"/>
      <c r="U526" s="527"/>
      <c r="V526" s="527"/>
      <c r="W526" s="527"/>
      <c r="X526" s="528"/>
      <c r="Y526" s="92"/>
      <c r="Z526" s="93"/>
      <c r="AA526" s="94"/>
    </row>
    <row r="527" spans="2:27" s="76" customFormat="1" ht="45.75" customHeight="1" x14ac:dyDescent="0.15">
      <c r="B527" s="91" t="s">
        <v>137</v>
      </c>
      <c r="C527" s="526" t="s">
        <v>755</v>
      </c>
      <c r="D527" s="527"/>
      <c r="E527" s="527"/>
      <c r="F527" s="527"/>
      <c r="G527" s="527"/>
      <c r="H527" s="527"/>
      <c r="I527" s="527"/>
      <c r="J527" s="527"/>
      <c r="K527" s="527"/>
      <c r="L527" s="527"/>
      <c r="M527" s="527"/>
      <c r="N527" s="527"/>
      <c r="O527" s="527"/>
      <c r="P527" s="527"/>
      <c r="Q527" s="527"/>
      <c r="R527" s="527"/>
      <c r="S527" s="527"/>
      <c r="T527" s="527"/>
      <c r="U527" s="527"/>
      <c r="V527" s="527"/>
      <c r="W527" s="527"/>
      <c r="X527" s="528"/>
      <c r="Y527" s="529"/>
      <c r="Z527" s="530"/>
      <c r="AA527" s="531"/>
    </row>
    <row r="528" spans="2:27" s="76" customFormat="1" ht="30" customHeight="1" x14ac:dyDescent="0.15">
      <c r="B528" s="91" t="s">
        <v>140</v>
      </c>
      <c r="C528" s="526" t="s">
        <v>756</v>
      </c>
      <c r="D528" s="527"/>
      <c r="E528" s="527"/>
      <c r="F528" s="527"/>
      <c r="G528" s="527"/>
      <c r="H528" s="527"/>
      <c r="I528" s="527"/>
      <c r="J528" s="527"/>
      <c r="K528" s="527"/>
      <c r="L528" s="527"/>
      <c r="M528" s="527"/>
      <c r="N528" s="527"/>
      <c r="O528" s="527"/>
      <c r="P528" s="527"/>
      <c r="Q528" s="527"/>
      <c r="R528" s="527"/>
      <c r="S528" s="527"/>
      <c r="T528" s="527"/>
      <c r="U528" s="527"/>
      <c r="V528" s="527"/>
      <c r="W528" s="527"/>
      <c r="X528" s="528"/>
      <c r="Y528" s="529"/>
      <c r="Z528" s="530"/>
      <c r="AA528" s="531"/>
    </row>
    <row r="529" spans="1:27" s="76" customFormat="1" ht="30" customHeight="1" x14ac:dyDescent="0.15">
      <c r="B529" s="91" t="s">
        <v>141</v>
      </c>
      <c r="C529" s="526" t="s">
        <v>757</v>
      </c>
      <c r="D529" s="527"/>
      <c r="E529" s="527"/>
      <c r="F529" s="527"/>
      <c r="G529" s="527"/>
      <c r="H529" s="527"/>
      <c r="I529" s="527"/>
      <c r="J529" s="527"/>
      <c r="K529" s="527"/>
      <c r="L529" s="527"/>
      <c r="M529" s="527"/>
      <c r="N529" s="527"/>
      <c r="O529" s="527"/>
      <c r="P529" s="527"/>
      <c r="Q529" s="527"/>
      <c r="R529" s="527"/>
      <c r="S529" s="527"/>
      <c r="T529" s="527"/>
      <c r="U529" s="527"/>
      <c r="V529" s="527"/>
      <c r="W529" s="527"/>
      <c r="X529" s="528"/>
      <c r="Y529" s="529"/>
      <c r="Z529" s="530"/>
      <c r="AA529" s="531"/>
    </row>
    <row r="530" spans="1:27" s="76" customFormat="1" ht="30" customHeight="1" x14ac:dyDescent="0.15">
      <c r="B530" s="91" t="s">
        <v>142</v>
      </c>
      <c r="C530" s="526" t="s">
        <v>758</v>
      </c>
      <c r="D530" s="527"/>
      <c r="E530" s="527"/>
      <c r="F530" s="527"/>
      <c r="G530" s="527"/>
      <c r="H530" s="527"/>
      <c r="I530" s="527"/>
      <c r="J530" s="527"/>
      <c r="K530" s="527"/>
      <c r="L530" s="527"/>
      <c r="M530" s="527"/>
      <c r="N530" s="527"/>
      <c r="O530" s="527"/>
      <c r="P530" s="527"/>
      <c r="Q530" s="527"/>
      <c r="R530" s="527"/>
      <c r="S530" s="527"/>
      <c r="T530" s="527"/>
      <c r="U530" s="527"/>
      <c r="V530" s="527"/>
      <c r="W530" s="527"/>
      <c r="X530" s="528"/>
      <c r="Y530" s="529"/>
      <c r="Z530" s="530"/>
      <c r="AA530" s="531"/>
    </row>
    <row r="531" spans="1:27" s="76" customFormat="1" ht="27" customHeight="1" x14ac:dyDescent="0.15">
      <c r="B531" s="91" t="s">
        <v>143</v>
      </c>
      <c r="C531" s="526" t="s">
        <v>759</v>
      </c>
      <c r="D531" s="527"/>
      <c r="E531" s="527"/>
      <c r="F531" s="527"/>
      <c r="G531" s="527"/>
      <c r="H531" s="527"/>
      <c r="I531" s="527"/>
      <c r="J531" s="527"/>
      <c r="K531" s="527"/>
      <c r="L531" s="527"/>
      <c r="M531" s="527"/>
      <c r="N531" s="527"/>
      <c r="O531" s="527"/>
      <c r="P531" s="527"/>
      <c r="Q531" s="527"/>
      <c r="R531" s="527"/>
      <c r="S531" s="527"/>
      <c r="T531" s="527"/>
      <c r="U531" s="527"/>
      <c r="V531" s="527"/>
      <c r="W531" s="527"/>
      <c r="X531" s="528"/>
      <c r="Y531" s="529"/>
      <c r="Z531" s="530"/>
      <c r="AA531" s="531"/>
    </row>
    <row r="532" spans="1:27" s="76" customFormat="1" ht="30" customHeight="1" x14ac:dyDescent="0.15">
      <c r="B532" s="91" t="s">
        <v>144</v>
      </c>
      <c r="C532" s="526" t="s">
        <v>760</v>
      </c>
      <c r="D532" s="527"/>
      <c r="E532" s="527"/>
      <c r="F532" s="527"/>
      <c r="G532" s="527"/>
      <c r="H532" s="527"/>
      <c r="I532" s="527"/>
      <c r="J532" s="527"/>
      <c r="K532" s="527"/>
      <c r="L532" s="527"/>
      <c r="M532" s="527"/>
      <c r="N532" s="527"/>
      <c r="O532" s="527"/>
      <c r="P532" s="527"/>
      <c r="Q532" s="527"/>
      <c r="R532" s="527"/>
      <c r="S532" s="527"/>
      <c r="T532" s="527"/>
      <c r="U532" s="527"/>
      <c r="V532" s="527"/>
      <c r="W532" s="527"/>
      <c r="X532" s="528"/>
      <c r="Y532" s="529"/>
      <c r="Z532" s="530"/>
      <c r="AA532" s="531"/>
    </row>
    <row r="533" spans="1:27" s="63" customFormat="1" ht="12.95" customHeight="1" x14ac:dyDescent="0.15">
      <c r="B533" s="64"/>
      <c r="Y533" s="62"/>
      <c r="Z533" s="62"/>
      <c r="AA533" s="62"/>
    </row>
    <row r="534" spans="1:27" ht="12.95" customHeight="1" x14ac:dyDescent="0.15">
      <c r="A534" s="59"/>
      <c r="B534" s="53"/>
      <c r="C534" s="53"/>
      <c r="D534" s="53"/>
      <c r="E534" s="53"/>
      <c r="F534" s="53"/>
      <c r="G534" s="53"/>
      <c r="H534" s="53"/>
      <c r="I534" s="53"/>
      <c r="Y534" s="62"/>
      <c r="Z534" s="62"/>
      <c r="AA534" s="62"/>
    </row>
    <row r="535" spans="1:27" s="63" customFormat="1" ht="12.95" customHeight="1" x14ac:dyDescent="0.15">
      <c r="B535" s="64"/>
      <c r="Y535" s="62"/>
      <c r="Z535" s="62"/>
      <c r="AA535" s="62"/>
    </row>
    <row r="536" spans="1:27" s="63" customFormat="1" ht="12.95" customHeight="1" x14ac:dyDescent="0.15">
      <c r="B536" s="64"/>
      <c r="Y536" s="62"/>
      <c r="Z536" s="62"/>
      <c r="AA536" s="62"/>
    </row>
    <row r="537" spans="1:27" s="63" customFormat="1" ht="12.95" customHeight="1" x14ac:dyDescent="0.15">
      <c r="B537" s="64"/>
      <c r="Y537" s="62"/>
      <c r="Z537" s="62"/>
      <c r="AA537" s="62"/>
    </row>
    <row r="538" spans="1:27" s="45" customFormat="1" ht="21" customHeight="1" x14ac:dyDescent="0.15">
      <c r="A538" s="59" t="s">
        <v>29</v>
      </c>
      <c r="B538" s="77"/>
      <c r="C538" s="78"/>
      <c r="D538" s="78"/>
      <c r="Y538" s="62"/>
      <c r="Z538" s="62"/>
      <c r="AA538" s="62"/>
    </row>
    <row r="539" spans="1:27" s="63" customFormat="1" ht="7.5" customHeight="1" x14ac:dyDescent="0.15">
      <c r="B539" s="371" t="s">
        <v>18</v>
      </c>
      <c r="C539" s="374" t="s">
        <v>697</v>
      </c>
      <c r="D539" s="375"/>
      <c r="E539" s="375"/>
      <c r="F539" s="375"/>
      <c r="G539" s="375"/>
      <c r="H539" s="375"/>
      <c r="I539" s="375"/>
      <c r="J539" s="375"/>
      <c r="K539" s="375"/>
      <c r="L539" s="375"/>
      <c r="M539" s="375"/>
      <c r="N539" s="375"/>
      <c r="O539" s="375"/>
      <c r="P539" s="375"/>
      <c r="Q539" s="375"/>
      <c r="R539" s="375"/>
      <c r="S539" s="375"/>
      <c r="T539" s="375"/>
      <c r="U539" s="375"/>
      <c r="V539" s="375"/>
      <c r="W539" s="375"/>
      <c r="X539" s="376"/>
      <c r="Y539" s="422"/>
      <c r="Z539" s="422"/>
      <c r="AA539" s="422"/>
    </row>
    <row r="540" spans="1:27" s="63" customFormat="1" ht="12.95" customHeight="1" x14ac:dyDescent="0.15">
      <c r="A540" s="45"/>
      <c r="B540" s="372"/>
      <c r="C540" s="377"/>
      <c r="D540" s="378"/>
      <c r="E540" s="378"/>
      <c r="F540" s="378"/>
      <c r="G540" s="378"/>
      <c r="H540" s="378"/>
      <c r="I540" s="378"/>
      <c r="J540" s="378"/>
      <c r="K540" s="378"/>
      <c r="L540" s="378"/>
      <c r="M540" s="378"/>
      <c r="N540" s="378"/>
      <c r="O540" s="378"/>
      <c r="P540" s="378"/>
      <c r="Q540" s="378"/>
      <c r="R540" s="378"/>
      <c r="S540" s="378"/>
      <c r="T540" s="378"/>
      <c r="U540" s="378"/>
      <c r="V540" s="378"/>
      <c r="W540" s="378"/>
      <c r="X540" s="379"/>
      <c r="Y540" s="422"/>
      <c r="Z540" s="422"/>
      <c r="AA540" s="422"/>
    </row>
    <row r="541" spans="1:27" s="63" customFormat="1" ht="12.95" customHeight="1" x14ac:dyDescent="0.15">
      <c r="A541" s="45"/>
      <c r="B541" s="373"/>
      <c r="C541" s="380"/>
      <c r="D541" s="381"/>
      <c r="E541" s="381"/>
      <c r="F541" s="381"/>
      <c r="G541" s="381"/>
      <c r="H541" s="381"/>
      <c r="I541" s="381"/>
      <c r="J541" s="381"/>
      <c r="K541" s="381"/>
      <c r="L541" s="381"/>
      <c r="M541" s="381"/>
      <c r="N541" s="381"/>
      <c r="O541" s="381"/>
      <c r="P541" s="381"/>
      <c r="Q541" s="381"/>
      <c r="R541" s="381"/>
      <c r="S541" s="381"/>
      <c r="T541" s="381"/>
      <c r="U541" s="381"/>
      <c r="V541" s="381"/>
      <c r="W541" s="381"/>
      <c r="X541" s="382"/>
      <c r="Y541" s="422"/>
      <c r="Z541" s="422"/>
      <c r="AA541" s="422"/>
    </row>
    <row r="542" spans="1:27" ht="15" customHeight="1" x14ac:dyDescent="0.15">
      <c r="B542" s="371" t="s">
        <v>19</v>
      </c>
      <c r="C542" s="374" t="s">
        <v>698</v>
      </c>
      <c r="D542" s="383"/>
      <c r="E542" s="383"/>
      <c r="F542" s="383"/>
      <c r="G542" s="383"/>
      <c r="H542" s="383"/>
      <c r="I542" s="383"/>
      <c r="J542" s="383"/>
      <c r="K542" s="383"/>
      <c r="L542" s="383"/>
      <c r="M542" s="383"/>
      <c r="N542" s="383"/>
      <c r="O542" s="383"/>
      <c r="P542" s="383"/>
      <c r="Q542" s="383"/>
      <c r="R542" s="383"/>
      <c r="S542" s="383"/>
      <c r="T542" s="383"/>
      <c r="U542" s="383"/>
      <c r="V542" s="383"/>
      <c r="W542" s="383"/>
      <c r="X542" s="384"/>
      <c r="Y542" s="482"/>
      <c r="Z542" s="483"/>
      <c r="AA542" s="484"/>
    </row>
    <row r="543" spans="1:27" ht="12.95" customHeight="1" x14ac:dyDescent="0.15">
      <c r="A543" s="59"/>
      <c r="B543" s="372"/>
      <c r="C543" s="385"/>
      <c r="D543" s="386"/>
      <c r="E543" s="386"/>
      <c r="F543" s="386"/>
      <c r="G543" s="386"/>
      <c r="H543" s="386"/>
      <c r="I543" s="386"/>
      <c r="J543" s="386"/>
      <c r="K543" s="386"/>
      <c r="L543" s="386"/>
      <c r="M543" s="386"/>
      <c r="N543" s="386"/>
      <c r="O543" s="386"/>
      <c r="P543" s="386"/>
      <c r="Q543" s="386"/>
      <c r="R543" s="386"/>
      <c r="S543" s="386"/>
      <c r="T543" s="386"/>
      <c r="U543" s="386"/>
      <c r="V543" s="386"/>
      <c r="W543" s="386"/>
      <c r="X543" s="387"/>
      <c r="Y543" s="485"/>
      <c r="Z543" s="486"/>
      <c r="AA543" s="487"/>
    </row>
    <row r="544" spans="1:27" s="63" customFormat="1" ht="12.95" customHeight="1" x14ac:dyDescent="0.15">
      <c r="B544" s="373"/>
      <c r="C544" s="388"/>
      <c r="D544" s="389"/>
      <c r="E544" s="389"/>
      <c r="F544" s="389"/>
      <c r="G544" s="389"/>
      <c r="H544" s="389"/>
      <c r="I544" s="389"/>
      <c r="J544" s="389"/>
      <c r="K544" s="389"/>
      <c r="L544" s="389"/>
      <c r="M544" s="389"/>
      <c r="N544" s="389"/>
      <c r="O544" s="389"/>
      <c r="P544" s="389"/>
      <c r="Q544" s="389"/>
      <c r="R544" s="389"/>
      <c r="S544" s="389"/>
      <c r="T544" s="389"/>
      <c r="U544" s="389"/>
      <c r="V544" s="389"/>
      <c r="W544" s="389"/>
      <c r="X544" s="390"/>
      <c r="Y544" s="488"/>
      <c r="Z544" s="489"/>
      <c r="AA544" s="490"/>
    </row>
    <row r="545" spans="1:27" ht="12.95" customHeight="1" x14ac:dyDescent="0.15">
      <c r="Y545" s="62"/>
      <c r="Z545" s="62"/>
      <c r="AA545" s="62"/>
    </row>
    <row r="546" spans="1:27" ht="18.75" customHeight="1" x14ac:dyDescent="0.15">
      <c r="A546" s="59" t="s">
        <v>30</v>
      </c>
      <c r="B546" s="77"/>
      <c r="C546" s="78"/>
      <c r="D546" s="78"/>
      <c r="E546" s="45"/>
      <c r="F546" s="45"/>
      <c r="G546" s="45"/>
      <c r="H546" s="45"/>
      <c r="I546" s="45"/>
      <c r="J546" s="45"/>
      <c r="K546" s="45"/>
      <c r="L546" s="45"/>
      <c r="M546" s="45"/>
      <c r="N546" s="45"/>
      <c r="O546" s="45"/>
      <c r="P546" s="45"/>
      <c r="Q546" s="45"/>
      <c r="R546" s="45"/>
      <c r="S546" s="45"/>
      <c r="T546" s="45"/>
      <c r="U546" s="45"/>
      <c r="V546" s="45"/>
      <c r="W546" s="45"/>
      <c r="X546" s="45"/>
      <c r="Y546" s="62"/>
      <c r="Z546" s="62"/>
      <c r="AA546" s="62"/>
    </row>
    <row r="547" spans="1:27" ht="6" customHeight="1" x14ac:dyDescent="0.15">
      <c r="A547" s="63"/>
      <c r="B547" s="65"/>
      <c r="C547" s="444" t="s">
        <v>699</v>
      </c>
      <c r="D547" s="383"/>
      <c r="E547" s="383"/>
      <c r="F547" s="383"/>
      <c r="G547" s="383"/>
      <c r="H547" s="383"/>
      <c r="I547" s="383"/>
      <c r="J547" s="383"/>
      <c r="K547" s="383"/>
      <c r="L547" s="383"/>
      <c r="M547" s="383"/>
      <c r="N547" s="383"/>
      <c r="O547" s="383"/>
      <c r="P547" s="383"/>
      <c r="Q547" s="383"/>
      <c r="R547" s="383"/>
      <c r="S547" s="383"/>
      <c r="T547" s="383"/>
      <c r="U547" s="383"/>
      <c r="V547" s="383"/>
      <c r="W547" s="383"/>
      <c r="X547" s="384"/>
      <c r="Y547" s="362"/>
      <c r="Z547" s="363"/>
      <c r="AA547" s="364"/>
    </row>
    <row r="548" spans="1:27" ht="24.75" customHeight="1" x14ac:dyDescent="0.15">
      <c r="A548" s="45"/>
      <c r="B548" s="96" t="s">
        <v>18</v>
      </c>
      <c r="C548" s="385"/>
      <c r="D548" s="386"/>
      <c r="E548" s="386"/>
      <c r="F548" s="386"/>
      <c r="G548" s="386"/>
      <c r="H548" s="386"/>
      <c r="I548" s="386"/>
      <c r="J548" s="386"/>
      <c r="K548" s="386"/>
      <c r="L548" s="386"/>
      <c r="M548" s="386"/>
      <c r="N548" s="386"/>
      <c r="O548" s="386"/>
      <c r="P548" s="386"/>
      <c r="Q548" s="386"/>
      <c r="R548" s="386"/>
      <c r="S548" s="386"/>
      <c r="T548" s="386"/>
      <c r="U548" s="386"/>
      <c r="V548" s="386"/>
      <c r="W548" s="386"/>
      <c r="X548" s="387"/>
      <c r="Y548" s="365"/>
      <c r="Z548" s="366"/>
      <c r="AA548" s="367"/>
    </row>
    <row r="549" spans="1:27" ht="18" customHeight="1" x14ac:dyDescent="0.15">
      <c r="B549" s="391" t="s">
        <v>19</v>
      </c>
      <c r="C549" s="392" t="s">
        <v>700</v>
      </c>
      <c r="D549" s="550"/>
      <c r="E549" s="550"/>
      <c r="F549" s="550"/>
      <c r="G549" s="550"/>
      <c r="H549" s="550"/>
      <c r="I549" s="550"/>
      <c r="J549" s="550"/>
      <c r="K549" s="550"/>
      <c r="L549" s="550"/>
      <c r="M549" s="550"/>
      <c r="N549" s="550"/>
      <c r="O549" s="550"/>
      <c r="P549" s="550"/>
      <c r="Q549" s="550"/>
      <c r="R549" s="550"/>
      <c r="S549" s="550"/>
      <c r="T549" s="550"/>
      <c r="U549" s="550"/>
      <c r="V549" s="550"/>
      <c r="W549" s="550"/>
      <c r="X549" s="550"/>
      <c r="Y549" s="534"/>
      <c r="Z549" s="534"/>
      <c r="AA549" s="534"/>
    </row>
    <row r="550" spans="1:27" ht="12.95" customHeight="1" x14ac:dyDescent="0.15">
      <c r="A550" s="59"/>
      <c r="B550" s="391"/>
      <c r="C550" s="550"/>
      <c r="D550" s="550"/>
      <c r="E550" s="550"/>
      <c r="F550" s="550"/>
      <c r="G550" s="550"/>
      <c r="H550" s="550"/>
      <c r="I550" s="550"/>
      <c r="J550" s="550"/>
      <c r="K550" s="550"/>
      <c r="L550" s="550"/>
      <c r="M550" s="550"/>
      <c r="N550" s="550"/>
      <c r="O550" s="550"/>
      <c r="P550" s="550"/>
      <c r="Q550" s="550"/>
      <c r="R550" s="550"/>
      <c r="S550" s="550"/>
      <c r="T550" s="550"/>
      <c r="U550" s="550"/>
      <c r="V550" s="550"/>
      <c r="W550" s="550"/>
      <c r="X550" s="550"/>
      <c r="Y550" s="534"/>
      <c r="Z550" s="534"/>
      <c r="AA550" s="534"/>
    </row>
    <row r="551" spans="1:27" ht="12.95" customHeight="1" x14ac:dyDescent="0.15">
      <c r="Y551" s="62"/>
      <c r="Z551" s="62"/>
      <c r="AA551" s="62"/>
    </row>
    <row r="552" spans="1:27" ht="12.95" customHeight="1" x14ac:dyDescent="0.15">
      <c r="A552" s="107" t="s">
        <v>153</v>
      </c>
      <c r="B552" s="108"/>
      <c r="C552" s="109"/>
      <c r="D552" s="109"/>
      <c r="E552" s="109"/>
      <c r="F552" s="109"/>
      <c r="G552" s="109"/>
      <c r="H552" s="109"/>
      <c r="I552" s="109"/>
      <c r="J552" s="110"/>
      <c r="K552" s="110"/>
      <c r="L552" s="110"/>
      <c r="M552" s="110"/>
      <c r="N552" s="110"/>
      <c r="O552" s="110"/>
      <c r="P552" s="110"/>
      <c r="Q552" s="110"/>
      <c r="R552" s="110"/>
      <c r="S552" s="110"/>
      <c r="T552" s="110"/>
      <c r="U552" s="110"/>
      <c r="V552" s="110"/>
      <c r="W552" s="110"/>
      <c r="X552" s="110"/>
      <c r="Y552" s="111"/>
      <c r="Z552" s="111"/>
      <c r="AA552" s="62"/>
    </row>
    <row r="553" spans="1:27" ht="12.95" customHeight="1" x14ac:dyDescent="0.15">
      <c r="A553" s="107"/>
      <c r="B553" s="506" t="s">
        <v>18</v>
      </c>
      <c r="C553" s="647" t="s">
        <v>830</v>
      </c>
      <c r="D553" s="648"/>
      <c r="E553" s="648"/>
      <c r="F553" s="648"/>
      <c r="G553" s="648"/>
      <c r="H553" s="648"/>
      <c r="I553" s="648"/>
      <c r="J553" s="648"/>
      <c r="K553" s="648"/>
      <c r="L553" s="648"/>
      <c r="M553" s="648"/>
      <c r="N553" s="648"/>
      <c r="O553" s="648"/>
      <c r="P553" s="648"/>
      <c r="Q553" s="648"/>
      <c r="R553" s="648"/>
      <c r="S553" s="648"/>
      <c r="T553" s="648"/>
      <c r="U553" s="648"/>
      <c r="V553" s="648"/>
      <c r="W553" s="648"/>
      <c r="X553" s="648"/>
      <c r="Y553" s="541"/>
      <c r="Z553" s="541"/>
      <c r="AA553" s="541"/>
    </row>
    <row r="554" spans="1:27" ht="12.95" customHeight="1" x14ac:dyDescent="0.15">
      <c r="A554" s="79"/>
      <c r="B554" s="646"/>
      <c r="C554" s="649"/>
      <c r="D554" s="650"/>
      <c r="E554" s="650"/>
      <c r="F554" s="650"/>
      <c r="G554" s="650"/>
      <c r="H554" s="650"/>
      <c r="I554" s="650"/>
      <c r="J554" s="650"/>
      <c r="K554" s="650"/>
      <c r="L554" s="650"/>
      <c r="M554" s="650"/>
      <c r="N554" s="650"/>
      <c r="O554" s="650"/>
      <c r="P554" s="650"/>
      <c r="Q554" s="650"/>
      <c r="R554" s="650"/>
      <c r="S554" s="650"/>
      <c r="T554" s="650"/>
      <c r="U554" s="650"/>
      <c r="V554" s="650"/>
      <c r="W554" s="650"/>
      <c r="X554" s="650"/>
      <c r="Y554" s="541"/>
      <c r="Z554" s="541"/>
      <c r="AA554" s="541"/>
    </row>
    <row r="555" spans="1:27" s="79" customFormat="1" ht="12.75" customHeight="1" x14ac:dyDescent="0.15">
      <c r="B555" s="646"/>
      <c r="C555" s="649"/>
      <c r="D555" s="650"/>
      <c r="E555" s="650"/>
      <c r="F555" s="650"/>
      <c r="G555" s="650"/>
      <c r="H555" s="650"/>
      <c r="I555" s="650"/>
      <c r="J555" s="650"/>
      <c r="K555" s="650"/>
      <c r="L555" s="650"/>
      <c r="M555" s="650"/>
      <c r="N555" s="650"/>
      <c r="O555" s="650"/>
      <c r="P555" s="650"/>
      <c r="Q555" s="650"/>
      <c r="R555" s="650"/>
      <c r="S555" s="650"/>
      <c r="T555" s="650"/>
      <c r="U555" s="650"/>
      <c r="V555" s="650"/>
      <c r="W555" s="650"/>
      <c r="X555" s="650"/>
      <c r="Y555" s="541"/>
      <c r="Z555" s="541"/>
      <c r="AA555" s="541"/>
    </row>
    <row r="556" spans="1:27" ht="12.95" customHeight="1" x14ac:dyDescent="0.15">
      <c r="A556" s="79"/>
      <c r="B556" s="646"/>
      <c r="C556" s="649"/>
      <c r="D556" s="650"/>
      <c r="E556" s="650"/>
      <c r="F556" s="650"/>
      <c r="G556" s="650"/>
      <c r="H556" s="650"/>
      <c r="I556" s="650"/>
      <c r="J556" s="650"/>
      <c r="K556" s="650"/>
      <c r="L556" s="650"/>
      <c r="M556" s="650"/>
      <c r="N556" s="650"/>
      <c r="O556" s="650"/>
      <c r="P556" s="650"/>
      <c r="Q556" s="650"/>
      <c r="R556" s="650"/>
      <c r="S556" s="650"/>
      <c r="T556" s="650"/>
      <c r="U556" s="650"/>
      <c r="V556" s="650"/>
      <c r="W556" s="650"/>
      <c r="X556" s="650"/>
      <c r="Y556" s="541"/>
      <c r="Z556" s="541"/>
      <c r="AA556" s="541"/>
    </row>
    <row r="557" spans="1:27" ht="81.75" customHeight="1" x14ac:dyDescent="0.15">
      <c r="A557" s="79"/>
      <c r="B557" s="646"/>
      <c r="C557" s="649"/>
      <c r="D557" s="650"/>
      <c r="E557" s="650"/>
      <c r="F557" s="650"/>
      <c r="G557" s="650"/>
      <c r="H557" s="650"/>
      <c r="I557" s="650"/>
      <c r="J557" s="650"/>
      <c r="K557" s="650"/>
      <c r="L557" s="650"/>
      <c r="M557" s="650"/>
      <c r="N557" s="650"/>
      <c r="O557" s="650"/>
      <c r="P557" s="650"/>
      <c r="Q557" s="650"/>
      <c r="R557" s="650"/>
      <c r="S557" s="650"/>
      <c r="T557" s="650"/>
      <c r="U557" s="650"/>
      <c r="V557" s="650"/>
      <c r="W557" s="650"/>
      <c r="X557" s="650"/>
      <c r="Y557" s="541"/>
      <c r="Z557" s="541"/>
      <c r="AA557" s="541"/>
    </row>
    <row r="558" spans="1:27" ht="12.95" customHeight="1" x14ac:dyDescent="0.15">
      <c r="A558" s="79"/>
      <c r="B558" s="506" t="s">
        <v>180</v>
      </c>
      <c r="C558" s="647" t="s">
        <v>831</v>
      </c>
      <c r="D558" s="648"/>
      <c r="E558" s="648"/>
      <c r="F558" s="648"/>
      <c r="G558" s="648"/>
      <c r="H558" s="648"/>
      <c r="I558" s="648"/>
      <c r="J558" s="648"/>
      <c r="K558" s="648"/>
      <c r="L558" s="648"/>
      <c r="M558" s="648"/>
      <c r="N558" s="648"/>
      <c r="O558" s="648"/>
      <c r="P558" s="648"/>
      <c r="Q558" s="648"/>
      <c r="R558" s="648"/>
      <c r="S558" s="648"/>
      <c r="T558" s="648"/>
      <c r="U558" s="648"/>
      <c r="V558" s="648"/>
      <c r="W558" s="648"/>
      <c r="X558" s="648"/>
      <c r="Y558" s="541"/>
      <c r="Z558" s="541"/>
      <c r="AA558" s="541"/>
    </row>
    <row r="559" spans="1:27" s="79" customFormat="1" ht="12.75" customHeight="1" x14ac:dyDescent="0.15">
      <c r="B559" s="646"/>
      <c r="C559" s="649"/>
      <c r="D559" s="650"/>
      <c r="E559" s="650"/>
      <c r="F559" s="650"/>
      <c r="G559" s="650"/>
      <c r="H559" s="650"/>
      <c r="I559" s="650"/>
      <c r="J559" s="650"/>
      <c r="K559" s="650"/>
      <c r="L559" s="650"/>
      <c r="M559" s="650"/>
      <c r="N559" s="650"/>
      <c r="O559" s="650"/>
      <c r="P559" s="650"/>
      <c r="Q559" s="650"/>
      <c r="R559" s="650"/>
      <c r="S559" s="650"/>
      <c r="T559" s="650"/>
      <c r="U559" s="650"/>
      <c r="V559" s="650"/>
      <c r="W559" s="650"/>
      <c r="X559" s="650"/>
      <c r="Y559" s="541"/>
      <c r="Z559" s="541"/>
      <c r="AA559" s="541"/>
    </row>
    <row r="560" spans="1:27" ht="12.95" customHeight="1" x14ac:dyDescent="0.15">
      <c r="A560" s="79"/>
      <c r="B560" s="646"/>
      <c r="C560" s="649"/>
      <c r="D560" s="650"/>
      <c r="E560" s="650"/>
      <c r="F560" s="650"/>
      <c r="G560" s="650"/>
      <c r="H560" s="650"/>
      <c r="I560" s="650"/>
      <c r="J560" s="650"/>
      <c r="K560" s="650"/>
      <c r="L560" s="650"/>
      <c r="M560" s="650"/>
      <c r="N560" s="650"/>
      <c r="O560" s="650"/>
      <c r="P560" s="650"/>
      <c r="Q560" s="650"/>
      <c r="R560" s="650"/>
      <c r="S560" s="650"/>
      <c r="T560" s="650"/>
      <c r="U560" s="650"/>
      <c r="V560" s="650"/>
      <c r="W560" s="650"/>
      <c r="X560" s="650"/>
      <c r="Y560" s="541"/>
      <c r="Z560" s="541"/>
      <c r="AA560" s="541"/>
    </row>
    <row r="561" spans="1:27" ht="12.95" customHeight="1" x14ac:dyDescent="0.15">
      <c r="A561" s="79"/>
      <c r="B561" s="646"/>
      <c r="C561" s="649"/>
      <c r="D561" s="650"/>
      <c r="E561" s="650"/>
      <c r="F561" s="650"/>
      <c r="G561" s="650"/>
      <c r="H561" s="650"/>
      <c r="I561" s="650"/>
      <c r="J561" s="650"/>
      <c r="K561" s="650"/>
      <c r="L561" s="650"/>
      <c r="M561" s="650"/>
      <c r="N561" s="650"/>
      <c r="O561" s="650"/>
      <c r="P561" s="650"/>
      <c r="Q561" s="650"/>
      <c r="R561" s="650"/>
      <c r="S561" s="650"/>
      <c r="T561" s="650"/>
      <c r="U561" s="650"/>
      <c r="V561" s="650"/>
      <c r="W561" s="650"/>
      <c r="X561" s="650"/>
      <c r="Y561" s="541"/>
      <c r="Z561" s="541"/>
      <c r="AA561" s="541"/>
    </row>
    <row r="562" spans="1:27" ht="81.75" customHeight="1" x14ac:dyDescent="0.15">
      <c r="A562" s="79"/>
      <c r="B562" s="507"/>
      <c r="C562" s="651"/>
      <c r="D562" s="652"/>
      <c r="E562" s="652"/>
      <c r="F562" s="652"/>
      <c r="G562" s="652"/>
      <c r="H562" s="652"/>
      <c r="I562" s="652"/>
      <c r="J562" s="652"/>
      <c r="K562" s="652"/>
      <c r="L562" s="652"/>
      <c r="M562" s="652"/>
      <c r="N562" s="652"/>
      <c r="O562" s="652"/>
      <c r="P562" s="652"/>
      <c r="Q562" s="652"/>
      <c r="R562" s="652"/>
      <c r="S562" s="652"/>
      <c r="T562" s="652"/>
      <c r="U562" s="652"/>
      <c r="V562" s="652"/>
      <c r="W562" s="652"/>
      <c r="X562" s="652"/>
      <c r="Y562" s="541"/>
      <c r="Z562" s="541"/>
      <c r="AA562" s="541"/>
    </row>
    <row r="563" spans="1:27" s="79" customFormat="1" ht="12.75" customHeight="1" x14ac:dyDescent="0.15">
      <c r="B563" s="646" t="s">
        <v>167</v>
      </c>
      <c r="C563" s="552" t="s">
        <v>832</v>
      </c>
      <c r="D563" s="553"/>
      <c r="E563" s="553"/>
      <c r="F563" s="553"/>
      <c r="G563" s="553"/>
      <c r="H563" s="553"/>
      <c r="I563" s="553"/>
      <c r="J563" s="553"/>
      <c r="K563" s="553"/>
      <c r="L563" s="553"/>
      <c r="M563" s="553"/>
      <c r="N563" s="553"/>
      <c r="O563" s="553"/>
      <c r="P563" s="553"/>
      <c r="Q563" s="553"/>
      <c r="R563" s="553"/>
      <c r="S563" s="553"/>
      <c r="T563" s="553"/>
      <c r="U563" s="553"/>
      <c r="V563" s="553"/>
      <c r="W563" s="553"/>
      <c r="X563" s="553"/>
      <c r="Y563" s="541"/>
      <c r="Z563" s="541"/>
      <c r="AA563" s="541"/>
    </row>
    <row r="564" spans="1:27" ht="24" customHeight="1" x14ac:dyDescent="0.15">
      <c r="A564" s="108"/>
      <c r="B564" s="507"/>
      <c r="C564" s="523"/>
      <c r="D564" s="524"/>
      <c r="E564" s="524"/>
      <c r="F564" s="524"/>
      <c r="G564" s="524"/>
      <c r="H564" s="524"/>
      <c r="I564" s="524"/>
      <c r="J564" s="524"/>
      <c r="K564" s="524"/>
      <c r="L564" s="524"/>
      <c r="M564" s="524"/>
      <c r="N564" s="524"/>
      <c r="O564" s="524"/>
      <c r="P564" s="524"/>
      <c r="Q564" s="524"/>
      <c r="R564" s="524"/>
      <c r="S564" s="524"/>
      <c r="T564" s="524"/>
      <c r="U564" s="524"/>
      <c r="V564" s="524"/>
      <c r="W564" s="524"/>
      <c r="X564" s="524"/>
      <c r="Y564" s="541"/>
      <c r="Z564" s="541"/>
      <c r="AA564" s="541"/>
    </row>
    <row r="565" spans="1:27" ht="11.25" customHeight="1" x14ac:dyDescent="0.15">
      <c r="A565" s="108"/>
      <c r="B565" s="506" t="s">
        <v>168</v>
      </c>
      <c r="C565" s="653" t="s">
        <v>833</v>
      </c>
      <c r="D565" s="653"/>
      <c r="E565" s="653"/>
      <c r="F565" s="653"/>
      <c r="G565" s="653"/>
      <c r="H565" s="653"/>
      <c r="I565" s="653"/>
      <c r="J565" s="653"/>
      <c r="K565" s="653"/>
      <c r="L565" s="653"/>
      <c r="M565" s="653"/>
      <c r="N565" s="653"/>
      <c r="O565" s="653"/>
      <c r="P565" s="653"/>
      <c r="Q565" s="653"/>
      <c r="R565" s="653"/>
      <c r="S565" s="653"/>
      <c r="T565" s="653"/>
      <c r="U565" s="653"/>
      <c r="V565" s="653"/>
      <c r="W565" s="653"/>
      <c r="X565" s="653"/>
      <c r="Y565" s="541"/>
      <c r="Z565" s="541"/>
      <c r="AA565" s="541"/>
    </row>
    <row r="566" spans="1:27" ht="34.5" customHeight="1" x14ac:dyDescent="0.15">
      <c r="A566" s="108"/>
      <c r="B566" s="646"/>
      <c r="C566" s="654"/>
      <c r="D566" s="654"/>
      <c r="E566" s="654"/>
      <c r="F566" s="654"/>
      <c r="G566" s="654"/>
      <c r="H566" s="654"/>
      <c r="I566" s="654"/>
      <c r="J566" s="654"/>
      <c r="K566" s="654"/>
      <c r="L566" s="654"/>
      <c r="M566" s="654"/>
      <c r="N566" s="654"/>
      <c r="O566" s="654"/>
      <c r="P566" s="654"/>
      <c r="Q566" s="654"/>
      <c r="R566" s="654"/>
      <c r="S566" s="654"/>
      <c r="T566" s="654"/>
      <c r="U566" s="654"/>
      <c r="V566" s="654"/>
      <c r="W566" s="654"/>
      <c r="X566" s="654"/>
      <c r="Y566" s="541"/>
      <c r="Z566" s="541"/>
      <c r="AA566" s="541"/>
    </row>
    <row r="567" spans="1:27" ht="33" customHeight="1" x14ac:dyDescent="0.15">
      <c r="A567" s="108"/>
      <c r="B567" s="646"/>
      <c r="C567" s="353"/>
      <c r="D567" s="655" t="s">
        <v>834</v>
      </c>
      <c r="E567" s="656"/>
      <c r="F567" s="656"/>
      <c r="G567" s="656"/>
      <c r="H567" s="656"/>
      <c r="I567" s="656"/>
      <c r="J567" s="656"/>
      <c r="K567" s="656"/>
      <c r="L567" s="656"/>
      <c r="M567" s="656"/>
      <c r="N567" s="656"/>
      <c r="O567" s="656"/>
      <c r="P567" s="656"/>
      <c r="Q567" s="656"/>
      <c r="R567" s="656"/>
      <c r="S567" s="656"/>
      <c r="T567" s="656"/>
      <c r="U567" s="656"/>
      <c r="V567" s="656"/>
      <c r="W567" s="656"/>
      <c r="X567" s="656"/>
      <c r="Y567" s="541"/>
      <c r="Z567" s="541"/>
      <c r="AA567" s="541"/>
    </row>
    <row r="568" spans="1:27" ht="48.75" customHeight="1" x14ac:dyDescent="0.15">
      <c r="A568" s="108"/>
      <c r="B568" s="646"/>
      <c r="C568" s="353"/>
      <c r="D568" s="655" t="s">
        <v>835</v>
      </c>
      <c r="E568" s="656"/>
      <c r="F568" s="656"/>
      <c r="G568" s="656"/>
      <c r="H568" s="656"/>
      <c r="I568" s="656"/>
      <c r="J568" s="656"/>
      <c r="K568" s="656"/>
      <c r="L568" s="656"/>
      <c r="M568" s="656"/>
      <c r="N568" s="656"/>
      <c r="O568" s="656"/>
      <c r="P568" s="656"/>
      <c r="Q568" s="656"/>
      <c r="R568" s="656"/>
      <c r="S568" s="656"/>
      <c r="T568" s="656"/>
      <c r="U568" s="656"/>
      <c r="V568" s="656"/>
      <c r="W568" s="656"/>
      <c r="X568" s="656"/>
      <c r="Y568" s="541"/>
      <c r="Z568" s="541"/>
      <c r="AA568" s="541"/>
    </row>
    <row r="569" spans="1:27" s="79" customFormat="1" ht="12" x14ac:dyDescent="0.15">
      <c r="A569" s="108"/>
      <c r="B569" s="646"/>
      <c r="C569" s="353"/>
      <c r="D569" s="657" t="s">
        <v>836</v>
      </c>
      <c r="E569" s="553"/>
      <c r="F569" s="553"/>
      <c r="G569" s="553"/>
      <c r="H569" s="553"/>
      <c r="I569" s="553"/>
      <c r="J569" s="553"/>
      <c r="K569" s="553"/>
      <c r="L569" s="553"/>
      <c r="M569" s="553"/>
      <c r="N569" s="553"/>
      <c r="O569" s="553"/>
      <c r="P569" s="553"/>
      <c r="Q569" s="553"/>
      <c r="R569" s="553"/>
      <c r="S569" s="553"/>
      <c r="T569" s="553"/>
      <c r="U569" s="553"/>
      <c r="V569" s="553"/>
      <c r="W569" s="553"/>
      <c r="X569" s="553"/>
      <c r="Y569" s="541"/>
      <c r="Z569" s="541"/>
      <c r="AA569" s="541"/>
    </row>
    <row r="570" spans="1:27" ht="63.75" customHeight="1" x14ac:dyDescent="0.15">
      <c r="A570" s="108"/>
      <c r="B570" s="507"/>
      <c r="C570" s="353"/>
      <c r="D570" s="354"/>
      <c r="E570" s="524" t="s">
        <v>837</v>
      </c>
      <c r="F570" s="524"/>
      <c r="G570" s="524"/>
      <c r="H570" s="524"/>
      <c r="I570" s="524"/>
      <c r="J570" s="524"/>
      <c r="K570" s="524"/>
      <c r="L570" s="524"/>
      <c r="M570" s="524"/>
      <c r="N570" s="524"/>
      <c r="O570" s="524"/>
      <c r="P570" s="524"/>
      <c r="Q570" s="524"/>
      <c r="R570" s="524"/>
      <c r="S570" s="524"/>
      <c r="T570" s="524"/>
      <c r="U570" s="524"/>
      <c r="V570" s="524"/>
      <c r="W570" s="524"/>
      <c r="X570" s="524"/>
      <c r="Y570" s="541"/>
      <c r="Z570" s="541"/>
      <c r="AA570" s="541"/>
    </row>
    <row r="571" spans="1:27" ht="12.95" customHeight="1" x14ac:dyDescent="0.15">
      <c r="A571" s="79"/>
      <c r="B571" s="506" t="s">
        <v>160</v>
      </c>
      <c r="C571" s="508" t="s">
        <v>838</v>
      </c>
      <c r="D571" s="509"/>
      <c r="E571" s="509"/>
      <c r="F571" s="509"/>
      <c r="G571" s="509"/>
      <c r="H571" s="509"/>
      <c r="I571" s="509"/>
      <c r="J571" s="509"/>
      <c r="K571" s="509"/>
      <c r="L571" s="509"/>
      <c r="M571" s="509"/>
      <c r="N571" s="509"/>
      <c r="O571" s="509"/>
      <c r="P571" s="509"/>
      <c r="Q571" s="509"/>
      <c r="R571" s="509"/>
      <c r="S571" s="509"/>
      <c r="T571" s="509"/>
      <c r="U571" s="509"/>
      <c r="V571" s="509"/>
      <c r="W571" s="509"/>
      <c r="X571" s="509"/>
      <c r="Y571" s="533"/>
      <c r="Z571" s="533"/>
      <c r="AA571" s="533"/>
    </row>
    <row r="572" spans="1:27" ht="21.75" customHeight="1" x14ac:dyDescent="0.15">
      <c r="A572" s="79"/>
      <c r="B572" s="507"/>
      <c r="C572" s="511"/>
      <c r="D572" s="512"/>
      <c r="E572" s="512"/>
      <c r="F572" s="512"/>
      <c r="G572" s="512"/>
      <c r="H572" s="512"/>
      <c r="I572" s="512"/>
      <c r="J572" s="512"/>
      <c r="K572" s="512"/>
      <c r="L572" s="512"/>
      <c r="M572" s="512"/>
      <c r="N572" s="512"/>
      <c r="O572" s="512"/>
      <c r="P572" s="512"/>
      <c r="Q572" s="512"/>
      <c r="R572" s="512"/>
      <c r="S572" s="512"/>
      <c r="T572" s="512"/>
      <c r="U572" s="512"/>
      <c r="V572" s="512"/>
      <c r="W572" s="512"/>
      <c r="X572" s="512"/>
      <c r="Y572" s="533"/>
      <c r="Z572" s="533"/>
      <c r="AA572" s="533"/>
    </row>
    <row r="573" spans="1:27" s="79" customFormat="1" ht="12.75" customHeight="1" x14ac:dyDescent="0.15">
      <c r="B573" s="506" t="s">
        <v>161</v>
      </c>
      <c r="C573" s="508" t="s">
        <v>839</v>
      </c>
      <c r="D573" s="509"/>
      <c r="E573" s="509"/>
      <c r="F573" s="509"/>
      <c r="G573" s="509"/>
      <c r="H573" s="509"/>
      <c r="I573" s="509"/>
      <c r="J573" s="509"/>
      <c r="K573" s="509"/>
      <c r="L573" s="509"/>
      <c r="M573" s="509"/>
      <c r="N573" s="509"/>
      <c r="O573" s="509"/>
      <c r="P573" s="509"/>
      <c r="Q573" s="509"/>
      <c r="R573" s="509"/>
      <c r="S573" s="509"/>
      <c r="T573" s="509"/>
      <c r="U573" s="509"/>
      <c r="V573" s="509"/>
      <c r="W573" s="509"/>
      <c r="X573" s="509"/>
      <c r="Y573" s="533"/>
      <c r="Z573" s="533"/>
      <c r="AA573" s="533"/>
    </row>
    <row r="574" spans="1:27" ht="17.25" customHeight="1" x14ac:dyDescent="0.15">
      <c r="A574" s="79"/>
      <c r="B574" s="507"/>
      <c r="C574" s="511"/>
      <c r="D574" s="512"/>
      <c r="E574" s="512"/>
      <c r="F574" s="512"/>
      <c r="G574" s="512"/>
      <c r="H574" s="512"/>
      <c r="I574" s="512"/>
      <c r="J574" s="512"/>
      <c r="K574" s="512"/>
      <c r="L574" s="512"/>
      <c r="M574" s="512"/>
      <c r="N574" s="512"/>
      <c r="O574" s="512"/>
      <c r="P574" s="512"/>
      <c r="Q574" s="512"/>
      <c r="R574" s="512"/>
      <c r="S574" s="512"/>
      <c r="T574" s="512"/>
      <c r="U574" s="512"/>
      <c r="V574" s="512"/>
      <c r="W574" s="512"/>
      <c r="X574" s="512"/>
      <c r="Y574" s="533"/>
      <c r="Z574" s="533"/>
      <c r="AA574" s="533"/>
    </row>
    <row r="575" spans="1:27" ht="12.95" customHeight="1" x14ac:dyDescent="0.15">
      <c r="Y575" s="62"/>
      <c r="Z575" s="62"/>
      <c r="AA575" s="62"/>
    </row>
    <row r="576" spans="1:27" s="110" customFormat="1" ht="20.100000000000001" customHeight="1" x14ac:dyDescent="0.15">
      <c r="A576" s="107" t="s">
        <v>154</v>
      </c>
      <c r="B576" s="108"/>
      <c r="C576" s="109"/>
      <c r="D576" s="109"/>
      <c r="E576" s="109"/>
      <c r="F576" s="109"/>
      <c r="G576" s="109"/>
      <c r="H576" s="109"/>
      <c r="I576" s="109"/>
      <c r="Y576" s="111"/>
      <c r="Z576" s="111"/>
      <c r="AA576" s="111"/>
    </row>
    <row r="577" spans="1:27" s="110" customFormat="1" ht="49.5" customHeight="1" x14ac:dyDescent="0.15">
      <c r="A577" s="107"/>
      <c r="B577" s="360" t="s">
        <v>106</v>
      </c>
      <c r="C577" s="520" t="s">
        <v>181</v>
      </c>
      <c r="D577" s="521"/>
      <c r="E577" s="521"/>
      <c r="F577" s="521"/>
      <c r="G577" s="521"/>
      <c r="H577" s="521"/>
      <c r="I577" s="521"/>
      <c r="J577" s="521"/>
      <c r="K577" s="521"/>
      <c r="L577" s="521"/>
      <c r="M577" s="521"/>
      <c r="N577" s="521"/>
      <c r="O577" s="521"/>
      <c r="P577" s="521"/>
      <c r="Q577" s="521"/>
      <c r="R577" s="521"/>
      <c r="S577" s="521"/>
      <c r="T577" s="521"/>
      <c r="U577" s="521"/>
      <c r="V577" s="521"/>
      <c r="W577" s="521"/>
      <c r="X577" s="522"/>
      <c r="Y577" s="535"/>
      <c r="Z577" s="536"/>
      <c r="AA577" s="537"/>
    </row>
    <row r="578" spans="1:27" s="110" customFormat="1" ht="33" customHeight="1" x14ac:dyDescent="0.15">
      <c r="A578" s="107"/>
      <c r="B578" s="361"/>
      <c r="C578" s="523"/>
      <c r="D578" s="524"/>
      <c r="E578" s="524"/>
      <c r="F578" s="524"/>
      <c r="G578" s="524"/>
      <c r="H578" s="524"/>
      <c r="I578" s="524"/>
      <c r="J578" s="524"/>
      <c r="K578" s="524"/>
      <c r="L578" s="524"/>
      <c r="M578" s="524"/>
      <c r="N578" s="524"/>
      <c r="O578" s="524"/>
      <c r="P578" s="524"/>
      <c r="Q578" s="524"/>
      <c r="R578" s="524"/>
      <c r="S578" s="524"/>
      <c r="T578" s="524"/>
      <c r="U578" s="524"/>
      <c r="V578" s="524"/>
      <c r="W578" s="524"/>
      <c r="X578" s="525"/>
      <c r="Y578" s="538"/>
      <c r="Z578" s="539"/>
      <c r="AA578" s="540"/>
    </row>
    <row r="579" spans="1:27" s="79" customFormat="1" ht="36" customHeight="1" x14ac:dyDescent="0.15">
      <c r="B579" s="360" t="s">
        <v>19</v>
      </c>
      <c r="C579" s="508" t="s">
        <v>701</v>
      </c>
      <c r="D579" s="509"/>
      <c r="E579" s="509"/>
      <c r="F579" s="509"/>
      <c r="G579" s="509"/>
      <c r="H579" s="509"/>
      <c r="I579" s="509"/>
      <c r="J579" s="509"/>
      <c r="K579" s="509"/>
      <c r="L579" s="509"/>
      <c r="M579" s="509"/>
      <c r="N579" s="509"/>
      <c r="O579" s="509"/>
      <c r="P579" s="509"/>
      <c r="Q579" s="509"/>
      <c r="R579" s="509"/>
      <c r="S579" s="509"/>
      <c r="T579" s="509"/>
      <c r="U579" s="509"/>
      <c r="V579" s="509"/>
      <c r="W579" s="509"/>
      <c r="X579" s="510"/>
      <c r="Y579" s="514"/>
      <c r="Z579" s="515"/>
      <c r="AA579" s="516"/>
    </row>
    <row r="580" spans="1:27" s="79" customFormat="1" ht="41.25" customHeight="1" x14ac:dyDescent="0.15">
      <c r="B580" s="361"/>
      <c r="C580" s="511"/>
      <c r="D580" s="512"/>
      <c r="E580" s="512"/>
      <c r="F580" s="512"/>
      <c r="G580" s="512"/>
      <c r="H580" s="512"/>
      <c r="I580" s="512"/>
      <c r="J580" s="512"/>
      <c r="K580" s="512"/>
      <c r="L580" s="512"/>
      <c r="M580" s="512"/>
      <c r="N580" s="512"/>
      <c r="O580" s="512"/>
      <c r="P580" s="512"/>
      <c r="Q580" s="512"/>
      <c r="R580" s="512"/>
      <c r="S580" s="512"/>
      <c r="T580" s="512"/>
      <c r="U580" s="512"/>
      <c r="V580" s="512"/>
      <c r="W580" s="512"/>
      <c r="X580" s="513"/>
      <c r="Y580" s="517"/>
      <c r="Z580" s="518"/>
      <c r="AA580" s="519"/>
    </row>
    <row r="581" spans="1:27" s="110" customFormat="1" ht="26.25" customHeight="1" x14ac:dyDescent="0.15">
      <c r="B581" s="360" t="s">
        <v>20</v>
      </c>
      <c r="C581" s="508" t="s">
        <v>182</v>
      </c>
      <c r="D581" s="509"/>
      <c r="E581" s="509"/>
      <c r="F581" s="509"/>
      <c r="G581" s="509"/>
      <c r="H581" s="509"/>
      <c r="I581" s="509"/>
      <c r="J581" s="509"/>
      <c r="K581" s="509"/>
      <c r="L581" s="509"/>
      <c r="M581" s="509"/>
      <c r="N581" s="509"/>
      <c r="O581" s="509"/>
      <c r="P581" s="509"/>
      <c r="Q581" s="509"/>
      <c r="R581" s="509"/>
      <c r="S581" s="509"/>
      <c r="T581" s="509"/>
      <c r="U581" s="509"/>
      <c r="V581" s="509"/>
      <c r="W581" s="509"/>
      <c r="X581" s="510"/>
      <c r="Y581" s="514"/>
      <c r="Z581" s="515"/>
      <c r="AA581" s="516"/>
    </row>
    <row r="582" spans="1:27" s="79" customFormat="1" ht="36" customHeight="1" x14ac:dyDescent="0.15">
      <c r="A582" s="108"/>
      <c r="B582" s="361"/>
      <c r="C582" s="511"/>
      <c r="D582" s="512"/>
      <c r="E582" s="512"/>
      <c r="F582" s="512"/>
      <c r="G582" s="512"/>
      <c r="H582" s="512"/>
      <c r="I582" s="512"/>
      <c r="J582" s="512"/>
      <c r="K582" s="512"/>
      <c r="L582" s="512"/>
      <c r="M582" s="512"/>
      <c r="N582" s="512"/>
      <c r="O582" s="512"/>
      <c r="P582" s="512"/>
      <c r="Q582" s="512"/>
      <c r="R582" s="512"/>
      <c r="S582" s="512"/>
      <c r="T582" s="512"/>
      <c r="U582" s="512"/>
      <c r="V582" s="512"/>
      <c r="W582" s="512"/>
      <c r="X582" s="513"/>
      <c r="Y582" s="517"/>
      <c r="Z582" s="518"/>
      <c r="AA582" s="519"/>
    </row>
    <row r="583" spans="1:27" s="79" customFormat="1" ht="79.5" customHeight="1" x14ac:dyDescent="0.15">
      <c r="A583" s="108"/>
      <c r="B583" s="352" t="s">
        <v>703</v>
      </c>
      <c r="C583" s="508" t="s">
        <v>702</v>
      </c>
      <c r="D583" s="509"/>
      <c r="E583" s="509"/>
      <c r="F583" s="509"/>
      <c r="G583" s="509"/>
      <c r="H583" s="509"/>
      <c r="I583" s="509"/>
      <c r="J583" s="509"/>
      <c r="K583" s="509"/>
      <c r="L583" s="509"/>
      <c r="M583" s="509"/>
      <c r="N583" s="509"/>
      <c r="O583" s="509"/>
      <c r="P583" s="509"/>
      <c r="Q583" s="509"/>
      <c r="R583" s="509"/>
      <c r="S583" s="509"/>
      <c r="T583" s="509"/>
      <c r="U583" s="509"/>
      <c r="V583" s="509"/>
      <c r="W583" s="509"/>
      <c r="X583" s="510"/>
      <c r="Y583" s="533"/>
      <c r="Z583" s="533"/>
      <c r="AA583" s="533"/>
    </row>
    <row r="584" spans="1:27" s="79" customFormat="1" ht="36" customHeight="1" x14ac:dyDescent="0.15">
      <c r="A584" s="108"/>
      <c r="B584" s="360" t="s">
        <v>164</v>
      </c>
      <c r="C584" s="508" t="s">
        <v>761</v>
      </c>
      <c r="D584" s="509"/>
      <c r="E584" s="509"/>
      <c r="F584" s="509"/>
      <c r="G584" s="509"/>
      <c r="H584" s="509"/>
      <c r="I584" s="509"/>
      <c r="J584" s="509"/>
      <c r="K584" s="509"/>
      <c r="L584" s="509"/>
      <c r="M584" s="509"/>
      <c r="N584" s="509"/>
      <c r="O584" s="509"/>
      <c r="P584" s="509"/>
      <c r="Q584" s="509"/>
      <c r="R584" s="509"/>
      <c r="S584" s="509"/>
      <c r="T584" s="509"/>
      <c r="U584" s="509"/>
      <c r="V584" s="509"/>
      <c r="W584" s="509"/>
      <c r="X584" s="510"/>
      <c r="Y584" s="514"/>
      <c r="Z584" s="515"/>
      <c r="AA584" s="516"/>
    </row>
    <row r="585" spans="1:27" s="79" customFormat="1" ht="26.25" customHeight="1" x14ac:dyDescent="0.15">
      <c r="A585" s="108"/>
      <c r="B585" s="361"/>
      <c r="C585" s="511"/>
      <c r="D585" s="512"/>
      <c r="E585" s="512"/>
      <c r="F585" s="512"/>
      <c r="G585" s="512"/>
      <c r="H585" s="512"/>
      <c r="I585" s="512"/>
      <c r="J585" s="512"/>
      <c r="K585" s="512"/>
      <c r="L585" s="512"/>
      <c r="M585" s="512"/>
      <c r="N585" s="512"/>
      <c r="O585" s="512"/>
      <c r="P585" s="512"/>
      <c r="Q585" s="512"/>
      <c r="R585" s="512"/>
      <c r="S585" s="512"/>
      <c r="T585" s="512"/>
      <c r="U585" s="512"/>
      <c r="V585" s="512"/>
      <c r="W585" s="512"/>
      <c r="X585" s="513"/>
      <c r="Y585" s="517"/>
      <c r="Z585" s="518"/>
      <c r="AA585" s="519"/>
    </row>
    <row r="586" spans="1:27" s="79" customFormat="1" ht="26.25" customHeight="1" x14ac:dyDescent="0.15">
      <c r="B586" s="360" t="s">
        <v>111</v>
      </c>
      <c r="C586" s="508" t="s">
        <v>183</v>
      </c>
      <c r="D586" s="509"/>
      <c r="E586" s="509"/>
      <c r="F586" s="509"/>
      <c r="G586" s="509"/>
      <c r="H586" s="509"/>
      <c r="I586" s="509"/>
      <c r="J586" s="509"/>
      <c r="K586" s="509"/>
      <c r="L586" s="509"/>
      <c r="M586" s="509"/>
      <c r="N586" s="509"/>
      <c r="O586" s="509"/>
      <c r="P586" s="509"/>
      <c r="Q586" s="509"/>
      <c r="R586" s="509"/>
      <c r="S586" s="509"/>
      <c r="T586" s="509"/>
      <c r="U586" s="509"/>
      <c r="V586" s="509"/>
      <c r="W586" s="509"/>
      <c r="X586" s="510"/>
      <c r="Y586" s="514"/>
      <c r="Z586" s="515"/>
      <c r="AA586" s="516"/>
    </row>
    <row r="587" spans="1:27" s="79" customFormat="1" ht="29.25" customHeight="1" x14ac:dyDescent="0.15">
      <c r="B587" s="361"/>
      <c r="C587" s="511"/>
      <c r="D587" s="512"/>
      <c r="E587" s="512"/>
      <c r="F587" s="512"/>
      <c r="G587" s="512"/>
      <c r="H587" s="512"/>
      <c r="I587" s="512"/>
      <c r="J587" s="512"/>
      <c r="K587" s="512"/>
      <c r="L587" s="512"/>
      <c r="M587" s="512"/>
      <c r="N587" s="512"/>
      <c r="O587" s="512"/>
      <c r="P587" s="512"/>
      <c r="Q587" s="512"/>
      <c r="R587" s="512"/>
      <c r="S587" s="512"/>
      <c r="T587" s="512"/>
      <c r="U587" s="512"/>
      <c r="V587" s="512"/>
      <c r="W587" s="512"/>
      <c r="X587" s="513"/>
      <c r="Y587" s="517"/>
      <c r="Z587" s="518"/>
      <c r="AA587" s="519"/>
    </row>
    <row r="588" spans="1:27" s="79" customFormat="1" ht="12.75" customHeight="1" x14ac:dyDescent="0.15">
      <c r="B588" s="112"/>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2"/>
      <c r="Z588" s="112"/>
      <c r="AA588" s="112"/>
    </row>
    <row r="589" spans="1:27" s="110" customFormat="1" ht="20.100000000000001" customHeight="1" x14ac:dyDescent="0.15">
      <c r="A589" s="107" t="s">
        <v>155</v>
      </c>
      <c r="B589" s="114"/>
      <c r="C589" s="112"/>
      <c r="D589" s="112"/>
      <c r="E589" s="112"/>
      <c r="F589" s="112"/>
      <c r="G589" s="112"/>
      <c r="H589" s="112"/>
      <c r="I589" s="112"/>
      <c r="J589" s="115"/>
      <c r="K589" s="115"/>
      <c r="L589" s="115"/>
      <c r="M589" s="115"/>
      <c r="N589" s="115"/>
      <c r="O589" s="115"/>
      <c r="P589" s="115"/>
      <c r="Q589" s="115"/>
      <c r="R589" s="115"/>
      <c r="S589" s="115"/>
      <c r="T589" s="115"/>
      <c r="U589" s="115"/>
      <c r="V589" s="115"/>
      <c r="W589" s="115"/>
      <c r="X589" s="115"/>
      <c r="Y589" s="114"/>
      <c r="Z589" s="114"/>
      <c r="AA589" s="114"/>
    </row>
    <row r="590" spans="1:27" s="79" customFormat="1" ht="63.75" customHeight="1" x14ac:dyDescent="0.15">
      <c r="A590" s="108"/>
      <c r="B590" s="548" t="s">
        <v>18</v>
      </c>
      <c r="C590" s="532" t="s">
        <v>704</v>
      </c>
      <c r="D590" s="532"/>
      <c r="E590" s="532"/>
      <c r="F590" s="532"/>
      <c r="G590" s="532"/>
      <c r="H590" s="532"/>
      <c r="I590" s="532"/>
      <c r="J590" s="532"/>
      <c r="K590" s="532"/>
      <c r="L590" s="532"/>
      <c r="M590" s="532"/>
      <c r="N590" s="532"/>
      <c r="O590" s="532"/>
      <c r="P590" s="532"/>
      <c r="Q590" s="532"/>
      <c r="R590" s="532"/>
      <c r="S590" s="532"/>
      <c r="T590" s="532"/>
      <c r="U590" s="532"/>
      <c r="V590" s="532"/>
      <c r="W590" s="532"/>
      <c r="X590" s="532"/>
      <c r="Y590" s="514"/>
      <c r="Z590" s="515"/>
      <c r="AA590" s="516"/>
    </row>
    <row r="591" spans="1:27" s="79" customFormat="1" ht="60" customHeight="1" x14ac:dyDescent="0.15">
      <c r="A591" s="108"/>
      <c r="B591" s="549"/>
      <c r="C591" s="532"/>
      <c r="D591" s="532"/>
      <c r="E591" s="532"/>
      <c r="F591" s="532"/>
      <c r="G591" s="532"/>
      <c r="H591" s="532"/>
      <c r="I591" s="532"/>
      <c r="J591" s="532"/>
      <c r="K591" s="532"/>
      <c r="L591" s="532"/>
      <c r="M591" s="532"/>
      <c r="N591" s="532"/>
      <c r="O591" s="532"/>
      <c r="P591" s="532"/>
      <c r="Q591" s="532"/>
      <c r="R591" s="532"/>
      <c r="S591" s="532"/>
      <c r="T591" s="532"/>
      <c r="U591" s="532"/>
      <c r="V591" s="532"/>
      <c r="W591" s="532"/>
      <c r="X591" s="532"/>
      <c r="Y591" s="517"/>
      <c r="Z591" s="518"/>
      <c r="AA591" s="519"/>
    </row>
    <row r="592" spans="1:27" s="110" customFormat="1" ht="29.25" customHeight="1" x14ac:dyDescent="0.15">
      <c r="A592" s="107"/>
      <c r="B592" s="360" t="s">
        <v>19</v>
      </c>
      <c r="C592" s="552" t="s">
        <v>184</v>
      </c>
      <c r="D592" s="553"/>
      <c r="E592" s="553"/>
      <c r="F592" s="553"/>
      <c r="G592" s="553"/>
      <c r="H592" s="553"/>
      <c r="I592" s="553"/>
      <c r="J592" s="553"/>
      <c r="K592" s="553"/>
      <c r="L592" s="553"/>
      <c r="M592" s="553"/>
      <c r="N592" s="553"/>
      <c r="O592" s="553"/>
      <c r="P592" s="553"/>
      <c r="Q592" s="553"/>
      <c r="R592" s="553"/>
      <c r="S592" s="553"/>
      <c r="T592" s="553"/>
      <c r="U592" s="553"/>
      <c r="V592" s="553"/>
      <c r="W592" s="553"/>
      <c r="X592" s="554"/>
      <c r="Y592" s="514"/>
      <c r="Z592" s="515"/>
      <c r="AA592" s="516"/>
    </row>
    <row r="593" spans="1:27" s="110" customFormat="1" ht="29.25" customHeight="1" x14ac:dyDescent="0.15">
      <c r="A593" s="107"/>
      <c r="B593" s="547"/>
      <c r="C593" s="552"/>
      <c r="D593" s="553"/>
      <c r="E593" s="553"/>
      <c r="F593" s="553"/>
      <c r="G593" s="553"/>
      <c r="H593" s="553"/>
      <c r="I593" s="553"/>
      <c r="J593" s="553"/>
      <c r="K593" s="553"/>
      <c r="L593" s="553"/>
      <c r="M593" s="553"/>
      <c r="N593" s="553"/>
      <c r="O593" s="553"/>
      <c r="P593" s="553"/>
      <c r="Q593" s="553"/>
      <c r="R593" s="553"/>
      <c r="S593" s="553"/>
      <c r="T593" s="553"/>
      <c r="U593" s="553"/>
      <c r="V593" s="553"/>
      <c r="W593" s="553"/>
      <c r="X593" s="554"/>
      <c r="Y593" s="517"/>
      <c r="Z593" s="518"/>
      <c r="AA593" s="519"/>
    </row>
    <row r="594" spans="1:27" s="110" customFormat="1" ht="22.5" customHeight="1" x14ac:dyDescent="0.15">
      <c r="A594" s="107"/>
      <c r="B594" s="548" t="s">
        <v>20</v>
      </c>
      <c r="C594" s="532" t="s">
        <v>185</v>
      </c>
      <c r="D594" s="532"/>
      <c r="E594" s="532"/>
      <c r="F594" s="532"/>
      <c r="G594" s="532"/>
      <c r="H594" s="532"/>
      <c r="I594" s="532"/>
      <c r="J594" s="532"/>
      <c r="K594" s="532"/>
      <c r="L594" s="532"/>
      <c r="M594" s="532"/>
      <c r="N594" s="532"/>
      <c r="O594" s="532"/>
      <c r="P594" s="532"/>
      <c r="Q594" s="532"/>
      <c r="R594" s="532"/>
      <c r="S594" s="532"/>
      <c r="T594" s="532"/>
      <c r="U594" s="532"/>
      <c r="V594" s="532"/>
      <c r="W594" s="532"/>
      <c r="X594" s="532"/>
      <c r="Y594" s="514"/>
      <c r="Z594" s="515"/>
      <c r="AA594" s="516"/>
    </row>
    <row r="595" spans="1:27" s="110" customFormat="1" ht="22.5" customHeight="1" x14ac:dyDescent="0.15">
      <c r="A595" s="107"/>
      <c r="B595" s="548"/>
      <c r="C595" s="532"/>
      <c r="D595" s="532"/>
      <c r="E595" s="532"/>
      <c r="F595" s="532"/>
      <c r="G595" s="532"/>
      <c r="H595" s="532"/>
      <c r="I595" s="532"/>
      <c r="J595" s="532"/>
      <c r="K595" s="532"/>
      <c r="L595" s="532"/>
      <c r="M595" s="532"/>
      <c r="N595" s="532"/>
      <c r="O595" s="532"/>
      <c r="P595" s="532"/>
      <c r="Q595" s="532"/>
      <c r="R595" s="532"/>
      <c r="S595" s="532"/>
      <c r="T595" s="532"/>
      <c r="U595" s="532"/>
      <c r="V595" s="532"/>
      <c r="W595" s="532"/>
      <c r="X595" s="532"/>
      <c r="Y595" s="517"/>
      <c r="Z595" s="518"/>
      <c r="AA595" s="519"/>
    </row>
    <row r="596" spans="1:27" s="110" customFormat="1" ht="22.5" customHeight="1" x14ac:dyDescent="0.15">
      <c r="A596" s="107"/>
      <c r="B596" s="360" t="s">
        <v>21</v>
      </c>
      <c r="C596" s="552" t="s">
        <v>705</v>
      </c>
      <c r="D596" s="553"/>
      <c r="E596" s="553"/>
      <c r="F596" s="553"/>
      <c r="G596" s="553"/>
      <c r="H596" s="553"/>
      <c r="I596" s="553"/>
      <c r="J596" s="553"/>
      <c r="K596" s="553"/>
      <c r="L596" s="553"/>
      <c r="M596" s="553"/>
      <c r="N596" s="553"/>
      <c r="O596" s="553"/>
      <c r="P596" s="553"/>
      <c r="Q596" s="553"/>
      <c r="R596" s="553"/>
      <c r="S596" s="553"/>
      <c r="T596" s="553"/>
      <c r="U596" s="553"/>
      <c r="V596" s="553"/>
      <c r="W596" s="553"/>
      <c r="X596" s="554"/>
      <c r="Y596" s="514"/>
      <c r="Z596" s="515"/>
      <c r="AA596" s="516"/>
    </row>
    <row r="597" spans="1:27" s="79" customFormat="1" ht="22.5" customHeight="1" x14ac:dyDescent="0.15">
      <c r="B597" s="361"/>
      <c r="C597" s="523"/>
      <c r="D597" s="524"/>
      <c r="E597" s="524"/>
      <c r="F597" s="524"/>
      <c r="G597" s="524"/>
      <c r="H597" s="524"/>
      <c r="I597" s="524"/>
      <c r="J597" s="524"/>
      <c r="K597" s="524"/>
      <c r="L597" s="524"/>
      <c r="M597" s="524"/>
      <c r="N597" s="524"/>
      <c r="O597" s="524"/>
      <c r="P597" s="524"/>
      <c r="Q597" s="524"/>
      <c r="R597" s="524"/>
      <c r="S597" s="524"/>
      <c r="T597" s="524"/>
      <c r="U597" s="524"/>
      <c r="V597" s="524"/>
      <c r="W597" s="524"/>
      <c r="X597" s="525"/>
      <c r="Y597" s="517"/>
      <c r="Z597" s="518"/>
      <c r="AA597" s="519"/>
    </row>
    <row r="598" spans="1:27" s="110" customFormat="1" ht="22.5" customHeight="1" x14ac:dyDescent="0.15">
      <c r="B598" s="360" t="s">
        <v>22</v>
      </c>
      <c r="C598" s="520" t="s">
        <v>186</v>
      </c>
      <c r="D598" s="521"/>
      <c r="E598" s="521"/>
      <c r="F598" s="521"/>
      <c r="G598" s="521"/>
      <c r="H598" s="521"/>
      <c r="I598" s="521"/>
      <c r="J598" s="521"/>
      <c r="K598" s="521"/>
      <c r="L598" s="521"/>
      <c r="M598" s="521"/>
      <c r="N598" s="521"/>
      <c r="O598" s="521"/>
      <c r="P598" s="521"/>
      <c r="Q598" s="521"/>
      <c r="R598" s="521"/>
      <c r="S598" s="521"/>
      <c r="T598" s="521"/>
      <c r="U598" s="521"/>
      <c r="V598" s="521"/>
      <c r="W598" s="521"/>
      <c r="X598" s="522"/>
      <c r="Y598" s="514"/>
      <c r="Z598" s="515"/>
      <c r="AA598" s="516"/>
    </row>
    <row r="599" spans="1:27" s="79" customFormat="1" ht="22.5" customHeight="1" x14ac:dyDescent="0.15">
      <c r="B599" s="361"/>
      <c r="C599" s="523"/>
      <c r="D599" s="524"/>
      <c r="E599" s="524"/>
      <c r="F599" s="524"/>
      <c r="G599" s="524"/>
      <c r="H599" s="524"/>
      <c r="I599" s="524"/>
      <c r="J599" s="524"/>
      <c r="K599" s="524"/>
      <c r="L599" s="524"/>
      <c r="M599" s="524"/>
      <c r="N599" s="524"/>
      <c r="O599" s="524"/>
      <c r="P599" s="524"/>
      <c r="Q599" s="524"/>
      <c r="R599" s="524"/>
      <c r="S599" s="524"/>
      <c r="T599" s="524"/>
      <c r="U599" s="524"/>
      <c r="V599" s="524"/>
      <c r="W599" s="524"/>
      <c r="X599" s="525"/>
      <c r="Y599" s="517"/>
      <c r="Z599" s="518"/>
      <c r="AA599" s="519"/>
    </row>
    <row r="600" spans="1:27" s="79" customFormat="1" ht="28.5" customHeight="1" x14ac:dyDescent="0.15">
      <c r="B600" s="360" t="s">
        <v>127</v>
      </c>
      <c r="C600" s="520" t="s">
        <v>187</v>
      </c>
      <c r="D600" s="521"/>
      <c r="E600" s="521"/>
      <c r="F600" s="521"/>
      <c r="G600" s="521"/>
      <c r="H600" s="521"/>
      <c r="I600" s="521"/>
      <c r="J600" s="521"/>
      <c r="K600" s="521"/>
      <c r="L600" s="521"/>
      <c r="M600" s="521"/>
      <c r="N600" s="521"/>
      <c r="O600" s="521"/>
      <c r="P600" s="521"/>
      <c r="Q600" s="521"/>
      <c r="R600" s="521"/>
      <c r="S600" s="521"/>
      <c r="T600" s="521"/>
      <c r="U600" s="521"/>
      <c r="V600" s="521"/>
      <c r="W600" s="521"/>
      <c r="X600" s="522"/>
      <c r="Y600" s="514"/>
      <c r="Z600" s="515"/>
      <c r="AA600" s="516"/>
    </row>
    <row r="601" spans="1:27" s="79" customFormat="1" ht="28.5" customHeight="1" x14ac:dyDescent="0.15">
      <c r="B601" s="361"/>
      <c r="C601" s="523"/>
      <c r="D601" s="524"/>
      <c r="E601" s="524"/>
      <c r="F601" s="524"/>
      <c r="G601" s="524"/>
      <c r="H601" s="524"/>
      <c r="I601" s="524"/>
      <c r="J601" s="524"/>
      <c r="K601" s="524"/>
      <c r="L601" s="524"/>
      <c r="M601" s="524"/>
      <c r="N601" s="524"/>
      <c r="O601" s="524"/>
      <c r="P601" s="524"/>
      <c r="Q601" s="524"/>
      <c r="R601" s="524"/>
      <c r="S601" s="524"/>
      <c r="T601" s="524"/>
      <c r="U601" s="524"/>
      <c r="V601" s="524"/>
      <c r="W601" s="524"/>
      <c r="X601" s="525"/>
      <c r="Y601" s="517"/>
      <c r="Z601" s="518"/>
      <c r="AA601" s="519"/>
    </row>
    <row r="602" spans="1:27" s="79" customFormat="1" ht="12.75" customHeight="1" x14ac:dyDescent="0.15">
      <c r="B602" s="112"/>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2"/>
      <c r="Z602" s="112"/>
      <c r="AA602" s="112"/>
    </row>
    <row r="603" spans="1:27" s="79" customFormat="1" ht="19.5" customHeight="1" x14ac:dyDescent="0.15">
      <c r="A603" s="107" t="s">
        <v>188</v>
      </c>
      <c r="B603" s="112"/>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2"/>
      <c r="Z603" s="112"/>
      <c r="AA603" s="112"/>
    </row>
    <row r="604" spans="1:27" s="79" customFormat="1" ht="21.75" customHeight="1" x14ac:dyDescent="0.15">
      <c r="B604" s="360" t="s">
        <v>192</v>
      </c>
      <c r="C604" s="520" t="s">
        <v>190</v>
      </c>
      <c r="D604" s="521"/>
      <c r="E604" s="521"/>
      <c r="F604" s="521"/>
      <c r="G604" s="521"/>
      <c r="H604" s="521"/>
      <c r="I604" s="521"/>
      <c r="J604" s="521"/>
      <c r="K604" s="521"/>
      <c r="L604" s="521"/>
      <c r="M604" s="521"/>
      <c r="N604" s="521"/>
      <c r="O604" s="521"/>
      <c r="P604" s="521"/>
      <c r="Q604" s="521"/>
      <c r="R604" s="521"/>
      <c r="S604" s="521"/>
      <c r="T604" s="521"/>
      <c r="U604" s="521"/>
      <c r="V604" s="521"/>
      <c r="W604" s="521"/>
      <c r="X604" s="522"/>
      <c r="Y604" s="514"/>
      <c r="Z604" s="515"/>
      <c r="AA604" s="516"/>
    </row>
    <row r="605" spans="1:27" s="79" customFormat="1" ht="22.5" customHeight="1" x14ac:dyDescent="0.15">
      <c r="B605" s="361"/>
      <c r="C605" s="523"/>
      <c r="D605" s="524"/>
      <c r="E605" s="524"/>
      <c r="F605" s="524"/>
      <c r="G605" s="524"/>
      <c r="H605" s="524"/>
      <c r="I605" s="524"/>
      <c r="J605" s="524"/>
      <c r="K605" s="524"/>
      <c r="L605" s="524"/>
      <c r="M605" s="524"/>
      <c r="N605" s="524"/>
      <c r="O605" s="524"/>
      <c r="P605" s="524"/>
      <c r="Q605" s="524"/>
      <c r="R605" s="524"/>
      <c r="S605" s="524"/>
      <c r="T605" s="524"/>
      <c r="U605" s="524"/>
      <c r="V605" s="524"/>
      <c r="W605" s="524"/>
      <c r="X605" s="525"/>
      <c r="Y605" s="517"/>
      <c r="Z605" s="518"/>
      <c r="AA605" s="519"/>
    </row>
    <row r="606" spans="1:27" s="79" customFormat="1" ht="36" customHeight="1" x14ac:dyDescent="0.15">
      <c r="B606" s="360" t="s">
        <v>180</v>
      </c>
      <c r="C606" s="520" t="s">
        <v>191</v>
      </c>
      <c r="D606" s="521"/>
      <c r="E606" s="521"/>
      <c r="F606" s="521"/>
      <c r="G606" s="521"/>
      <c r="H606" s="521"/>
      <c r="I606" s="521"/>
      <c r="J606" s="521"/>
      <c r="K606" s="521"/>
      <c r="L606" s="521"/>
      <c r="M606" s="521"/>
      <c r="N606" s="521"/>
      <c r="O606" s="521"/>
      <c r="P606" s="521"/>
      <c r="Q606" s="521"/>
      <c r="R606" s="521"/>
      <c r="S606" s="521"/>
      <c r="T606" s="521"/>
      <c r="U606" s="521"/>
      <c r="V606" s="521"/>
      <c r="W606" s="521"/>
      <c r="X606" s="522"/>
      <c r="Y606" s="514"/>
      <c r="Z606" s="515"/>
      <c r="AA606" s="516"/>
    </row>
    <row r="607" spans="1:27" s="79" customFormat="1" ht="37.5" customHeight="1" x14ac:dyDescent="0.15">
      <c r="B607" s="361"/>
      <c r="C607" s="523"/>
      <c r="D607" s="524"/>
      <c r="E607" s="524"/>
      <c r="F607" s="524"/>
      <c r="G607" s="524"/>
      <c r="H607" s="524"/>
      <c r="I607" s="524"/>
      <c r="J607" s="524"/>
      <c r="K607" s="524"/>
      <c r="L607" s="524"/>
      <c r="M607" s="524"/>
      <c r="N607" s="524"/>
      <c r="O607" s="524"/>
      <c r="P607" s="524"/>
      <c r="Q607" s="524"/>
      <c r="R607" s="524"/>
      <c r="S607" s="524"/>
      <c r="T607" s="524"/>
      <c r="U607" s="524"/>
      <c r="V607" s="524"/>
      <c r="W607" s="524"/>
      <c r="X607" s="525"/>
      <c r="Y607" s="517"/>
      <c r="Z607" s="518"/>
      <c r="AA607" s="519"/>
    </row>
    <row r="608" spans="1:27" s="79" customFormat="1" ht="28.5" customHeight="1" x14ac:dyDescent="0.15">
      <c r="B608" s="360" t="s">
        <v>167</v>
      </c>
      <c r="C608" s="520" t="s">
        <v>189</v>
      </c>
      <c r="D608" s="521"/>
      <c r="E608" s="521"/>
      <c r="F608" s="521"/>
      <c r="G608" s="521"/>
      <c r="H608" s="521"/>
      <c r="I608" s="521"/>
      <c r="J608" s="521"/>
      <c r="K608" s="521"/>
      <c r="L608" s="521"/>
      <c r="M608" s="521"/>
      <c r="N608" s="521"/>
      <c r="O608" s="521"/>
      <c r="P608" s="521"/>
      <c r="Q608" s="521"/>
      <c r="R608" s="521"/>
      <c r="S608" s="521"/>
      <c r="T608" s="521"/>
      <c r="U608" s="521"/>
      <c r="V608" s="521"/>
      <c r="W608" s="521"/>
      <c r="X608" s="522"/>
      <c r="Y608" s="514"/>
      <c r="Z608" s="515"/>
      <c r="AA608" s="516"/>
    </row>
    <row r="609" spans="1:27" s="79" customFormat="1" ht="28.5" customHeight="1" x14ac:dyDescent="0.15">
      <c r="B609" s="361"/>
      <c r="C609" s="523"/>
      <c r="D609" s="524"/>
      <c r="E609" s="524"/>
      <c r="F609" s="524"/>
      <c r="G609" s="524"/>
      <c r="H609" s="524"/>
      <c r="I609" s="524"/>
      <c r="J609" s="524"/>
      <c r="K609" s="524"/>
      <c r="L609" s="524"/>
      <c r="M609" s="524"/>
      <c r="N609" s="524"/>
      <c r="O609" s="524"/>
      <c r="P609" s="524"/>
      <c r="Q609" s="524"/>
      <c r="R609" s="524"/>
      <c r="S609" s="524"/>
      <c r="T609" s="524"/>
      <c r="U609" s="524"/>
      <c r="V609" s="524"/>
      <c r="W609" s="524"/>
      <c r="X609" s="525"/>
      <c r="Y609" s="517"/>
      <c r="Z609" s="518"/>
      <c r="AA609" s="519"/>
    </row>
    <row r="610" spans="1:27" s="79" customFormat="1" ht="21.75" customHeight="1" x14ac:dyDescent="0.15">
      <c r="B610" s="360" t="s">
        <v>168</v>
      </c>
      <c r="C610" s="520" t="s">
        <v>711</v>
      </c>
      <c r="D610" s="521"/>
      <c r="E610" s="521"/>
      <c r="F610" s="521"/>
      <c r="G610" s="521"/>
      <c r="H610" s="521"/>
      <c r="I610" s="521"/>
      <c r="J610" s="521"/>
      <c r="K610" s="521"/>
      <c r="L610" s="521"/>
      <c r="M610" s="521"/>
      <c r="N610" s="521"/>
      <c r="O610" s="521"/>
      <c r="P610" s="521"/>
      <c r="Q610" s="521"/>
      <c r="R610" s="521"/>
      <c r="S610" s="521"/>
      <c r="T610" s="521"/>
      <c r="U610" s="521"/>
      <c r="V610" s="521"/>
      <c r="W610" s="521"/>
      <c r="X610" s="522"/>
      <c r="Y610" s="514"/>
      <c r="Z610" s="515"/>
      <c r="AA610" s="516"/>
    </row>
    <row r="611" spans="1:27" s="79" customFormat="1" ht="22.5" customHeight="1" x14ac:dyDescent="0.15">
      <c r="B611" s="361"/>
      <c r="C611" s="523"/>
      <c r="D611" s="524"/>
      <c r="E611" s="524"/>
      <c r="F611" s="524"/>
      <c r="G611" s="524"/>
      <c r="H611" s="524"/>
      <c r="I611" s="524"/>
      <c r="J611" s="524"/>
      <c r="K611" s="524"/>
      <c r="L611" s="524"/>
      <c r="M611" s="524"/>
      <c r="N611" s="524"/>
      <c r="O611" s="524"/>
      <c r="P611" s="524"/>
      <c r="Q611" s="524"/>
      <c r="R611" s="524"/>
      <c r="S611" s="524"/>
      <c r="T611" s="524"/>
      <c r="U611" s="524"/>
      <c r="V611" s="524"/>
      <c r="W611" s="524"/>
      <c r="X611" s="525"/>
      <c r="Y611" s="517"/>
      <c r="Z611" s="518"/>
      <c r="AA611" s="519"/>
    </row>
    <row r="612" spans="1:27" s="79" customFormat="1" ht="29.25" customHeight="1" x14ac:dyDescent="0.15">
      <c r="B612" s="506" t="s">
        <v>164</v>
      </c>
      <c r="C612" s="520" t="s">
        <v>212</v>
      </c>
      <c r="D612" s="521"/>
      <c r="E612" s="521"/>
      <c r="F612" s="521"/>
      <c r="G612" s="521"/>
      <c r="H612" s="521"/>
      <c r="I612" s="521"/>
      <c r="J612" s="521"/>
      <c r="K612" s="521"/>
      <c r="L612" s="521"/>
      <c r="M612" s="521"/>
      <c r="N612" s="521"/>
      <c r="O612" s="521"/>
      <c r="P612" s="521"/>
      <c r="Q612" s="521"/>
      <c r="R612" s="521"/>
      <c r="S612" s="521"/>
      <c r="T612" s="521"/>
      <c r="U612" s="521"/>
      <c r="V612" s="521"/>
      <c r="W612" s="521"/>
      <c r="X612" s="522"/>
      <c r="Y612" s="551"/>
      <c r="Z612" s="515"/>
      <c r="AA612" s="516"/>
    </row>
    <row r="613" spans="1:27" s="79" customFormat="1" ht="29.25" customHeight="1" x14ac:dyDescent="0.15">
      <c r="B613" s="507"/>
      <c r="C613" s="523"/>
      <c r="D613" s="524"/>
      <c r="E613" s="524"/>
      <c r="F613" s="524"/>
      <c r="G613" s="524"/>
      <c r="H613" s="524"/>
      <c r="I613" s="524"/>
      <c r="J613" s="524"/>
      <c r="K613" s="524"/>
      <c r="L613" s="524"/>
      <c r="M613" s="524"/>
      <c r="N613" s="524"/>
      <c r="O613" s="524"/>
      <c r="P613" s="524"/>
      <c r="Q613" s="524"/>
      <c r="R613" s="524"/>
      <c r="S613" s="524"/>
      <c r="T613" s="524"/>
      <c r="U613" s="524"/>
      <c r="V613" s="524"/>
      <c r="W613" s="524"/>
      <c r="X613" s="525"/>
      <c r="Y613" s="517"/>
      <c r="Z613" s="518"/>
      <c r="AA613" s="519"/>
    </row>
    <row r="614" spans="1:27" s="79" customFormat="1" ht="12.95" customHeight="1" x14ac:dyDescent="0.15">
      <c r="B614" s="115"/>
      <c r="C614" s="115"/>
      <c r="D614" s="115"/>
      <c r="E614" s="115"/>
      <c r="F614" s="115"/>
      <c r="G614" s="115"/>
      <c r="H614" s="115"/>
      <c r="I614" s="115"/>
      <c r="J614" s="115"/>
      <c r="K614" s="115"/>
      <c r="L614" s="115"/>
      <c r="M614" s="115"/>
      <c r="N614" s="115"/>
      <c r="O614" s="115"/>
      <c r="P614" s="115"/>
      <c r="Q614" s="115"/>
      <c r="R614" s="115"/>
      <c r="S614" s="115"/>
      <c r="T614" s="115"/>
      <c r="U614" s="115"/>
      <c r="V614" s="115"/>
      <c r="W614" s="115"/>
      <c r="X614" s="115"/>
      <c r="Y614" s="114"/>
      <c r="Z614" s="114"/>
      <c r="AA614" s="114"/>
    </row>
    <row r="615" spans="1:27" s="110" customFormat="1" ht="20.100000000000001" customHeight="1" x14ac:dyDescent="0.15">
      <c r="A615" s="107" t="s">
        <v>193</v>
      </c>
      <c r="B615" s="114"/>
      <c r="C615" s="112"/>
      <c r="D615" s="112"/>
      <c r="E615" s="112"/>
      <c r="F615" s="112"/>
      <c r="G615" s="112"/>
      <c r="H615" s="112"/>
      <c r="I615" s="112"/>
      <c r="J615" s="115"/>
      <c r="K615" s="115"/>
      <c r="L615" s="115"/>
      <c r="M615" s="115"/>
      <c r="N615" s="115"/>
      <c r="O615" s="115"/>
      <c r="P615" s="115"/>
      <c r="Q615" s="115"/>
      <c r="R615" s="115"/>
      <c r="S615" s="115"/>
      <c r="T615" s="115"/>
      <c r="U615" s="115"/>
      <c r="V615" s="115"/>
      <c r="W615" s="115"/>
      <c r="X615" s="115"/>
      <c r="Y615" s="114"/>
      <c r="Z615" s="114"/>
      <c r="AA615" s="114"/>
    </row>
    <row r="616" spans="1:27" s="79" customFormat="1" ht="12.75" customHeight="1" x14ac:dyDescent="0.15">
      <c r="B616" s="360" t="s">
        <v>18</v>
      </c>
      <c r="C616" s="520" t="s">
        <v>803</v>
      </c>
      <c r="D616" s="521"/>
      <c r="E616" s="521"/>
      <c r="F616" s="521"/>
      <c r="G616" s="521"/>
      <c r="H616" s="521"/>
      <c r="I616" s="521"/>
      <c r="J616" s="521"/>
      <c r="K616" s="521"/>
      <c r="L616" s="521"/>
      <c r="M616" s="521"/>
      <c r="N616" s="521"/>
      <c r="O616" s="521"/>
      <c r="P616" s="521"/>
      <c r="Q616" s="521"/>
      <c r="R616" s="521"/>
      <c r="S616" s="521"/>
      <c r="T616" s="521"/>
      <c r="U616" s="521"/>
      <c r="V616" s="521"/>
      <c r="W616" s="521"/>
      <c r="X616" s="522"/>
      <c r="Y616" s="514"/>
      <c r="Z616" s="515"/>
      <c r="AA616" s="516"/>
    </row>
    <row r="617" spans="1:27" s="79" customFormat="1" ht="12.75" customHeight="1" x14ac:dyDescent="0.15">
      <c r="B617" s="361"/>
      <c r="C617" s="523"/>
      <c r="D617" s="524"/>
      <c r="E617" s="524"/>
      <c r="F617" s="524"/>
      <c r="G617" s="524"/>
      <c r="H617" s="524"/>
      <c r="I617" s="524"/>
      <c r="J617" s="524"/>
      <c r="K617" s="524"/>
      <c r="L617" s="524"/>
      <c r="M617" s="524"/>
      <c r="N617" s="524"/>
      <c r="O617" s="524"/>
      <c r="P617" s="524"/>
      <c r="Q617" s="524"/>
      <c r="R617" s="524"/>
      <c r="S617" s="524"/>
      <c r="T617" s="524"/>
      <c r="U617" s="524"/>
      <c r="V617" s="524"/>
      <c r="W617" s="524"/>
      <c r="X617" s="525"/>
      <c r="Y617" s="517"/>
      <c r="Z617" s="518"/>
      <c r="AA617" s="519"/>
    </row>
    <row r="618" spans="1:27" s="110" customFormat="1" ht="26.25" customHeight="1" x14ac:dyDescent="0.15">
      <c r="B618" s="548" t="s">
        <v>19</v>
      </c>
      <c r="C618" s="532" t="s">
        <v>829</v>
      </c>
      <c r="D618" s="532"/>
      <c r="E618" s="532"/>
      <c r="F618" s="532"/>
      <c r="G618" s="532"/>
      <c r="H618" s="532"/>
      <c r="I618" s="532"/>
      <c r="J618" s="532"/>
      <c r="K618" s="532"/>
      <c r="L618" s="532"/>
      <c r="M618" s="532"/>
      <c r="N618" s="532"/>
      <c r="O618" s="532"/>
      <c r="P618" s="532"/>
      <c r="Q618" s="532"/>
      <c r="R618" s="532"/>
      <c r="S618" s="532"/>
      <c r="T618" s="532"/>
      <c r="U618" s="532"/>
      <c r="V618" s="532"/>
      <c r="W618" s="532"/>
      <c r="X618" s="532"/>
      <c r="Y618" s="514"/>
      <c r="Z618" s="515"/>
      <c r="AA618" s="516"/>
    </row>
    <row r="619" spans="1:27" s="79" customFormat="1" ht="12" x14ac:dyDescent="0.15">
      <c r="B619" s="548"/>
      <c r="C619" s="532"/>
      <c r="D619" s="532"/>
      <c r="E619" s="532"/>
      <c r="F619" s="532"/>
      <c r="G619" s="532"/>
      <c r="H619" s="532"/>
      <c r="I619" s="532"/>
      <c r="J619" s="532"/>
      <c r="K619" s="532"/>
      <c r="L619" s="532"/>
      <c r="M619" s="532"/>
      <c r="N619" s="532"/>
      <c r="O619" s="532"/>
      <c r="P619" s="532"/>
      <c r="Q619" s="532"/>
      <c r="R619" s="532"/>
      <c r="S619" s="532"/>
      <c r="T619" s="532"/>
      <c r="U619" s="532"/>
      <c r="V619" s="532"/>
      <c r="W619" s="532"/>
      <c r="X619" s="532"/>
      <c r="Y619" s="517"/>
      <c r="Z619" s="518"/>
      <c r="AA619" s="519"/>
    </row>
    <row r="620" spans="1:27" s="110" customFormat="1" ht="26.25" customHeight="1" x14ac:dyDescent="0.15">
      <c r="B620" s="548" t="s">
        <v>20</v>
      </c>
      <c r="C620" s="532" t="s">
        <v>804</v>
      </c>
      <c r="D620" s="532"/>
      <c r="E620" s="532"/>
      <c r="F620" s="532"/>
      <c r="G620" s="532"/>
      <c r="H620" s="532"/>
      <c r="I620" s="532"/>
      <c r="J620" s="532"/>
      <c r="K620" s="532"/>
      <c r="L620" s="532"/>
      <c r="M620" s="532"/>
      <c r="N620" s="532"/>
      <c r="O620" s="532"/>
      <c r="P620" s="532"/>
      <c r="Q620" s="532"/>
      <c r="R620" s="532"/>
      <c r="S620" s="532"/>
      <c r="T620" s="532"/>
      <c r="U620" s="532"/>
      <c r="V620" s="532"/>
      <c r="W620" s="532"/>
      <c r="X620" s="532"/>
      <c r="Y620" s="514"/>
      <c r="Z620" s="515"/>
      <c r="AA620" s="516"/>
    </row>
    <row r="621" spans="1:27" s="79" customFormat="1" ht="12" x14ac:dyDescent="0.15">
      <c r="B621" s="548"/>
      <c r="C621" s="532"/>
      <c r="D621" s="532"/>
      <c r="E621" s="532"/>
      <c r="F621" s="532"/>
      <c r="G621" s="532"/>
      <c r="H621" s="532"/>
      <c r="I621" s="532"/>
      <c r="J621" s="532"/>
      <c r="K621" s="532"/>
      <c r="L621" s="532"/>
      <c r="M621" s="532"/>
      <c r="N621" s="532"/>
      <c r="O621" s="532"/>
      <c r="P621" s="532"/>
      <c r="Q621" s="532"/>
      <c r="R621" s="532"/>
      <c r="S621" s="532"/>
      <c r="T621" s="532"/>
      <c r="U621" s="532"/>
      <c r="V621" s="532"/>
      <c r="W621" s="532"/>
      <c r="X621" s="532"/>
      <c r="Y621" s="517"/>
      <c r="Z621" s="518"/>
      <c r="AA621" s="519"/>
    </row>
    <row r="622" spans="1:27" s="79" customFormat="1" ht="22.5" customHeight="1" x14ac:dyDescent="0.15">
      <c r="B622" s="547" t="s">
        <v>21</v>
      </c>
      <c r="C622" s="520" t="s">
        <v>805</v>
      </c>
      <c r="D622" s="521"/>
      <c r="E622" s="521"/>
      <c r="F622" s="521"/>
      <c r="G622" s="521"/>
      <c r="H622" s="521"/>
      <c r="I622" s="521"/>
      <c r="J622" s="521"/>
      <c r="K622" s="521"/>
      <c r="L622" s="521"/>
      <c r="M622" s="521"/>
      <c r="N622" s="521"/>
      <c r="O622" s="521"/>
      <c r="P622" s="521"/>
      <c r="Q622" s="521"/>
      <c r="R622" s="521"/>
      <c r="S622" s="521"/>
      <c r="T622" s="521"/>
      <c r="U622" s="521"/>
      <c r="V622" s="521"/>
      <c r="W622" s="521"/>
      <c r="X622" s="522"/>
      <c r="Y622" s="514"/>
      <c r="Z622" s="515"/>
      <c r="AA622" s="516"/>
    </row>
    <row r="623" spans="1:27" s="79" customFormat="1" ht="12" x14ac:dyDescent="0.15">
      <c r="B623" s="574"/>
      <c r="C623" s="552"/>
      <c r="D623" s="553"/>
      <c r="E623" s="553"/>
      <c r="F623" s="553"/>
      <c r="G623" s="553"/>
      <c r="H623" s="553"/>
      <c r="I623" s="553"/>
      <c r="J623" s="553"/>
      <c r="K623" s="553"/>
      <c r="L623" s="553"/>
      <c r="M623" s="553"/>
      <c r="N623" s="553"/>
      <c r="O623" s="553"/>
      <c r="P623" s="553"/>
      <c r="Q623" s="553"/>
      <c r="R623" s="553"/>
      <c r="S623" s="553"/>
      <c r="T623" s="553"/>
      <c r="U623" s="553"/>
      <c r="V623" s="553"/>
      <c r="W623" s="553"/>
      <c r="X623" s="554"/>
      <c r="Y623" s="517"/>
      <c r="Z623" s="518"/>
      <c r="AA623" s="519"/>
    </row>
    <row r="624" spans="1:27" s="79" customFormat="1" ht="22.5" customHeight="1" x14ac:dyDescent="0.15">
      <c r="B624" s="548" t="s">
        <v>22</v>
      </c>
      <c r="C624" s="532" t="s">
        <v>806</v>
      </c>
      <c r="D624" s="532"/>
      <c r="E624" s="532"/>
      <c r="F624" s="532"/>
      <c r="G624" s="532"/>
      <c r="H624" s="532"/>
      <c r="I624" s="532"/>
      <c r="J624" s="532"/>
      <c r="K624" s="532"/>
      <c r="L624" s="532"/>
      <c r="M624" s="532"/>
      <c r="N624" s="532"/>
      <c r="O624" s="532"/>
      <c r="P624" s="532"/>
      <c r="Q624" s="532"/>
      <c r="R624" s="532"/>
      <c r="S624" s="532"/>
      <c r="T624" s="532"/>
      <c r="U624" s="532"/>
      <c r="V624" s="532"/>
      <c r="W624" s="532"/>
      <c r="X624" s="532"/>
      <c r="Y624" s="514"/>
      <c r="Z624" s="515"/>
      <c r="AA624" s="516"/>
    </row>
    <row r="625" spans="1:27" s="79" customFormat="1" ht="22.5" customHeight="1" x14ac:dyDescent="0.15">
      <c r="B625" s="548"/>
      <c r="C625" s="532"/>
      <c r="D625" s="532"/>
      <c r="E625" s="532"/>
      <c r="F625" s="532"/>
      <c r="G625" s="532"/>
      <c r="H625" s="532"/>
      <c r="I625" s="532"/>
      <c r="J625" s="532"/>
      <c r="K625" s="532"/>
      <c r="L625" s="532"/>
      <c r="M625" s="532"/>
      <c r="N625" s="532"/>
      <c r="O625" s="532"/>
      <c r="P625" s="532"/>
      <c r="Q625" s="532"/>
      <c r="R625" s="532"/>
      <c r="S625" s="532"/>
      <c r="T625" s="532"/>
      <c r="U625" s="532"/>
      <c r="V625" s="532"/>
      <c r="W625" s="532"/>
      <c r="X625" s="532"/>
      <c r="Y625" s="517"/>
      <c r="Z625" s="518"/>
      <c r="AA625" s="519"/>
    </row>
    <row r="626" spans="1:27" s="79" customFormat="1" ht="19.5" customHeight="1" x14ac:dyDescent="0.15">
      <c r="B626" s="360" t="s">
        <v>127</v>
      </c>
      <c r="C626" s="520" t="s">
        <v>807</v>
      </c>
      <c r="D626" s="521"/>
      <c r="E626" s="521"/>
      <c r="F626" s="521"/>
      <c r="G626" s="521"/>
      <c r="H626" s="521"/>
      <c r="I626" s="521"/>
      <c r="J626" s="521"/>
      <c r="K626" s="521"/>
      <c r="L626" s="521"/>
      <c r="M626" s="521"/>
      <c r="N626" s="521"/>
      <c r="O626" s="521"/>
      <c r="P626" s="521"/>
      <c r="Q626" s="521"/>
      <c r="R626" s="521"/>
      <c r="S626" s="521"/>
      <c r="T626" s="521"/>
      <c r="U626" s="521"/>
      <c r="V626" s="521"/>
      <c r="W626" s="521"/>
      <c r="X626" s="522"/>
      <c r="Y626" s="514"/>
      <c r="Z626" s="515"/>
      <c r="AA626" s="516"/>
    </row>
    <row r="627" spans="1:27" s="79" customFormat="1" ht="12" x14ac:dyDescent="0.15">
      <c r="B627" s="361"/>
      <c r="C627" s="523"/>
      <c r="D627" s="524"/>
      <c r="E627" s="524"/>
      <c r="F627" s="524"/>
      <c r="G627" s="524"/>
      <c r="H627" s="524"/>
      <c r="I627" s="524"/>
      <c r="J627" s="524"/>
      <c r="K627" s="524"/>
      <c r="L627" s="524"/>
      <c r="M627" s="524"/>
      <c r="N627" s="524"/>
      <c r="O627" s="524"/>
      <c r="P627" s="524"/>
      <c r="Q627" s="524"/>
      <c r="R627" s="524"/>
      <c r="S627" s="524"/>
      <c r="T627" s="524"/>
      <c r="U627" s="524"/>
      <c r="V627" s="524"/>
      <c r="W627" s="524"/>
      <c r="X627" s="525"/>
      <c r="Y627" s="517"/>
      <c r="Z627" s="518"/>
      <c r="AA627" s="519"/>
    </row>
    <row r="628" spans="1:27" s="79" customFormat="1" ht="22.5" customHeight="1" x14ac:dyDescent="0.15">
      <c r="B628" s="360" t="s">
        <v>112</v>
      </c>
      <c r="C628" s="520" t="s">
        <v>808</v>
      </c>
      <c r="D628" s="521"/>
      <c r="E628" s="521"/>
      <c r="F628" s="521"/>
      <c r="G628" s="521"/>
      <c r="H628" s="521"/>
      <c r="I628" s="521"/>
      <c r="J628" s="521"/>
      <c r="K628" s="521"/>
      <c r="L628" s="521"/>
      <c r="M628" s="521"/>
      <c r="N628" s="521"/>
      <c r="O628" s="521"/>
      <c r="P628" s="521"/>
      <c r="Q628" s="521"/>
      <c r="R628" s="521"/>
      <c r="S628" s="521"/>
      <c r="T628" s="521"/>
      <c r="U628" s="521"/>
      <c r="V628" s="521"/>
      <c r="W628" s="521"/>
      <c r="X628" s="522"/>
      <c r="Y628" s="514"/>
      <c r="Z628" s="515"/>
      <c r="AA628" s="516"/>
    </row>
    <row r="629" spans="1:27" s="79" customFormat="1" ht="22.5" customHeight="1" x14ac:dyDescent="0.15">
      <c r="B629" s="547"/>
      <c r="C629" s="552"/>
      <c r="D629" s="553"/>
      <c r="E629" s="553"/>
      <c r="F629" s="553"/>
      <c r="G629" s="553"/>
      <c r="H629" s="553"/>
      <c r="I629" s="553"/>
      <c r="J629" s="553"/>
      <c r="K629" s="553"/>
      <c r="L629" s="553"/>
      <c r="M629" s="553"/>
      <c r="N629" s="553"/>
      <c r="O629" s="553"/>
      <c r="P629" s="553"/>
      <c r="Q629" s="553"/>
      <c r="R629" s="553"/>
      <c r="S629" s="553"/>
      <c r="T629" s="553"/>
      <c r="U629" s="553"/>
      <c r="V629" s="553"/>
      <c r="W629" s="553"/>
      <c r="X629" s="554"/>
      <c r="Y629" s="517"/>
      <c r="Z629" s="518"/>
      <c r="AA629" s="519"/>
    </row>
    <row r="630" spans="1:27" s="79" customFormat="1" ht="19.5" customHeight="1" x14ac:dyDescent="0.15">
      <c r="B630" s="548" t="s">
        <v>126</v>
      </c>
      <c r="C630" s="532" t="s">
        <v>809</v>
      </c>
      <c r="D630" s="532"/>
      <c r="E630" s="532"/>
      <c r="F630" s="532"/>
      <c r="G630" s="532"/>
      <c r="H630" s="532"/>
      <c r="I630" s="532"/>
      <c r="J630" s="532"/>
      <c r="K630" s="532"/>
      <c r="L630" s="532"/>
      <c r="M630" s="532"/>
      <c r="N630" s="532"/>
      <c r="O630" s="532"/>
      <c r="P630" s="532"/>
      <c r="Q630" s="532"/>
      <c r="R630" s="532"/>
      <c r="S630" s="532"/>
      <c r="T630" s="532"/>
      <c r="U630" s="532"/>
      <c r="V630" s="532"/>
      <c r="W630" s="532"/>
      <c r="X630" s="532"/>
      <c r="Y630" s="514"/>
      <c r="Z630" s="515"/>
      <c r="AA630" s="516"/>
    </row>
    <row r="631" spans="1:27" s="79" customFormat="1" ht="19.5" customHeight="1" x14ac:dyDescent="0.15">
      <c r="B631" s="548"/>
      <c r="C631" s="532"/>
      <c r="D631" s="532"/>
      <c r="E631" s="532"/>
      <c r="F631" s="532"/>
      <c r="G631" s="532"/>
      <c r="H631" s="532"/>
      <c r="I631" s="532"/>
      <c r="J631" s="532"/>
      <c r="K631" s="532"/>
      <c r="L631" s="532"/>
      <c r="M631" s="532"/>
      <c r="N631" s="532"/>
      <c r="O631" s="532"/>
      <c r="P631" s="532"/>
      <c r="Q631" s="532"/>
      <c r="R631" s="532"/>
      <c r="S631" s="532"/>
      <c r="T631" s="532"/>
      <c r="U631" s="532"/>
      <c r="V631" s="532"/>
      <c r="W631" s="532"/>
      <c r="X631" s="532"/>
      <c r="Y631" s="517"/>
      <c r="Z631" s="518"/>
      <c r="AA631" s="519"/>
    </row>
    <row r="632" spans="1:27" s="79" customFormat="1" ht="12.95" customHeight="1" x14ac:dyDescent="0.15">
      <c r="B632" s="115"/>
      <c r="C632" s="115"/>
      <c r="D632" s="115"/>
      <c r="E632" s="115"/>
      <c r="F632" s="115"/>
      <c r="G632" s="115"/>
      <c r="H632" s="115"/>
      <c r="I632" s="115"/>
      <c r="J632" s="115"/>
      <c r="K632" s="115"/>
      <c r="L632" s="115"/>
      <c r="M632" s="115"/>
      <c r="N632" s="115"/>
      <c r="O632" s="115"/>
      <c r="P632" s="115"/>
      <c r="Q632" s="115"/>
      <c r="R632" s="115"/>
      <c r="S632" s="115"/>
      <c r="T632" s="115"/>
      <c r="U632" s="115"/>
      <c r="V632" s="115"/>
      <c r="W632" s="115"/>
      <c r="X632" s="115"/>
      <c r="Y632" s="112"/>
      <c r="Z632" s="112"/>
      <c r="AA632" s="112"/>
    </row>
    <row r="633" spans="1:27" s="110" customFormat="1" ht="20.100000000000001" customHeight="1" x14ac:dyDescent="0.15">
      <c r="A633" s="107" t="s">
        <v>194</v>
      </c>
      <c r="B633" s="114"/>
      <c r="C633" s="112"/>
      <c r="D633" s="112"/>
      <c r="E633" s="112"/>
      <c r="F633" s="112"/>
      <c r="G633" s="112"/>
      <c r="H633" s="112"/>
      <c r="I633" s="112"/>
      <c r="J633" s="115"/>
      <c r="K633" s="115"/>
      <c r="L633" s="115"/>
      <c r="M633" s="115"/>
      <c r="N633" s="115"/>
      <c r="O633" s="115"/>
      <c r="P633" s="115"/>
      <c r="Q633" s="115"/>
      <c r="R633" s="115"/>
      <c r="S633" s="115"/>
      <c r="T633" s="115"/>
      <c r="U633" s="115"/>
      <c r="V633" s="115"/>
      <c r="W633" s="115"/>
      <c r="X633" s="115"/>
      <c r="Y633" s="114"/>
      <c r="Z633" s="114"/>
      <c r="AA633" s="114"/>
    </row>
    <row r="634" spans="1:27" s="79" customFormat="1" ht="12.75" customHeight="1" x14ac:dyDescent="0.15">
      <c r="B634" s="360" t="s">
        <v>18</v>
      </c>
      <c r="C634" s="520" t="s">
        <v>211</v>
      </c>
      <c r="D634" s="521"/>
      <c r="E634" s="521"/>
      <c r="F634" s="521"/>
      <c r="G634" s="521"/>
      <c r="H634" s="521"/>
      <c r="I634" s="521"/>
      <c r="J634" s="521"/>
      <c r="K634" s="521"/>
      <c r="L634" s="521"/>
      <c r="M634" s="521"/>
      <c r="N634" s="521"/>
      <c r="O634" s="521"/>
      <c r="P634" s="521"/>
      <c r="Q634" s="521"/>
      <c r="R634" s="521"/>
      <c r="S634" s="521"/>
      <c r="T634" s="521"/>
      <c r="U634" s="521"/>
      <c r="V634" s="521"/>
      <c r="W634" s="521"/>
      <c r="X634" s="522"/>
      <c r="Y634" s="514"/>
      <c r="Z634" s="515"/>
      <c r="AA634" s="516"/>
    </row>
    <row r="635" spans="1:27" s="79" customFormat="1" ht="12.75" customHeight="1" x14ac:dyDescent="0.15">
      <c r="B635" s="361"/>
      <c r="C635" s="523"/>
      <c r="D635" s="524"/>
      <c r="E635" s="524"/>
      <c r="F635" s="524"/>
      <c r="G635" s="524"/>
      <c r="H635" s="524"/>
      <c r="I635" s="524"/>
      <c r="J635" s="524"/>
      <c r="K635" s="524"/>
      <c r="L635" s="524"/>
      <c r="M635" s="524"/>
      <c r="N635" s="524"/>
      <c r="O635" s="524"/>
      <c r="P635" s="524"/>
      <c r="Q635" s="524"/>
      <c r="R635" s="524"/>
      <c r="S635" s="524"/>
      <c r="T635" s="524"/>
      <c r="U635" s="524"/>
      <c r="V635" s="524"/>
      <c r="W635" s="524"/>
      <c r="X635" s="525"/>
      <c r="Y635" s="517"/>
      <c r="Z635" s="518"/>
      <c r="AA635" s="519"/>
    </row>
    <row r="636" spans="1:27" s="79" customFormat="1" ht="12.95" customHeight="1" x14ac:dyDescent="0.15">
      <c r="B636" s="115"/>
      <c r="C636" s="115"/>
      <c r="D636" s="115"/>
      <c r="E636" s="115"/>
      <c r="F636" s="115"/>
      <c r="G636" s="115"/>
      <c r="H636" s="115"/>
      <c r="I636" s="115"/>
      <c r="J636" s="115"/>
      <c r="K636" s="115"/>
      <c r="L636" s="115"/>
      <c r="M636" s="115"/>
      <c r="N636" s="115"/>
      <c r="O636" s="115"/>
      <c r="P636" s="115"/>
      <c r="Q636" s="115"/>
      <c r="R636" s="115"/>
      <c r="S636" s="115"/>
      <c r="T636" s="115"/>
      <c r="U636" s="115"/>
      <c r="V636" s="115"/>
      <c r="W636" s="115"/>
      <c r="X636" s="115"/>
      <c r="Y636" s="112"/>
      <c r="Z636" s="112"/>
      <c r="AA636" s="112"/>
    </row>
    <row r="637" spans="1:27" s="79" customFormat="1" ht="12.95" customHeight="1" x14ac:dyDescent="0.15">
      <c r="A637" s="107" t="s">
        <v>712</v>
      </c>
      <c r="B637" s="114"/>
      <c r="C637" s="112"/>
      <c r="D637" s="112"/>
      <c r="E637" s="112"/>
      <c r="F637" s="112"/>
      <c r="G637" s="112"/>
      <c r="H637" s="112"/>
      <c r="I637" s="112"/>
      <c r="J637" s="115"/>
      <c r="K637" s="115"/>
      <c r="L637" s="115"/>
      <c r="M637" s="115"/>
      <c r="N637" s="115"/>
      <c r="O637" s="115"/>
      <c r="P637" s="115"/>
      <c r="Q637" s="115"/>
      <c r="R637" s="115"/>
      <c r="S637" s="115"/>
      <c r="T637" s="115"/>
      <c r="U637" s="115"/>
      <c r="V637" s="115"/>
      <c r="W637" s="115"/>
      <c r="X637" s="115"/>
      <c r="Y637" s="114"/>
      <c r="Z637" s="114"/>
      <c r="AA637" s="112"/>
    </row>
    <row r="638" spans="1:27" s="79" customFormat="1" ht="12.95" customHeight="1" x14ac:dyDescent="0.15">
      <c r="A638" s="107"/>
      <c r="B638" s="506" t="s">
        <v>192</v>
      </c>
      <c r="C638" s="508" t="s">
        <v>821</v>
      </c>
      <c r="D638" s="509"/>
      <c r="E638" s="509"/>
      <c r="F638" s="509"/>
      <c r="G638" s="509"/>
      <c r="H638" s="509"/>
      <c r="I638" s="509"/>
      <c r="J638" s="509"/>
      <c r="K638" s="509"/>
      <c r="L638" s="509"/>
      <c r="M638" s="509"/>
      <c r="N638" s="509"/>
      <c r="O638" s="509"/>
      <c r="P638" s="509"/>
      <c r="Q638" s="509"/>
      <c r="R638" s="509"/>
      <c r="S638" s="509"/>
      <c r="T638" s="509"/>
      <c r="U638" s="509"/>
      <c r="V638" s="509"/>
      <c r="W638" s="509"/>
      <c r="X638" s="509"/>
      <c r="Y638" s="627"/>
      <c r="Z638" s="628"/>
      <c r="AA638" s="629"/>
    </row>
    <row r="639" spans="1:27" s="79" customFormat="1" ht="54" customHeight="1" x14ac:dyDescent="0.15">
      <c r="A639" s="107"/>
      <c r="B639" s="507"/>
      <c r="C639" s="511"/>
      <c r="D639" s="512"/>
      <c r="E639" s="512"/>
      <c r="F639" s="512"/>
      <c r="G639" s="512"/>
      <c r="H639" s="512"/>
      <c r="I639" s="512"/>
      <c r="J639" s="512"/>
      <c r="K639" s="512"/>
      <c r="L639" s="512"/>
      <c r="M639" s="512"/>
      <c r="N639" s="512"/>
      <c r="O639" s="512"/>
      <c r="P639" s="512"/>
      <c r="Q639" s="512"/>
      <c r="R639" s="512"/>
      <c r="S639" s="512"/>
      <c r="T639" s="512"/>
      <c r="U639" s="512"/>
      <c r="V639" s="512"/>
      <c r="W639" s="512"/>
      <c r="X639" s="512"/>
      <c r="Y639" s="627"/>
      <c r="Z639" s="628"/>
      <c r="AA639" s="629"/>
    </row>
    <row r="640" spans="1:27" s="79" customFormat="1" ht="12.95" customHeight="1" x14ac:dyDescent="0.15">
      <c r="A640" s="107"/>
      <c r="B640" s="506" t="s">
        <v>180</v>
      </c>
      <c r="C640" s="508" t="s">
        <v>822</v>
      </c>
      <c r="D640" s="509"/>
      <c r="E640" s="509"/>
      <c r="F640" s="509"/>
      <c r="G640" s="509"/>
      <c r="H640" s="509"/>
      <c r="I640" s="509"/>
      <c r="J640" s="509"/>
      <c r="K640" s="509"/>
      <c r="L640" s="509"/>
      <c r="M640" s="509"/>
      <c r="N640" s="509"/>
      <c r="O640" s="509"/>
      <c r="P640" s="509"/>
      <c r="Q640" s="509"/>
      <c r="R640" s="509"/>
      <c r="S640" s="509"/>
      <c r="T640" s="509"/>
      <c r="U640" s="509"/>
      <c r="V640" s="509"/>
      <c r="W640" s="509"/>
      <c r="X640" s="509"/>
      <c r="Y640" s="627"/>
      <c r="Z640" s="628"/>
      <c r="AA640" s="629"/>
    </row>
    <row r="641" spans="1:27" s="79" customFormat="1" ht="36.75" customHeight="1" x14ac:dyDescent="0.15">
      <c r="A641" s="107"/>
      <c r="B641" s="507"/>
      <c r="C641" s="511"/>
      <c r="D641" s="512"/>
      <c r="E641" s="512"/>
      <c r="F641" s="512"/>
      <c r="G641" s="512"/>
      <c r="H641" s="512"/>
      <c r="I641" s="512"/>
      <c r="J641" s="512"/>
      <c r="K641" s="512"/>
      <c r="L641" s="512"/>
      <c r="M641" s="512"/>
      <c r="N641" s="512"/>
      <c r="O641" s="512"/>
      <c r="P641" s="512"/>
      <c r="Q641" s="512"/>
      <c r="R641" s="512"/>
      <c r="S641" s="512"/>
      <c r="T641" s="512"/>
      <c r="U641" s="512"/>
      <c r="V641" s="512"/>
      <c r="W641" s="512"/>
      <c r="X641" s="512"/>
      <c r="Y641" s="627"/>
      <c r="Z641" s="628"/>
      <c r="AA641" s="629"/>
    </row>
    <row r="642" spans="1:27" s="79" customFormat="1" ht="12.95" customHeight="1" x14ac:dyDescent="0.15">
      <c r="A642" s="107"/>
      <c r="B642" s="533" t="s">
        <v>158</v>
      </c>
      <c r="C642" s="640" t="s">
        <v>823</v>
      </c>
      <c r="D642" s="640"/>
      <c r="E642" s="640"/>
      <c r="F642" s="640"/>
      <c r="G642" s="640"/>
      <c r="H642" s="640"/>
      <c r="I642" s="640"/>
      <c r="J642" s="640"/>
      <c r="K642" s="640"/>
      <c r="L642" s="640"/>
      <c r="M642" s="640"/>
      <c r="N642" s="640"/>
      <c r="O642" s="640"/>
      <c r="P642" s="640"/>
      <c r="Q642" s="640"/>
      <c r="R642" s="640"/>
      <c r="S642" s="640"/>
      <c r="T642" s="640"/>
      <c r="U642" s="640"/>
      <c r="V642" s="640"/>
      <c r="W642" s="640"/>
      <c r="X642" s="641"/>
      <c r="Y642" s="627"/>
      <c r="Z642" s="628"/>
      <c r="AA642" s="629"/>
    </row>
    <row r="643" spans="1:27" s="79" customFormat="1" ht="33" customHeight="1" x14ac:dyDescent="0.15">
      <c r="A643" s="107"/>
      <c r="B643" s="533"/>
      <c r="C643" s="640"/>
      <c r="D643" s="640"/>
      <c r="E643" s="640"/>
      <c r="F643" s="640"/>
      <c r="G643" s="640"/>
      <c r="H643" s="640"/>
      <c r="I643" s="640"/>
      <c r="J643" s="640"/>
      <c r="K643" s="640"/>
      <c r="L643" s="640"/>
      <c r="M643" s="640"/>
      <c r="N643" s="640"/>
      <c r="O643" s="640"/>
      <c r="P643" s="640"/>
      <c r="Q643" s="640"/>
      <c r="R643" s="640"/>
      <c r="S643" s="640"/>
      <c r="T643" s="640"/>
      <c r="U643" s="640"/>
      <c r="V643" s="640"/>
      <c r="W643" s="640"/>
      <c r="X643" s="641"/>
      <c r="Y643" s="627"/>
      <c r="Z643" s="628"/>
      <c r="AA643" s="629"/>
    </row>
    <row r="644" spans="1:27" s="79" customFormat="1" ht="12.95" customHeight="1" x14ac:dyDescent="0.15">
      <c r="A644" s="107"/>
      <c r="B644" s="533" t="s">
        <v>159</v>
      </c>
      <c r="C644" s="640" t="s">
        <v>824</v>
      </c>
      <c r="D644" s="640"/>
      <c r="E644" s="640"/>
      <c r="F644" s="640"/>
      <c r="G644" s="640"/>
      <c r="H644" s="640"/>
      <c r="I644" s="640"/>
      <c r="J644" s="640"/>
      <c r="K644" s="640"/>
      <c r="L644" s="640"/>
      <c r="M644" s="640"/>
      <c r="N644" s="640"/>
      <c r="O644" s="640"/>
      <c r="P644" s="640"/>
      <c r="Q644" s="640"/>
      <c r="R644" s="640"/>
      <c r="S644" s="640"/>
      <c r="T644" s="640"/>
      <c r="U644" s="640"/>
      <c r="V644" s="640"/>
      <c r="W644" s="640"/>
      <c r="X644" s="641"/>
      <c r="Y644" s="627"/>
      <c r="Z644" s="628"/>
      <c r="AA644" s="629"/>
    </row>
    <row r="645" spans="1:27" s="79" customFormat="1" ht="17.25" customHeight="1" x14ac:dyDescent="0.15">
      <c r="A645" s="107"/>
      <c r="B645" s="533"/>
      <c r="C645" s="640"/>
      <c r="D645" s="640"/>
      <c r="E645" s="640"/>
      <c r="F645" s="640"/>
      <c r="G645" s="640"/>
      <c r="H645" s="640"/>
      <c r="I645" s="640"/>
      <c r="J645" s="640"/>
      <c r="K645" s="640"/>
      <c r="L645" s="640"/>
      <c r="M645" s="640"/>
      <c r="N645" s="640"/>
      <c r="O645" s="640"/>
      <c r="P645" s="640"/>
      <c r="Q645" s="640"/>
      <c r="R645" s="640"/>
      <c r="S645" s="640"/>
      <c r="T645" s="640"/>
      <c r="U645" s="640"/>
      <c r="V645" s="640"/>
      <c r="W645" s="640"/>
      <c r="X645" s="641"/>
      <c r="Y645" s="627"/>
      <c r="Z645" s="628"/>
      <c r="AA645" s="629"/>
    </row>
    <row r="646" spans="1:27" s="79" customFormat="1" ht="12.95" customHeight="1" x14ac:dyDescent="0.15">
      <c r="A646" s="107"/>
      <c r="B646" s="533" t="s">
        <v>22</v>
      </c>
      <c r="C646" s="640" t="s">
        <v>825</v>
      </c>
      <c r="D646" s="640"/>
      <c r="E646" s="640"/>
      <c r="F646" s="640"/>
      <c r="G646" s="640"/>
      <c r="H646" s="640"/>
      <c r="I646" s="640"/>
      <c r="J646" s="640"/>
      <c r="K646" s="640"/>
      <c r="L646" s="640"/>
      <c r="M646" s="640"/>
      <c r="N646" s="640"/>
      <c r="O646" s="640"/>
      <c r="P646" s="640"/>
      <c r="Q646" s="640"/>
      <c r="R646" s="640"/>
      <c r="S646" s="640"/>
      <c r="T646" s="640"/>
      <c r="U646" s="640"/>
      <c r="V646" s="640"/>
      <c r="W646" s="640"/>
      <c r="X646" s="641"/>
      <c r="Y646" s="627"/>
      <c r="Z646" s="628"/>
      <c r="AA646" s="629"/>
    </row>
    <row r="647" spans="1:27" s="79" customFormat="1" ht="12.95" customHeight="1" x14ac:dyDescent="0.15">
      <c r="A647" s="107"/>
      <c r="B647" s="533"/>
      <c r="C647" s="640"/>
      <c r="D647" s="640"/>
      <c r="E647" s="640"/>
      <c r="F647" s="640"/>
      <c r="G647" s="640"/>
      <c r="H647" s="640"/>
      <c r="I647" s="640"/>
      <c r="J647" s="640"/>
      <c r="K647" s="640"/>
      <c r="L647" s="640"/>
      <c r="M647" s="640"/>
      <c r="N647" s="640"/>
      <c r="O647" s="640"/>
      <c r="P647" s="640"/>
      <c r="Q647" s="640"/>
      <c r="R647" s="640"/>
      <c r="S647" s="640"/>
      <c r="T647" s="640"/>
      <c r="U647" s="640"/>
      <c r="V647" s="640"/>
      <c r="W647" s="640"/>
      <c r="X647" s="641"/>
      <c r="Y647" s="627"/>
      <c r="Z647" s="628"/>
      <c r="AA647" s="629"/>
    </row>
    <row r="648" spans="1:27" s="79" customFormat="1" ht="279" customHeight="1" x14ac:dyDescent="0.15">
      <c r="A648" s="107"/>
      <c r="B648" s="338" t="s">
        <v>111</v>
      </c>
      <c r="C648" s="642" t="s">
        <v>826</v>
      </c>
      <c r="D648" s="642"/>
      <c r="E648" s="642"/>
      <c r="F648" s="642"/>
      <c r="G648" s="642"/>
      <c r="H648" s="642"/>
      <c r="I648" s="642"/>
      <c r="J648" s="642"/>
      <c r="K648" s="642"/>
      <c r="L648" s="642"/>
      <c r="M648" s="642"/>
      <c r="N648" s="642"/>
      <c r="O648" s="642"/>
      <c r="P648" s="642"/>
      <c r="Q648" s="642"/>
      <c r="R648" s="642"/>
      <c r="S648" s="642"/>
      <c r="T648" s="642"/>
      <c r="U648" s="642"/>
      <c r="V648" s="642"/>
      <c r="W648" s="642"/>
      <c r="X648" s="643"/>
      <c r="Y648" s="627"/>
      <c r="Z648" s="628"/>
      <c r="AA648" s="629"/>
    </row>
    <row r="649" spans="1:27" s="79" customFormat="1" ht="24.75" customHeight="1" x14ac:dyDescent="0.15">
      <c r="B649" s="338" t="s">
        <v>112</v>
      </c>
      <c r="C649" s="641" t="s">
        <v>827</v>
      </c>
      <c r="D649" s="645"/>
      <c r="E649" s="645"/>
      <c r="F649" s="645"/>
      <c r="G649" s="645"/>
      <c r="H649" s="645"/>
      <c r="I649" s="645"/>
      <c r="J649" s="645"/>
      <c r="K649" s="645"/>
      <c r="L649" s="645"/>
      <c r="M649" s="645"/>
      <c r="N649" s="645"/>
      <c r="O649" s="645"/>
      <c r="P649" s="645"/>
      <c r="Q649" s="645"/>
      <c r="R649" s="645"/>
      <c r="S649" s="645"/>
      <c r="T649" s="645"/>
      <c r="U649" s="645"/>
      <c r="V649" s="645"/>
      <c r="W649" s="645"/>
      <c r="X649" s="645"/>
      <c r="Y649" s="627"/>
      <c r="Z649" s="628"/>
      <c r="AA649" s="629"/>
    </row>
    <row r="650" spans="1:27" s="79" customFormat="1" ht="12.95" customHeight="1" x14ac:dyDescent="0.15">
      <c r="B650" s="115"/>
      <c r="C650" s="115"/>
      <c r="D650" s="115"/>
      <c r="E650" s="115"/>
      <c r="F650" s="115"/>
      <c r="G650" s="115"/>
      <c r="H650" s="115"/>
      <c r="I650" s="115"/>
      <c r="J650" s="115"/>
      <c r="K650" s="115"/>
      <c r="L650" s="115"/>
      <c r="M650" s="115"/>
      <c r="N650" s="115"/>
      <c r="O650" s="115"/>
      <c r="P650" s="115"/>
      <c r="Q650" s="115"/>
      <c r="R650" s="115"/>
      <c r="S650" s="115"/>
      <c r="T650" s="115"/>
      <c r="U650" s="115"/>
      <c r="V650" s="115"/>
      <c r="W650" s="115"/>
      <c r="X650" s="115"/>
      <c r="Y650" s="112"/>
      <c r="Z650" s="112"/>
      <c r="AA650" s="112"/>
    </row>
    <row r="651" spans="1:27" s="110" customFormat="1" ht="19.5" customHeight="1" x14ac:dyDescent="0.15">
      <c r="A651" s="107" t="s">
        <v>713</v>
      </c>
      <c r="B651" s="114"/>
      <c r="C651" s="112"/>
      <c r="D651" s="112"/>
      <c r="E651" s="112"/>
      <c r="F651" s="112"/>
      <c r="G651" s="112"/>
      <c r="H651" s="112"/>
      <c r="I651" s="112"/>
      <c r="J651" s="115"/>
      <c r="K651" s="115"/>
      <c r="L651" s="115"/>
      <c r="M651" s="115"/>
      <c r="N651" s="115"/>
      <c r="O651" s="115"/>
      <c r="P651" s="115"/>
      <c r="Q651" s="115"/>
      <c r="R651" s="115"/>
      <c r="S651" s="115"/>
      <c r="T651" s="115"/>
      <c r="U651" s="115"/>
      <c r="V651" s="115"/>
      <c r="W651" s="115"/>
      <c r="X651" s="115"/>
      <c r="Y651" s="114"/>
      <c r="Z651" s="114"/>
      <c r="AA651" s="114"/>
    </row>
    <row r="652" spans="1:27" s="110" customFormat="1" ht="19.5" customHeight="1" x14ac:dyDescent="0.15">
      <c r="A652" s="107"/>
      <c r="B652" s="360" t="s">
        <v>192</v>
      </c>
      <c r="C652" s="520" t="s">
        <v>195</v>
      </c>
      <c r="D652" s="521"/>
      <c r="E652" s="521"/>
      <c r="F652" s="521"/>
      <c r="G652" s="521"/>
      <c r="H652" s="521"/>
      <c r="I652" s="521"/>
      <c r="J652" s="521"/>
      <c r="K652" s="521"/>
      <c r="L652" s="521"/>
      <c r="M652" s="521"/>
      <c r="N652" s="521"/>
      <c r="O652" s="521"/>
      <c r="P652" s="521"/>
      <c r="Q652" s="521"/>
      <c r="R652" s="521"/>
      <c r="S652" s="521"/>
      <c r="T652" s="521"/>
      <c r="U652" s="521"/>
      <c r="V652" s="521"/>
      <c r="W652" s="521"/>
      <c r="X652" s="522"/>
      <c r="Y652" s="514"/>
      <c r="Z652" s="515"/>
      <c r="AA652" s="516"/>
    </row>
    <row r="653" spans="1:27" s="110" customFormat="1" ht="19.5" customHeight="1" x14ac:dyDescent="0.15">
      <c r="A653" s="107"/>
      <c r="B653" s="361"/>
      <c r="C653" s="523"/>
      <c r="D653" s="524"/>
      <c r="E653" s="524"/>
      <c r="F653" s="524"/>
      <c r="G653" s="524"/>
      <c r="H653" s="524"/>
      <c r="I653" s="524"/>
      <c r="J653" s="524"/>
      <c r="K653" s="524"/>
      <c r="L653" s="524"/>
      <c r="M653" s="524"/>
      <c r="N653" s="524"/>
      <c r="O653" s="524"/>
      <c r="P653" s="524"/>
      <c r="Q653" s="524"/>
      <c r="R653" s="524"/>
      <c r="S653" s="524"/>
      <c r="T653" s="524"/>
      <c r="U653" s="524"/>
      <c r="V653" s="524"/>
      <c r="W653" s="524"/>
      <c r="X653" s="525"/>
      <c r="Y653" s="517"/>
      <c r="Z653" s="518"/>
      <c r="AA653" s="519"/>
    </row>
    <row r="654" spans="1:27" s="110" customFormat="1" ht="22.5" customHeight="1" x14ac:dyDescent="0.15">
      <c r="A654" s="107"/>
      <c r="B654" s="360" t="s">
        <v>180</v>
      </c>
      <c r="C654" s="520" t="s">
        <v>196</v>
      </c>
      <c r="D654" s="521"/>
      <c r="E654" s="521"/>
      <c r="F654" s="521"/>
      <c r="G654" s="521"/>
      <c r="H654" s="521"/>
      <c r="I654" s="521"/>
      <c r="J654" s="521"/>
      <c r="K654" s="521"/>
      <c r="L654" s="521"/>
      <c r="M654" s="521"/>
      <c r="N654" s="521"/>
      <c r="O654" s="521"/>
      <c r="P654" s="521"/>
      <c r="Q654" s="521"/>
      <c r="R654" s="521"/>
      <c r="S654" s="521"/>
      <c r="T654" s="521"/>
      <c r="U654" s="521"/>
      <c r="V654" s="521"/>
      <c r="W654" s="521"/>
      <c r="X654" s="522"/>
      <c r="Y654" s="514"/>
      <c r="Z654" s="515"/>
      <c r="AA654" s="516"/>
    </row>
    <row r="655" spans="1:27" s="110" customFormat="1" ht="22.5" customHeight="1" x14ac:dyDescent="0.15">
      <c r="A655" s="107"/>
      <c r="B655" s="361"/>
      <c r="C655" s="523"/>
      <c r="D655" s="524"/>
      <c r="E655" s="524"/>
      <c r="F655" s="524"/>
      <c r="G655" s="524"/>
      <c r="H655" s="524"/>
      <c r="I655" s="524"/>
      <c r="J655" s="524"/>
      <c r="K655" s="524"/>
      <c r="L655" s="524"/>
      <c r="M655" s="524"/>
      <c r="N655" s="524"/>
      <c r="O655" s="524"/>
      <c r="P655" s="524"/>
      <c r="Q655" s="524"/>
      <c r="R655" s="524"/>
      <c r="S655" s="524"/>
      <c r="T655" s="524"/>
      <c r="U655" s="524"/>
      <c r="V655" s="524"/>
      <c r="W655" s="524"/>
      <c r="X655" s="525"/>
      <c r="Y655" s="517"/>
      <c r="Z655" s="518"/>
      <c r="AA655" s="519"/>
    </row>
    <row r="656" spans="1:27" s="110" customFormat="1" ht="12.75" customHeight="1" x14ac:dyDescent="0.15">
      <c r="A656" s="107"/>
      <c r="B656" s="114"/>
      <c r="C656" s="112"/>
      <c r="D656" s="112"/>
      <c r="E656" s="112"/>
      <c r="F656" s="112"/>
      <c r="G656" s="112"/>
      <c r="H656" s="112"/>
      <c r="I656" s="112"/>
      <c r="J656" s="115"/>
      <c r="K656" s="115"/>
      <c r="L656" s="115"/>
      <c r="M656" s="115"/>
      <c r="N656" s="115"/>
      <c r="O656" s="115"/>
      <c r="P656" s="115"/>
      <c r="Q656" s="115"/>
      <c r="R656" s="115"/>
      <c r="S656" s="115"/>
      <c r="T656" s="115"/>
      <c r="U656" s="115"/>
      <c r="V656" s="115"/>
      <c r="W656" s="115"/>
      <c r="X656" s="115"/>
      <c r="Y656" s="114"/>
      <c r="Z656" s="114"/>
      <c r="AA656" s="114"/>
    </row>
    <row r="657" spans="1:27" s="110" customFormat="1" ht="19.5" customHeight="1" x14ac:dyDescent="0.15">
      <c r="A657" s="107" t="s">
        <v>714</v>
      </c>
      <c r="B657" s="114"/>
      <c r="C657" s="112"/>
      <c r="D657" s="112"/>
      <c r="E657" s="112"/>
      <c r="F657" s="112"/>
      <c r="G657" s="112"/>
      <c r="H657" s="112"/>
      <c r="I657" s="112"/>
      <c r="J657" s="115"/>
      <c r="K657" s="115"/>
      <c r="L657" s="115"/>
      <c r="M657" s="115"/>
      <c r="N657" s="115"/>
      <c r="O657" s="115"/>
      <c r="P657" s="115"/>
      <c r="Q657" s="115"/>
      <c r="R657" s="115"/>
      <c r="S657" s="115"/>
      <c r="T657" s="115"/>
      <c r="U657" s="115"/>
      <c r="V657" s="115"/>
      <c r="W657" s="115"/>
      <c r="X657" s="115"/>
      <c r="Y657" s="114"/>
      <c r="Z657" s="114"/>
      <c r="AA657" s="114"/>
    </row>
    <row r="658" spans="1:27" s="110" customFormat="1" ht="22.5" customHeight="1" x14ac:dyDescent="0.15">
      <c r="A658" s="107"/>
      <c r="B658" s="548" t="s">
        <v>18</v>
      </c>
      <c r="C658" s="532" t="s">
        <v>706</v>
      </c>
      <c r="D658" s="532"/>
      <c r="E658" s="532"/>
      <c r="F658" s="532"/>
      <c r="G658" s="532"/>
      <c r="H658" s="532"/>
      <c r="I658" s="532"/>
      <c r="J658" s="532"/>
      <c r="K658" s="532"/>
      <c r="L658" s="532"/>
      <c r="M658" s="532"/>
      <c r="N658" s="532"/>
      <c r="O658" s="532"/>
      <c r="P658" s="532"/>
      <c r="Q658" s="532"/>
      <c r="R658" s="532"/>
      <c r="S658" s="532"/>
      <c r="T658" s="532"/>
      <c r="U658" s="532"/>
      <c r="V658" s="532"/>
      <c r="W658" s="532"/>
      <c r="X658" s="532"/>
      <c r="Y658" s="514"/>
      <c r="Z658" s="515"/>
      <c r="AA658" s="516"/>
    </row>
    <row r="659" spans="1:27" s="110" customFormat="1" ht="22.5" customHeight="1" x14ac:dyDescent="0.15">
      <c r="A659" s="107"/>
      <c r="B659" s="548"/>
      <c r="C659" s="532"/>
      <c r="D659" s="532"/>
      <c r="E659" s="532"/>
      <c r="F659" s="532"/>
      <c r="G659" s="532"/>
      <c r="H659" s="532"/>
      <c r="I659" s="532"/>
      <c r="J659" s="532"/>
      <c r="K659" s="532"/>
      <c r="L659" s="532"/>
      <c r="M659" s="532"/>
      <c r="N659" s="532"/>
      <c r="O659" s="532"/>
      <c r="P659" s="532"/>
      <c r="Q659" s="532"/>
      <c r="R659" s="532"/>
      <c r="S659" s="532"/>
      <c r="T659" s="532"/>
      <c r="U659" s="532"/>
      <c r="V659" s="532"/>
      <c r="W659" s="532"/>
      <c r="X659" s="532"/>
      <c r="Y659" s="517"/>
      <c r="Z659" s="518"/>
      <c r="AA659" s="519"/>
    </row>
    <row r="660" spans="1:27" s="110" customFormat="1" ht="36" customHeight="1" x14ac:dyDescent="0.15">
      <c r="A660" s="107"/>
      <c r="B660" s="548" t="s">
        <v>19</v>
      </c>
      <c r="C660" s="532" t="s">
        <v>811</v>
      </c>
      <c r="D660" s="532"/>
      <c r="E660" s="532"/>
      <c r="F660" s="532"/>
      <c r="G660" s="532"/>
      <c r="H660" s="532"/>
      <c r="I660" s="532"/>
      <c r="J660" s="532"/>
      <c r="K660" s="532"/>
      <c r="L660" s="532"/>
      <c r="M660" s="532"/>
      <c r="N660" s="532"/>
      <c r="O660" s="532"/>
      <c r="P660" s="532"/>
      <c r="Q660" s="532"/>
      <c r="R660" s="532"/>
      <c r="S660" s="532"/>
      <c r="T660" s="532"/>
      <c r="U660" s="532"/>
      <c r="V660" s="532"/>
      <c r="W660" s="532"/>
      <c r="X660" s="532"/>
      <c r="Y660" s="514"/>
      <c r="Z660" s="515"/>
      <c r="AA660" s="516"/>
    </row>
    <row r="661" spans="1:27" s="110" customFormat="1" ht="36" customHeight="1" x14ac:dyDescent="0.15">
      <c r="A661" s="107"/>
      <c r="B661" s="548"/>
      <c r="C661" s="532"/>
      <c r="D661" s="532"/>
      <c r="E661" s="532"/>
      <c r="F661" s="532"/>
      <c r="G661" s="532"/>
      <c r="H661" s="532"/>
      <c r="I661" s="532"/>
      <c r="J661" s="532"/>
      <c r="K661" s="532"/>
      <c r="L661" s="532"/>
      <c r="M661" s="532"/>
      <c r="N661" s="532"/>
      <c r="O661" s="532"/>
      <c r="P661" s="532"/>
      <c r="Q661" s="532"/>
      <c r="R661" s="532"/>
      <c r="S661" s="532"/>
      <c r="T661" s="532"/>
      <c r="U661" s="532"/>
      <c r="V661" s="532"/>
      <c r="W661" s="532"/>
      <c r="X661" s="532"/>
      <c r="Y661" s="517"/>
      <c r="Z661" s="518"/>
      <c r="AA661" s="519"/>
    </row>
    <row r="662" spans="1:27" s="110" customFormat="1" ht="12.75" customHeight="1" x14ac:dyDescent="0.15">
      <c r="A662" s="107"/>
      <c r="B662" s="114"/>
      <c r="C662" s="112"/>
      <c r="D662" s="112"/>
      <c r="E662" s="112"/>
      <c r="F662" s="112"/>
      <c r="G662" s="112"/>
      <c r="H662" s="112"/>
      <c r="I662" s="112"/>
      <c r="J662" s="115"/>
      <c r="K662" s="115"/>
      <c r="L662" s="115"/>
      <c r="M662" s="115"/>
      <c r="N662" s="115"/>
      <c r="O662" s="115"/>
      <c r="P662" s="115"/>
      <c r="Q662" s="115"/>
      <c r="R662" s="115"/>
      <c r="S662" s="115"/>
      <c r="T662" s="115"/>
      <c r="U662" s="115"/>
      <c r="V662" s="115"/>
      <c r="W662" s="115"/>
      <c r="X662" s="115"/>
      <c r="Y662" s="114"/>
      <c r="Z662" s="114"/>
      <c r="AA662" s="114"/>
    </row>
    <row r="663" spans="1:27" s="110" customFormat="1" ht="19.5" customHeight="1" x14ac:dyDescent="0.15">
      <c r="A663" s="325" t="s">
        <v>715</v>
      </c>
      <c r="B663" s="114"/>
      <c r="C663" s="112"/>
      <c r="D663" s="112"/>
      <c r="E663" s="112"/>
      <c r="F663" s="112"/>
      <c r="G663" s="112"/>
      <c r="H663" s="112"/>
      <c r="I663" s="112"/>
      <c r="J663" s="115"/>
      <c r="K663" s="115"/>
      <c r="L663" s="115"/>
      <c r="M663" s="115"/>
      <c r="N663" s="115"/>
      <c r="O663" s="115"/>
      <c r="P663" s="115"/>
      <c r="Q663" s="115"/>
      <c r="R663" s="115"/>
      <c r="S663" s="115"/>
      <c r="T663" s="115"/>
      <c r="U663" s="115"/>
      <c r="V663" s="115"/>
      <c r="W663" s="115"/>
      <c r="X663" s="115"/>
      <c r="Y663" s="114"/>
      <c r="Z663" s="114"/>
      <c r="AA663" s="114"/>
    </row>
    <row r="664" spans="1:27" s="110" customFormat="1" ht="39" customHeight="1" x14ac:dyDescent="0.15">
      <c r="A664" s="325"/>
      <c r="B664" s="326" t="s">
        <v>106</v>
      </c>
      <c r="C664" s="644" t="s">
        <v>762</v>
      </c>
      <c r="D664" s="644"/>
      <c r="E664" s="644"/>
      <c r="F664" s="644"/>
      <c r="G664" s="644"/>
      <c r="H664" s="644"/>
      <c r="I664" s="644"/>
      <c r="J664" s="644"/>
      <c r="K664" s="644"/>
      <c r="L664" s="644"/>
      <c r="M664" s="644"/>
      <c r="N664" s="644"/>
      <c r="O664" s="644"/>
      <c r="P664" s="644"/>
      <c r="Q664" s="644"/>
      <c r="R664" s="644"/>
      <c r="S664" s="644"/>
      <c r="T664" s="644"/>
      <c r="U664" s="644"/>
      <c r="V664" s="644"/>
      <c r="W664" s="644"/>
      <c r="X664" s="644"/>
      <c r="Y664" s="359"/>
      <c r="Z664" s="359"/>
      <c r="AA664" s="359"/>
    </row>
    <row r="665" spans="1:27" s="110" customFormat="1" ht="39" customHeight="1" x14ac:dyDescent="0.15">
      <c r="A665" s="107"/>
      <c r="B665" s="326" t="s">
        <v>19</v>
      </c>
      <c r="C665" s="644" t="s">
        <v>763</v>
      </c>
      <c r="D665" s="644"/>
      <c r="E665" s="644"/>
      <c r="F665" s="644"/>
      <c r="G665" s="644"/>
      <c r="H665" s="644"/>
      <c r="I665" s="644"/>
      <c r="J665" s="644"/>
      <c r="K665" s="644"/>
      <c r="L665" s="644"/>
      <c r="M665" s="644"/>
      <c r="N665" s="644"/>
      <c r="O665" s="644"/>
      <c r="P665" s="644"/>
      <c r="Q665" s="644"/>
      <c r="R665" s="644"/>
      <c r="S665" s="644"/>
      <c r="T665" s="644"/>
      <c r="U665" s="644"/>
      <c r="V665" s="644"/>
      <c r="W665" s="644"/>
      <c r="X665" s="644"/>
      <c r="Y665" s="359"/>
      <c r="Z665" s="359"/>
      <c r="AA665" s="359"/>
    </row>
    <row r="666" spans="1:27" s="110" customFormat="1" ht="12.75" customHeight="1" x14ac:dyDescent="0.15">
      <c r="A666" s="107"/>
      <c r="B666" s="114"/>
      <c r="C666" s="112"/>
      <c r="D666" s="112"/>
      <c r="E666" s="112"/>
      <c r="F666" s="112"/>
      <c r="G666" s="112"/>
      <c r="H666" s="112"/>
      <c r="I666" s="112"/>
      <c r="J666" s="115"/>
      <c r="K666" s="115"/>
      <c r="L666" s="115"/>
      <c r="M666" s="115"/>
      <c r="N666" s="115"/>
      <c r="O666" s="115"/>
      <c r="P666" s="115"/>
      <c r="Q666" s="115"/>
      <c r="R666" s="115"/>
      <c r="S666" s="115"/>
      <c r="T666" s="115"/>
      <c r="U666" s="115"/>
      <c r="V666" s="115"/>
      <c r="W666" s="115"/>
      <c r="X666" s="115"/>
      <c r="Y666" s="114"/>
      <c r="Z666" s="114"/>
      <c r="AA666" s="114"/>
    </row>
    <row r="667" spans="1:27" s="110" customFormat="1" ht="12.75" customHeight="1" x14ac:dyDescent="0.15">
      <c r="A667" s="339" t="s">
        <v>716</v>
      </c>
      <c r="B667" s="340"/>
      <c r="C667" s="341"/>
      <c r="D667" s="341"/>
      <c r="E667" s="341"/>
      <c r="F667" s="341"/>
      <c r="G667" s="341"/>
      <c r="H667" s="341"/>
      <c r="I667" s="341"/>
      <c r="J667" s="342"/>
      <c r="K667" s="342"/>
      <c r="L667" s="342"/>
      <c r="M667" s="342"/>
      <c r="N667" s="342"/>
      <c r="O667" s="342"/>
      <c r="P667" s="342"/>
      <c r="Q667" s="342"/>
      <c r="R667" s="342"/>
      <c r="S667" s="342"/>
      <c r="T667" s="342"/>
      <c r="U667" s="342"/>
      <c r="V667" s="342"/>
      <c r="W667" s="342"/>
      <c r="X667" s="342"/>
      <c r="Y667" s="340"/>
      <c r="Z667" s="340"/>
      <c r="AA667" s="114"/>
    </row>
    <row r="668" spans="1:27" s="110" customFormat="1" ht="12.75" customHeight="1" x14ac:dyDescent="0.15">
      <c r="A668" s="325"/>
      <c r="B668" s="359" t="s">
        <v>18</v>
      </c>
      <c r="C668" s="637" t="s">
        <v>817</v>
      </c>
      <c r="D668" s="637"/>
      <c r="E668" s="637"/>
      <c r="F668" s="637"/>
      <c r="G668" s="637"/>
      <c r="H668" s="637"/>
      <c r="I668" s="637"/>
      <c r="J668" s="637"/>
      <c r="K668" s="637"/>
      <c r="L668" s="637"/>
      <c r="M668" s="637"/>
      <c r="N668" s="637"/>
      <c r="O668" s="637"/>
      <c r="P668" s="637"/>
      <c r="Q668" s="637"/>
      <c r="R668" s="637"/>
      <c r="S668" s="637"/>
      <c r="T668" s="637"/>
      <c r="U668" s="637"/>
      <c r="V668" s="637"/>
      <c r="W668" s="637"/>
      <c r="X668" s="638"/>
      <c r="Y668" s="359"/>
      <c r="Z668" s="359"/>
      <c r="AA668" s="359"/>
    </row>
    <row r="669" spans="1:27" s="110" customFormat="1" ht="38.25" customHeight="1" x14ac:dyDescent="0.15">
      <c r="A669" s="325"/>
      <c r="B669" s="359"/>
      <c r="C669" s="637"/>
      <c r="D669" s="637"/>
      <c r="E669" s="637"/>
      <c r="F669" s="637"/>
      <c r="G669" s="637"/>
      <c r="H669" s="637"/>
      <c r="I669" s="637"/>
      <c r="J669" s="637"/>
      <c r="K669" s="637"/>
      <c r="L669" s="637"/>
      <c r="M669" s="637"/>
      <c r="N669" s="637"/>
      <c r="O669" s="637"/>
      <c r="P669" s="637"/>
      <c r="Q669" s="637"/>
      <c r="R669" s="637"/>
      <c r="S669" s="637"/>
      <c r="T669" s="637"/>
      <c r="U669" s="637"/>
      <c r="V669" s="637"/>
      <c r="W669" s="637"/>
      <c r="X669" s="638"/>
      <c r="Y669" s="359"/>
      <c r="Z669" s="359"/>
      <c r="AA669" s="359"/>
    </row>
    <row r="670" spans="1:27" s="110" customFormat="1" ht="12.75" customHeight="1" x14ac:dyDescent="0.15">
      <c r="A670" s="325"/>
      <c r="B670" s="359" t="s">
        <v>19</v>
      </c>
      <c r="C670" s="637" t="s">
        <v>818</v>
      </c>
      <c r="D670" s="637"/>
      <c r="E670" s="637"/>
      <c r="F670" s="637"/>
      <c r="G670" s="637"/>
      <c r="H670" s="637"/>
      <c r="I670" s="637"/>
      <c r="J670" s="637"/>
      <c r="K670" s="637"/>
      <c r="L670" s="637"/>
      <c r="M670" s="637"/>
      <c r="N670" s="637"/>
      <c r="O670" s="637"/>
      <c r="P670" s="637"/>
      <c r="Q670" s="637"/>
      <c r="R670" s="637"/>
      <c r="S670" s="637"/>
      <c r="T670" s="637"/>
      <c r="U670" s="637"/>
      <c r="V670" s="637"/>
      <c r="W670" s="637"/>
      <c r="X670" s="638"/>
      <c r="Y670" s="359"/>
      <c r="Z670" s="359"/>
      <c r="AA670" s="359"/>
    </row>
    <row r="671" spans="1:27" s="110" customFormat="1" ht="108.75" customHeight="1" x14ac:dyDescent="0.15">
      <c r="A671" s="325"/>
      <c r="B671" s="359"/>
      <c r="C671" s="637"/>
      <c r="D671" s="637"/>
      <c r="E671" s="637"/>
      <c r="F671" s="637"/>
      <c r="G671" s="637"/>
      <c r="H671" s="637"/>
      <c r="I671" s="637"/>
      <c r="J671" s="637"/>
      <c r="K671" s="637"/>
      <c r="L671" s="637"/>
      <c r="M671" s="637"/>
      <c r="N671" s="637"/>
      <c r="O671" s="637"/>
      <c r="P671" s="637"/>
      <c r="Q671" s="637"/>
      <c r="R671" s="637"/>
      <c r="S671" s="637"/>
      <c r="T671" s="637"/>
      <c r="U671" s="637"/>
      <c r="V671" s="637"/>
      <c r="W671" s="637"/>
      <c r="X671" s="638"/>
      <c r="Y671" s="359"/>
      <c r="Z671" s="359"/>
      <c r="AA671" s="359"/>
    </row>
    <row r="672" spans="1:27" s="110" customFormat="1" ht="19.5" customHeight="1" x14ac:dyDescent="0.15">
      <c r="A672" s="325"/>
      <c r="B672" s="327" t="s">
        <v>107</v>
      </c>
      <c r="C672" s="638" t="s">
        <v>819</v>
      </c>
      <c r="D672" s="639"/>
      <c r="E672" s="639"/>
      <c r="F672" s="639"/>
      <c r="G672" s="639"/>
      <c r="H672" s="639"/>
      <c r="I672" s="639"/>
      <c r="J672" s="639"/>
      <c r="K672" s="639"/>
      <c r="L672" s="639"/>
      <c r="M672" s="639"/>
      <c r="N672" s="639"/>
      <c r="O672" s="639"/>
      <c r="P672" s="639"/>
      <c r="Q672" s="639"/>
      <c r="R672" s="639"/>
      <c r="S672" s="639"/>
      <c r="T672" s="639"/>
      <c r="U672" s="639"/>
      <c r="V672" s="639"/>
      <c r="W672" s="639"/>
      <c r="X672" s="639"/>
      <c r="Y672" s="359"/>
      <c r="Z672" s="359"/>
      <c r="AA672" s="359"/>
    </row>
    <row r="673" spans="1:27" s="110" customFormat="1" ht="12.75" customHeight="1" x14ac:dyDescent="0.15">
      <c r="A673" s="107"/>
      <c r="B673" s="114"/>
      <c r="C673" s="112"/>
      <c r="D673" s="112"/>
      <c r="E673" s="112"/>
      <c r="F673" s="112"/>
      <c r="G673" s="112"/>
      <c r="H673" s="112"/>
      <c r="I673" s="112"/>
      <c r="J673" s="115"/>
      <c r="K673" s="115"/>
      <c r="L673" s="115"/>
      <c r="M673" s="115"/>
      <c r="N673" s="115"/>
      <c r="O673" s="115"/>
      <c r="P673" s="115"/>
      <c r="Q673" s="115"/>
      <c r="R673" s="115"/>
      <c r="S673" s="115"/>
      <c r="T673" s="115"/>
      <c r="U673" s="115"/>
      <c r="V673" s="115"/>
      <c r="W673" s="115"/>
      <c r="X673" s="115"/>
      <c r="Y673" s="114"/>
      <c r="Z673" s="114"/>
      <c r="AA673" s="114"/>
    </row>
    <row r="674" spans="1:27" s="110" customFormat="1" ht="20.100000000000001" customHeight="1" x14ac:dyDescent="0.15">
      <c r="A674" s="107" t="s">
        <v>204</v>
      </c>
      <c r="B674" s="114"/>
      <c r="C674" s="112"/>
      <c r="D674" s="112"/>
      <c r="E674" s="112"/>
      <c r="F674" s="112"/>
      <c r="G674" s="112"/>
      <c r="H674" s="112"/>
      <c r="I674" s="112"/>
      <c r="J674" s="115"/>
      <c r="K674" s="115"/>
      <c r="L674" s="115"/>
      <c r="M674" s="115"/>
      <c r="N674" s="115"/>
      <c r="O674" s="115"/>
      <c r="P674" s="115"/>
      <c r="Q674" s="115"/>
      <c r="R674" s="115"/>
      <c r="S674" s="115"/>
      <c r="T674" s="115"/>
      <c r="U674" s="115"/>
      <c r="V674" s="115"/>
      <c r="W674" s="115"/>
      <c r="X674" s="115"/>
      <c r="Y674" s="114"/>
      <c r="Z674" s="114"/>
      <c r="AA674" s="114"/>
    </row>
    <row r="675" spans="1:27" s="110" customFormat="1" ht="16.5" customHeight="1" x14ac:dyDescent="0.15">
      <c r="A675" s="107"/>
      <c r="B675" s="582" t="s">
        <v>146</v>
      </c>
      <c r="C675" s="582"/>
      <c r="D675" s="582"/>
      <c r="E675" s="582"/>
      <c r="F675" s="582"/>
      <c r="G675" s="582"/>
      <c r="H675" s="582"/>
      <c r="I675" s="582"/>
      <c r="J675" s="582"/>
      <c r="K675" s="582"/>
      <c r="L675" s="582"/>
      <c r="M675" s="582"/>
      <c r="N675" s="582"/>
      <c r="O675" s="582"/>
      <c r="P675" s="582"/>
      <c r="Q675" s="582"/>
      <c r="R675" s="582"/>
      <c r="S675" s="582"/>
      <c r="T675" s="582"/>
      <c r="U675" s="582"/>
      <c r="V675" s="582"/>
      <c r="W675" s="582"/>
      <c r="X675" s="582"/>
      <c r="Y675" s="582"/>
      <c r="Z675" s="582"/>
      <c r="AA675" s="114"/>
    </row>
    <row r="676" spans="1:27" s="79" customFormat="1" ht="15" customHeight="1" x14ac:dyDescent="0.15">
      <c r="B676" s="542" t="s">
        <v>18</v>
      </c>
      <c r="C676" s="520" t="s">
        <v>213</v>
      </c>
      <c r="D676" s="575"/>
      <c r="E676" s="575"/>
      <c r="F676" s="575"/>
      <c r="G676" s="575"/>
      <c r="H676" s="575"/>
      <c r="I676" s="575"/>
      <c r="J676" s="575"/>
      <c r="K676" s="575"/>
      <c r="L676" s="575"/>
      <c r="M676" s="575"/>
      <c r="N676" s="575"/>
      <c r="O676" s="575"/>
      <c r="P676" s="575"/>
      <c r="Q676" s="575"/>
      <c r="R676" s="575"/>
      <c r="S676" s="575"/>
      <c r="T676" s="575"/>
      <c r="U676" s="575"/>
      <c r="V676" s="575"/>
      <c r="W676" s="575"/>
      <c r="X676" s="576"/>
      <c r="Y676" s="514"/>
      <c r="Z676" s="515"/>
      <c r="AA676" s="516"/>
    </row>
    <row r="677" spans="1:27" s="79" customFormat="1" ht="15" customHeight="1" x14ac:dyDescent="0.15">
      <c r="B677" s="543"/>
      <c r="C677" s="577"/>
      <c r="D677" s="578"/>
      <c r="E677" s="578"/>
      <c r="F677" s="578"/>
      <c r="G677" s="578"/>
      <c r="H677" s="578"/>
      <c r="I677" s="578"/>
      <c r="J677" s="578"/>
      <c r="K677" s="578"/>
      <c r="L677" s="578"/>
      <c r="M677" s="578"/>
      <c r="N677" s="578"/>
      <c r="O677" s="578"/>
      <c r="P677" s="578"/>
      <c r="Q677" s="578"/>
      <c r="R677" s="578"/>
      <c r="S677" s="578"/>
      <c r="T677" s="578"/>
      <c r="U677" s="578"/>
      <c r="V677" s="578"/>
      <c r="W677" s="578"/>
      <c r="X677" s="579"/>
      <c r="Y677" s="517"/>
      <c r="Z677" s="518"/>
      <c r="AA677" s="519"/>
    </row>
    <row r="678" spans="1:27" s="79" customFormat="1" ht="30" customHeight="1" x14ac:dyDescent="0.15">
      <c r="B678" s="542" t="s">
        <v>19</v>
      </c>
      <c r="C678" s="520" t="s">
        <v>199</v>
      </c>
      <c r="D678" s="521"/>
      <c r="E678" s="521"/>
      <c r="F678" s="521"/>
      <c r="G678" s="521"/>
      <c r="H678" s="521"/>
      <c r="I678" s="521"/>
      <c r="J678" s="521"/>
      <c r="K678" s="521"/>
      <c r="L678" s="521"/>
      <c r="M678" s="521"/>
      <c r="N678" s="521"/>
      <c r="O678" s="521"/>
      <c r="P678" s="521"/>
      <c r="Q678" s="521"/>
      <c r="R678" s="521"/>
      <c r="S678" s="521"/>
      <c r="T678" s="521"/>
      <c r="U678" s="521"/>
      <c r="V678" s="521"/>
      <c r="W678" s="521"/>
      <c r="X678" s="522"/>
      <c r="Y678" s="514"/>
      <c r="Z678" s="515"/>
      <c r="AA678" s="516"/>
    </row>
    <row r="679" spans="1:27" s="79" customFormat="1" ht="24" customHeight="1" x14ac:dyDescent="0.15">
      <c r="B679" s="543"/>
      <c r="C679" s="523"/>
      <c r="D679" s="524"/>
      <c r="E679" s="524"/>
      <c r="F679" s="524"/>
      <c r="G679" s="524"/>
      <c r="H679" s="524"/>
      <c r="I679" s="524"/>
      <c r="J679" s="524"/>
      <c r="K679" s="524"/>
      <c r="L679" s="524"/>
      <c r="M679" s="524"/>
      <c r="N679" s="524"/>
      <c r="O679" s="524"/>
      <c r="P679" s="524"/>
      <c r="Q679" s="524"/>
      <c r="R679" s="524"/>
      <c r="S679" s="524"/>
      <c r="T679" s="524"/>
      <c r="U679" s="524"/>
      <c r="V679" s="524"/>
      <c r="W679" s="524"/>
      <c r="X679" s="525"/>
      <c r="Y679" s="517"/>
      <c r="Z679" s="518"/>
      <c r="AA679" s="519"/>
    </row>
    <row r="680" spans="1:27" s="79" customFormat="1" ht="24" customHeight="1" x14ac:dyDescent="0.15">
      <c r="B680" s="542" t="s">
        <v>20</v>
      </c>
      <c r="C680" s="520" t="s">
        <v>764</v>
      </c>
      <c r="D680" s="521"/>
      <c r="E680" s="521"/>
      <c r="F680" s="521"/>
      <c r="G680" s="521"/>
      <c r="H680" s="521"/>
      <c r="I680" s="521"/>
      <c r="J680" s="521"/>
      <c r="K680" s="521"/>
      <c r="L680" s="521"/>
      <c r="M680" s="521"/>
      <c r="N680" s="521"/>
      <c r="O680" s="521"/>
      <c r="P680" s="521"/>
      <c r="Q680" s="521"/>
      <c r="R680" s="521"/>
      <c r="S680" s="521"/>
      <c r="T680" s="521"/>
      <c r="U680" s="521"/>
      <c r="V680" s="521"/>
      <c r="W680" s="521"/>
      <c r="X680" s="522"/>
      <c r="Y680" s="514"/>
      <c r="Z680" s="515"/>
      <c r="AA680" s="516"/>
    </row>
    <row r="681" spans="1:27" s="79" customFormat="1" ht="119.25" customHeight="1" x14ac:dyDescent="0.15">
      <c r="B681" s="543"/>
      <c r="C681" s="523"/>
      <c r="D681" s="524"/>
      <c r="E681" s="524"/>
      <c r="F681" s="524"/>
      <c r="G681" s="524"/>
      <c r="H681" s="524"/>
      <c r="I681" s="524"/>
      <c r="J681" s="524"/>
      <c r="K681" s="524"/>
      <c r="L681" s="524"/>
      <c r="M681" s="524"/>
      <c r="N681" s="524"/>
      <c r="O681" s="524"/>
      <c r="P681" s="524"/>
      <c r="Q681" s="524"/>
      <c r="R681" s="524"/>
      <c r="S681" s="524"/>
      <c r="T681" s="524"/>
      <c r="U681" s="524"/>
      <c r="V681" s="524"/>
      <c r="W681" s="524"/>
      <c r="X681" s="525"/>
      <c r="Y681" s="517"/>
      <c r="Z681" s="518"/>
      <c r="AA681" s="519"/>
    </row>
    <row r="682" spans="1:27" s="79" customFormat="1" ht="22.5" customHeight="1" x14ac:dyDescent="0.15">
      <c r="B682" s="542" t="s">
        <v>108</v>
      </c>
      <c r="C682" s="520" t="s">
        <v>200</v>
      </c>
      <c r="D682" s="521"/>
      <c r="E682" s="521"/>
      <c r="F682" s="521"/>
      <c r="G682" s="521"/>
      <c r="H682" s="521"/>
      <c r="I682" s="521"/>
      <c r="J682" s="521"/>
      <c r="K682" s="521"/>
      <c r="L682" s="521"/>
      <c r="M682" s="521"/>
      <c r="N682" s="521"/>
      <c r="O682" s="521"/>
      <c r="P682" s="521"/>
      <c r="Q682" s="521"/>
      <c r="R682" s="521"/>
      <c r="S682" s="521"/>
      <c r="T682" s="521"/>
      <c r="U682" s="521"/>
      <c r="V682" s="521"/>
      <c r="W682" s="521"/>
      <c r="X682" s="522"/>
      <c r="Y682" s="514"/>
      <c r="Z682" s="515"/>
      <c r="AA682" s="516"/>
    </row>
    <row r="683" spans="1:27" s="79" customFormat="1" ht="22.5" customHeight="1" x14ac:dyDescent="0.15">
      <c r="B683" s="543"/>
      <c r="C683" s="523"/>
      <c r="D683" s="524"/>
      <c r="E683" s="524"/>
      <c r="F683" s="524"/>
      <c r="G683" s="524"/>
      <c r="H683" s="524"/>
      <c r="I683" s="524"/>
      <c r="J683" s="524"/>
      <c r="K683" s="524"/>
      <c r="L683" s="524"/>
      <c r="M683" s="524"/>
      <c r="N683" s="524"/>
      <c r="O683" s="524"/>
      <c r="P683" s="524"/>
      <c r="Q683" s="524"/>
      <c r="R683" s="524"/>
      <c r="S683" s="524"/>
      <c r="T683" s="524"/>
      <c r="U683" s="524"/>
      <c r="V683" s="524"/>
      <c r="W683" s="524"/>
      <c r="X683" s="525"/>
      <c r="Y683" s="517"/>
      <c r="Z683" s="518"/>
      <c r="AA683" s="519"/>
    </row>
    <row r="684" spans="1:27" s="79" customFormat="1" ht="15" customHeight="1" x14ac:dyDescent="0.15">
      <c r="B684" s="542" t="s">
        <v>22</v>
      </c>
      <c r="C684" s="520" t="s">
        <v>203</v>
      </c>
      <c r="D684" s="521"/>
      <c r="E684" s="521"/>
      <c r="F684" s="521"/>
      <c r="G684" s="521"/>
      <c r="H684" s="521"/>
      <c r="I684" s="521"/>
      <c r="J684" s="521"/>
      <c r="K684" s="521"/>
      <c r="L684" s="521"/>
      <c r="M684" s="521"/>
      <c r="N684" s="521"/>
      <c r="O684" s="521"/>
      <c r="P684" s="521"/>
      <c r="Q684" s="521"/>
      <c r="R684" s="521"/>
      <c r="S684" s="521"/>
      <c r="T684" s="521"/>
      <c r="U684" s="521"/>
      <c r="V684" s="521"/>
      <c r="W684" s="521"/>
      <c r="X684" s="522"/>
      <c r="Y684" s="514"/>
      <c r="Z684" s="515"/>
      <c r="AA684" s="516"/>
    </row>
    <row r="685" spans="1:27" s="79" customFormat="1" ht="15" customHeight="1" x14ac:dyDescent="0.15">
      <c r="B685" s="543"/>
      <c r="C685" s="523"/>
      <c r="D685" s="524"/>
      <c r="E685" s="524"/>
      <c r="F685" s="524"/>
      <c r="G685" s="524"/>
      <c r="H685" s="524"/>
      <c r="I685" s="524"/>
      <c r="J685" s="524"/>
      <c r="K685" s="524"/>
      <c r="L685" s="524"/>
      <c r="M685" s="524"/>
      <c r="N685" s="524"/>
      <c r="O685" s="524"/>
      <c r="P685" s="524"/>
      <c r="Q685" s="524"/>
      <c r="R685" s="524"/>
      <c r="S685" s="524"/>
      <c r="T685" s="524"/>
      <c r="U685" s="524"/>
      <c r="V685" s="524"/>
      <c r="W685" s="524"/>
      <c r="X685" s="525"/>
      <c r="Y685" s="517"/>
      <c r="Z685" s="518"/>
      <c r="AA685" s="519"/>
    </row>
    <row r="686" spans="1:27" s="79" customFormat="1" ht="15" customHeight="1" x14ac:dyDescent="0.15">
      <c r="B686" s="542" t="s">
        <v>111</v>
      </c>
      <c r="C686" s="520" t="s">
        <v>206</v>
      </c>
      <c r="D686" s="521"/>
      <c r="E686" s="521"/>
      <c r="F686" s="521"/>
      <c r="G686" s="521"/>
      <c r="H686" s="521"/>
      <c r="I686" s="521"/>
      <c r="J686" s="521"/>
      <c r="K686" s="521"/>
      <c r="L686" s="521"/>
      <c r="M686" s="521"/>
      <c r="N686" s="521"/>
      <c r="O686" s="521"/>
      <c r="P686" s="521"/>
      <c r="Q686" s="521"/>
      <c r="R686" s="521"/>
      <c r="S686" s="521"/>
      <c r="T686" s="521"/>
      <c r="U686" s="521"/>
      <c r="V686" s="521"/>
      <c r="W686" s="521"/>
      <c r="X686" s="522"/>
      <c r="Y686" s="514"/>
      <c r="Z686" s="515"/>
      <c r="AA686" s="516"/>
    </row>
    <row r="687" spans="1:27" s="79" customFormat="1" ht="15" customHeight="1" x14ac:dyDescent="0.15">
      <c r="B687" s="543"/>
      <c r="C687" s="523"/>
      <c r="D687" s="524"/>
      <c r="E687" s="524"/>
      <c r="F687" s="524"/>
      <c r="G687" s="524"/>
      <c r="H687" s="524"/>
      <c r="I687" s="524"/>
      <c r="J687" s="524"/>
      <c r="K687" s="524"/>
      <c r="L687" s="524"/>
      <c r="M687" s="524"/>
      <c r="N687" s="524"/>
      <c r="O687" s="524"/>
      <c r="P687" s="524"/>
      <c r="Q687" s="524"/>
      <c r="R687" s="524"/>
      <c r="S687" s="524"/>
      <c r="T687" s="524"/>
      <c r="U687" s="524"/>
      <c r="V687" s="524"/>
      <c r="W687" s="524"/>
      <c r="X687" s="525"/>
      <c r="Y687" s="517"/>
      <c r="Z687" s="518"/>
      <c r="AA687" s="519"/>
    </row>
    <row r="688" spans="1:27" s="110" customFormat="1" ht="22.5" customHeight="1" x14ac:dyDescent="0.15">
      <c r="B688" s="542" t="s">
        <v>112</v>
      </c>
      <c r="C688" s="520" t="s">
        <v>197</v>
      </c>
      <c r="D688" s="521"/>
      <c r="E688" s="521"/>
      <c r="F688" s="521"/>
      <c r="G688" s="521"/>
      <c r="H688" s="521"/>
      <c r="I688" s="521"/>
      <c r="J688" s="521"/>
      <c r="K688" s="521"/>
      <c r="L688" s="521"/>
      <c r="M688" s="521"/>
      <c r="N688" s="521"/>
      <c r="O688" s="521"/>
      <c r="P688" s="521"/>
      <c r="Q688" s="521"/>
      <c r="R688" s="521"/>
      <c r="S688" s="521"/>
      <c r="T688" s="521"/>
      <c r="U688" s="521"/>
      <c r="V688" s="521"/>
      <c r="W688" s="521"/>
      <c r="X688" s="522"/>
      <c r="Y688" s="514"/>
      <c r="Z688" s="515"/>
      <c r="AA688" s="516"/>
    </row>
    <row r="689" spans="1:27" s="79" customFormat="1" ht="22.5" customHeight="1" x14ac:dyDescent="0.15">
      <c r="A689" s="108"/>
      <c r="B689" s="543"/>
      <c r="C689" s="523"/>
      <c r="D689" s="524"/>
      <c r="E689" s="524"/>
      <c r="F689" s="524"/>
      <c r="G689" s="524"/>
      <c r="H689" s="524"/>
      <c r="I689" s="524"/>
      <c r="J689" s="524"/>
      <c r="K689" s="524"/>
      <c r="L689" s="524"/>
      <c r="M689" s="524"/>
      <c r="N689" s="524"/>
      <c r="O689" s="524"/>
      <c r="P689" s="524"/>
      <c r="Q689" s="524"/>
      <c r="R689" s="524"/>
      <c r="S689" s="524"/>
      <c r="T689" s="524"/>
      <c r="U689" s="524"/>
      <c r="V689" s="524"/>
      <c r="W689" s="524"/>
      <c r="X689" s="525"/>
      <c r="Y689" s="517"/>
      <c r="Z689" s="518"/>
      <c r="AA689" s="519"/>
    </row>
    <row r="690" spans="1:27" s="79" customFormat="1" ht="22.5" customHeight="1" x14ac:dyDescent="0.15">
      <c r="A690" s="108"/>
      <c r="B690" s="542" t="s">
        <v>163</v>
      </c>
      <c r="C690" s="520" t="s">
        <v>215</v>
      </c>
      <c r="D690" s="521"/>
      <c r="E690" s="521"/>
      <c r="F690" s="521"/>
      <c r="G690" s="521"/>
      <c r="H690" s="521"/>
      <c r="I690" s="521"/>
      <c r="J690" s="521"/>
      <c r="K690" s="521"/>
      <c r="L690" s="521"/>
      <c r="M690" s="521"/>
      <c r="N690" s="521"/>
      <c r="O690" s="521"/>
      <c r="P690" s="521"/>
      <c r="Q690" s="521"/>
      <c r="R690" s="521"/>
      <c r="S690" s="521"/>
      <c r="T690" s="521"/>
      <c r="U690" s="521"/>
      <c r="V690" s="521"/>
      <c r="W690" s="521"/>
      <c r="X690" s="522"/>
      <c r="Y690" s="514"/>
      <c r="Z690" s="515"/>
      <c r="AA690" s="516"/>
    </row>
    <row r="691" spans="1:27" s="79" customFormat="1" ht="22.5" customHeight="1" x14ac:dyDescent="0.15">
      <c r="A691" s="108"/>
      <c r="B691" s="543"/>
      <c r="C691" s="523"/>
      <c r="D691" s="524"/>
      <c r="E691" s="524"/>
      <c r="F691" s="524"/>
      <c r="G691" s="524"/>
      <c r="H691" s="524"/>
      <c r="I691" s="524"/>
      <c r="J691" s="524"/>
      <c r="K691" s="524"/>
      <c r="L691" s="524"/>
      <c r="M691" s="524"/>
      <c r="N691" s="524"/>
      <c r="O691" s="524"/>
      <c r="P691" s="524"/>
      <c r="Q691" s="524"/>
      <c r="R691" s="524"/>
      <c r="S691" s="524"/>
      <c r="T691" s="524"/>
      <c r="U691" s="524"/>
      <c r="V691" s="524"/>
      <c r="W691" s="524"/>
      <c r="X691" s="525"/>
      <c r="Y691" s="517"/>
      <c r="Z691" s="518"/>
      <c r="AA691" s="519"/>
    </row>
    <row r="692" spans="1:27" s="79" customFormat="1" ht="33.75" customHeight="1" x14ac:dyDescent="0.15">
      <c r="A692" s="108"/>
      <c r="B692" s="542" t="s">
        <v>214</v>
      </c>
      <c r="C692" s="520" t="s">
        <v>198</v>
      </c>
      <c r="D692" s="521"/>
      <c r="E692" s="521"/>
      <c r="F692" s="521"/>
      <c r="G692" s="521"/>
      <c r="H692" s="521"/>
      <c r="I692" s="521"/>
      <c r="J692" s="521"/>
      <c r="K692" s="521"/>
      <c r="L692" s="521"/>
      <c r="M692" s="521"/>
      <c r="N692" s="521"/>
      <c r="O692" s="521"/>
      <c r="P692" s="521"/>
      <c r="Q692" s="521"/>
      <c r="R692" s="521"/>
      <c r="S692" s="521"/>
      <c r="T692" s="521"/>
      <c r="U692" s="521"/>
      <c r="V692" s="521"/>
      <c r="W692" s="521"/>
      <c r="X692" s="522"/>
      <c r="Y692" s="514"/>
      <c r="Z692" s="515"/>
      <c r="AA692" s="516"/>
    </row>
    <row r="693" spans="1:27" s="79" customFormat="1" ht="33.75" customHeight="1" x14ac:dyDescent="0.15">
      <c r="A693" s="108"/>
      <c r="B693" s="543"/>
      <c r="C693" s="523"/>
      <c r="D693" s="524"/>
      <c r="E693" s="524"/>
      <c r="F693" s="524"/>
      <c r="G693" s="524"/>
      <c r="H693" s="524"/>
      <c r="I693" s="524"/>
      <c r="J693" s="524"/>
      <c r="K693" s="524"/>
      <c r="L693" s="524"/>
      <c r="M693" s="524"/>
      <c r="N693" s="524"/>
      <c r="O693" s="524"/>
      <c r="P693" s="524"/>
      <c r="Q693" s="524"/>
      <c r="R693" s="524"/>
      <c r="S693" s="524"/>
      <c r="T693" s="524"/>
      <c r="U693" s="524"/>
      <c r="V693" s="524"/>
      <c r="W693" s="524"/>
      <c r="X693" s="525"/>
      <c r="Y693" s="517"/>
      <c r="Z693" s="518"/>
      <c r="AA693" s="519"/>
    </row>
    <row r="694" spans="1:27" s="79" customFormat="1" ht="36" customHeight="1" x14ac:dyDescent="0.15">
      <c r="B694" s="542" t="s">
        <v>147</v>
      </c>
      <c r="C694" s="520" t="s">
        <v>201</v>
      </c>
      <c r="D694" s="521"/>
      <c r="E694" s="521"/>
      <c r="F694" s="521"/>
      <c r="G694" s="521"/>
      <c r="H694" s="521"/>
      <c r="I694" s="521"/>
      <c r="J694" s="521"/>
      <c r="K694" s="521"/>
      <c r="L694" s="521"/>
      <c r="M694" s="521"/>
      <c r="N694" s="521"/>
      <c r="O694" s="521"/>
      <c r="P694" s="521"/>
      <c r="Q694" s="521"/>
      <c r="R694" s="521"/>
      <c r="S694" s="521"/>
      <c r="T694" s="521"/>
      <c r="U694" s="521"/>
      <c r="V694" s="521"/>
      <c r="W694" s="521"/>
      <c r="X694" s="522"/>
      <c r="Y694" s="514"/>
      <c r="Z694" s="515"/>
      <c r="AA694" s="516"/>
    </row>
    <row r="695" spans="1:27" s="79" customFormat="1" ht="36" customHeight="1" x14ac:dyDescent="0.15">
      <c r="B695" s="543"/>
      <c r="C695" s="523"/>
      <c r="D695" s="524"/>
      <c r="E695" s="524"/>
      <c r="F695" s="524"/>
      <c r="G695" s="524"/>
      <c r="H695" s="524"/>
      <c r="I695" s="524"/>
      <c r="J695" s="524"/>
      <c r="K695" s="524"/>
      <c r="L695" s="524"/>
      <c r="M695" s="524"/>
      <c r="N695" s="524"/>
      <c r="O695" s="524"/>
      <c r="P695" s="524"/>
      <c r="Q695" s="524"/>
      <c r="R695" s="524"/>
      <c r="S695" s="524"/>
      <c r="T695" s="524"/>
      <c r="U695" s="524"/>
      <c r="V695" s="524"/>
      <c r="W695" s="524"/>
      <c r="X695" s="525"/>
      <c r="Y695" s="517"/>
      <c r="Z695" s="518"/>
      <c r="AA695" s="519"/>
    </row>
    <row r="696" spans="1:27" s="79" customFormat="1" ht="22.5" customHeight="1" x14ac:dyDescent="0.15">
      <c r="B696" s="542" t="s">
        <v>132</v>
      </c>
      <c r="C696" s="520" t="s">
        <v>216</v>
      </c>
      <c r="D696" s="521"/>
      <c r="E696" s="521"/>
      <c r="F696" s="521"/>
      <c r="G696" s="521"/>
      <c r="H696" s="521"/>
      <c r="I696" s="521"/>
      <c r="J696" s="521"/>
      <c r="K696" s="521"/>
      <c r="L696" s="521"/>
      <c r="M696" s="521"/>
      <c r="N696" s="521"/>
      <c r="O696" s="521"/>
      <c r="P696" s="521"/>
      <c r="Q696" s="521"/>
      <c r="R696" s="521"/>
      <c r="S696" s="521"/>
      <c r="T696" s="521"/>
      <c r="U696" s="521"/>
      <c r="V696" s="521"/>
      <c r="W696" s="521"/>
      <c r="X696" s="522"/>
      <c r="Y696" s="514"/>
      <c r="Z696" s="515"/>
      <c r="AA696" s="516"/>
    </row>
    <row r="697" spans="1:27" s="79" customFormat="1" ht="23.25" customHeight="1" x14ac:dyDescent="0.15">
      <c r="B697" s="543"/>
      <c r="C697" s="523"/>
      <c r="D697" s="524"/>
      <c r="E697" s="524"/>
      <c r="F697" s="524"/>
      <c r="G697" s="524"/>
      <c r="H697" s="524"/>
      <c r="I697" s="524"/>
      <c r="J697" s="524"/>
      <c r="K697" s="524"/>
      <c r="L697" s="524"/>
      <c r="M697" s="524"/>
      <c r="N697" s="524"/>
      <c r="O697" s="524"/>
      <c r="P697" s="524"/>
      <c r="Q697" s="524"/>
      <c r="R697" s="524"/>
      <c r="S697" s="524"/>
      <c r="T697" s="524"/>
      <c r="U697" s="524"/>
      <c r="V697" s="524"/>
      <c r="W697" s="524"/>
      <c r="X697" s="525"/>
      <c r="Y697" s="517"/>
      <c r="Z697" s="518"/>
      <c r="AA697" s="519"/>
    </row>
    <row r="698" spans="1:27" s="79" customFormat="1" ht="15.75" customHeight="1" x14ac:dyDescent="0.15">
      <c r="B698" s="542" t="s">
        <v>148</v>
      </c>
      <c r="C698" s="520" t="s">
        <v>202</v>
      </c>
      <c r="D698" s="521"/>
      <c r="E698" s="521"/>
      <c r="F698" s="521"/>
      <c r="G698" s="521"/>
      <c r="H698" s="521"/>
      <c r="I698" s="521"/>
      <c r="J698" s="521"/>
      <c r="K698" s="521"/>
      <c r="L698" s="521"/>
      <c r="M698" s="521"/>
      <c r="N698" s="521"/>
      <c r="O698" s="521"/>
      <c r="P698" s="521"/>
      <c r="Q698" s="521"/>
      <c r="R698" s="521"/>
      <c r="S698" s="521"/>
      <c r="T698" s="521"/>
      <c r="U698" s="521"/>
      <c r="V698" s="521"/>
      <c r="W698" s="521"/>
      <c r="X698" s="522"/>
      <c r="Y698" s="514"/>
      <c r="Z698" s="515"/>
      <c r="AA698" s="516"/>
    </row>
    <row r="699" spans="1:27" s="79" customFormat="1" ht="15" customHeight="1" x14ac:dyDescent="0.15">
      <c r="B699" s="543"/>
      <c r="C699" s="523"/>
      <c r="D699" s="524"/>
      <c r="E699" s="524"/>
      <c r="F699" s="524"/>
      <c r="G699" s="524"/>
      <c r="H699" s="524"/>
      <c r="I699" s="524"/>
      <c r="J699" s="524"/>
      <c r="K699" s="524"/>
      <c r="L699" s="524"/>
      <c r="M699" s="524"/>
      <c r="N699" s="524"/>
      <c r="O699" s="524"/>
      <c r="P699" s="524"/>
      <c r="Q699" s="524"/>
      <c r="R699" s="524"/>
      <c r="S699" s="524"/>
      <c r="T699" s="524"/>
      <c r="U699" s="524"/>
      <c r="V699" s="524"/>
      <c r="W699" s="524"/>
      <c r="X699" s="525"/>
      <c r="Y699" s="517"/>
      <c r="Z699" s="518"/>
      <c r="AA699" s="519"/>
    </row>
    <row r="700" spans="1:27" s="79" customFormat="1" ht="17.25" customHeight="1" x14ac:dyDescent="0.15">
      <c r="B700" s="542" t="s">
        <v>134</v>
      </c>
      <c r="C700" s="520" t="s">
        <v>217</v>
      </c>
      <c r="D700" s="521"/>
      <c r="E700" s="521"/>
      <c r="F700" s="521"/>
      <c r="G700" s="521"/>
      <c r="H700" s="521"/>
      <c r="I700" s="521"/>
      <c r="J700" s="521"/>
      <c r="K700" s="521"/>
      <c r="L700" s="521"/>
      <c r="M700" s="521"/>
      <c r="N700" s="521"/>
      <c r="O700" s="521"/>
      <c r="P700" s="521"/>
      <c r="Q700" s="521"/>
      <c r="R700" s="521"/>
      <c r="S700" s="521"/>
      <c r="T700" s="521"/>
      <c r="U700" s="521"/>
      <c r="V700" s="521"/>
      <c r="W700" s="521"/>
      <c r="X700" s="522"/>
      <c r="Y700" s="514"/>
      <c r="Z700" s="515"/>
      <c r="AA700" s="516"/>
    </row>
    <row r="701" spans="1:27" s="79" customFormat="1" ht="17.25" customHeight="1" x14ac:dyDescent="0.15">
      <c r="B701" s="543"/>
      <c r="C701" s="523"/>
      <c r="D701" s="524"/>
      <c r="E701" s="524"/>
      <c r="F701" s="524"/>
      <c r="G701" s="524"/>
      <c r="H701" s="524"/>
      <c r="I701" s="524"/>
      <c r="J701" s="524"/>
      <c r="K701" s="524"/>
      <c r="L701" s="524"/>
      <c r="M701" s="524"/>
      <c r="N701" s="524"/>
      <c r="O701" s="524"/>
      <c r="P701" s="524"/>
      <c r="Q701" s="524"/>
      <c r="R701" s="524"/>
      <c r="S701" s="524"/>
      <c r="T701" s="524"/>
      <c r="U701" s="524"/>
      <c r="V701" s="524"/>
      <c r="W701" s="524"/>
      <c r="X701" s="525"/>
      <c r="Y701" s="517"/>
      <c r="Z701" s="518"/>
      <c r="AA701" s="519"/>
    </row>
    <row r="702" spans="1:27" s="79" customFormat="1" ht="12.75" customHeight="1" x14ac:dyDescent="0.15">
      <c r="B702" s="109"/>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2"/>
      <c r="Z702" s="112"/>
      <c r="AA702" s="112"/>
    </row>
    <row r="703" spans="1:27" s="79" customFormat="1" ht="18.75" customHeight="1" x14ac:dyDescent="0.15">
      <c r="A703" s="107" t="s">
        <v>205</v>
      </c>
      <c r="B703" s="114"/>
      <c r="C703" s="112"/>
      <c r="D703" s="112"/>
      <c r="E703" s="112"/>
      <c r="F703" s="112"/>
      <c r="G703" s="112"/>
      <c r="H703" s="113"/>
      <c r="I703" s="113"/>
      <c r="J703" s="113"/>
      <c r="K703" s="113"/>
      <c r="L703" s="113"/>
      <c r="M703" s="113"/>
      <c r="N703" s="113"/>
      <c r="O703" s="113"/>
      <c r="P703" s="113"/>
      <c r="Q703" s="113"/>
      <c r="R703" s="113"/>
      <c r="S703" s="113"/>
      <c r="T703" s="113"/>
      <c r="U703" s="113"/>
      <c r="V703" s="113"/>
      <c r="W703" s="113"/>
      <c r="X703" s="113"/>
      <c r="Y703" s="112"/>
      <c r="Z703" s="112"/>
      <c r="AA703" s="112"/>
    </row>
    <row r="704" spans="1:27" s="79" customFormat="1" ht="29.25" customHeight="1" x14ac:dyDescent="0.15">
      <c r="A704" s="107"/>
      <c r="B704" s="360" t="s">
        <v>18</v>
      </c>
      <c r="C704" s="520" t="s">
        <v>149</v>
      </c>
      <c r="D704" s="521"/>
      <c r="E704" s="521"/>
      <c r="F704" s="521"/>
      <c r="G704" s="521"/>
      <c r="H704" s="521"/>
      <c r="I704" s="521"/>
      <c r="J704" s="521"/>
      <c r="K704" s="521"/>
      <c r="L704" s="521"/>
      <c r="M704" s="521"/>
      <c r="N704" s="521"/>
      <c r="O704" s="521"/>
      <c r="P704" s="521"/>
      <c r="Q704" s="521"/>
      <c r="R704" s="521"/>
      <c r="S704" s="521"/>
      <c r="T704" s="521"/>
      <c r="U704" s="521"/>
      <c r="V704" s="521"/>
      <c r="W704" s="521"/>
      <c r="X704" s="522"/>
      <c r="Y704" s="514"/>
      <c r="Z704" s="515"/>
      <c r="AA704" s="516"/>
    </row>
    <row r="705" spans="1:27" s="79" customFormat="1" ht="30" customHeight="1" x14ac:dyDescent="0.15">
      <c r="A705" s="107"/>
      <c r="B705" s="361"/>
      <c r="C705" s="523"/>
      <c r="D705" s="524"/>
      <c r="E705" s="524"/>
      <c r="F705" s="524"/>
      <c r="G705" s="524"/>
      <c r="H705" s="524"/>
      <c r="I705" s="524"/>
      <c r="J705" s="524"/>
      <c r="K705" s="524"/>
      <c r="L705" s="524"/>
      <c r="M705" s="524"/>
      <c r="N705" s="524"/>
      <c r="O705" s="524"/>
      <c r="P705" s="524"/>
      <c r="Q705" s="524"/>
      <c r="R705" s="524"/>
      <c r="S705" s="524"/>
      <c r="T705" s="524"/>
      <c r="U705" s="524"/>
      <c r="V705" s="524"/>
      <c r="W705" s="524"/>
      <c r="X705" s="525"/>
      <c r="Y705" s="517"/>
      <c r="Z705" s="518"/>
      <c r="AA705" s="519"/>
    </row>
    <row r="706" spans="1:27" s="79" customFormat="1" ht="29.25" customHeight="1" x14ac:dyDescent="0.15">
      <c r="A706" s="107"/>
      <c r="B706" s="360" t="s">
        <v>19</v>
      </c>
      <c r="C706" s="374" t="s">
        <v>150</v>
      </c>
      <c r="D706" s="375"/>
      <c r="E706" s="375"/>
      <c r="F706" s="375"/>
      <c r="G706" s="375"/>
      <c r="H706" s="375"/>
      <c r="I706" s="375"/>
      <c r="J706" s="375"/>
      <c r="K706" s="375"/>
      <c r="L706" s="375"/>
      <c r="M706" s="375"/>
      <c r="N706" s="375"/>
      <c r="O706" s="375"/>
      <c r="P706" s="375"/>
      <c r="Q706" s="375"/>
      <c r="R706" s="375"/>
      <c r="S706" s="375"/>
      <c r="T706" s="375"/>
      <c r="U706" s="375"/>
      <c r="V706" s="375"/>
      <c r="W706" s="375"/>
      <c r="X706" s="376"/>
      <c r="Y706" s="514"/>
      <c r="Z706" s="515"/>
      <c r="AA706" s="516"/>
    </row>
    <row r="707" spans="1:27" s="79" customFormat="1" ht="30.75" customHeight="1" x14ac:dyDescent="0.15">
      <c r="A707" s="107"/>
      <c r="B707" s="361"/>
      <c r="C707" s="380"/>
      <c r="D707" s="381"/>
      <c r="E707" s="381"/>
      <c r="F707" s="381"/>
      <c r="G707" s="381"/>
      <c r="H707" s="381"/>
      <c r="I707" s="381"/>
      <c r="J707" s="381"/>
      <c r="K707" s="381"/>
      <c r="L707" s="381"/>
      <c r="M707" s="381"/>
      <c r="N707" s="381"/>
      <c r="O707" s="381"/>
      <c r="P707" s="381"/>
      <c r="Q707" s="381"/>
      <c r="R707" s="381"/>
      <c r="S707" s="381"/>
      <c r="T707" s="381"/>
      <c r="U707" s="381"/>
      <c r="V707" s="381"/>
      <c r="W707" s="381"/>
      <c r="X707" s="382"/>
      <c r="Y707" s="517"/>
      <c r="Z707" s="518"/>
      <c r="AA707" s="519"/>
    </row>
    <row r="708" spans="1:27" s="79" customFormat="1" ht="22.5" customHeight="1" x14ac:dyDescent="0.15">
      <c r="A708" s="107"/>
      <c r="B708" s="360" t="s">
        <v>20</v>
      </c>
      <c r="C708" s="374" t="s">
        <v>707</v>
      </c>
      <c r="D708" s="375"/>
      <c r="E708" s="375"/>
      <c r="F708" s="375"/>
      <c r="G708" s="375"/>
      <c r="H708" s="375"/>
      <c r="I708" s="375"/>
      <c r="J708" s="375"/>
      <c r="K708" s="375"/>
      <c r="L708" s="375"/>
      <c r="M708" s="375"/>
      <c r="N708" s="375"/>
      <c r="O708" s="375"/>
      <c r="P708" s="375"/>
      <c r="Q708" s="375"/>
      <c r="R708" s="375"/>
      <c r="S708" s="375"/>
      <c r="T708" s="375"/>
      <c r="U708" s="375"/>
      <c r="V708" s="375"/>
      <c r="W708" s="375"/>
      <c r="X708" s="376"/>
      <c r="Y708" s="514"/>
      <c r="Z708" s="515"/>
      <c r="AA708" s="516"/>
    </row>
    <row r="709" spans="1:27" s="79" customFormat="1" ht="23.25" customHeight="1" x14ac:dyDescent="0.15">
      <c r="A709" s="107"/>
      <c r="B709" s="361"/>
      <c r="C709" s="380"/>
      <c r="D709" s="381"/>
      <c r="E709" s="381"/>
      <c r="F709" s="381"/>
      <c r="G709" s="381"/>
      <c r="H709" s="381"/>
      <c r="I709" s="381"/>
      <c r="J709" s="381"/>
      <c r="K709" s="381"/>
      <c r="L709" s="381"/>
      <c r="M709" s="381"/>
      <c r="N709" s="381"/>
      <c r="O709" s="381"/>
      <c r="P709" s="381"/>
      <c r="Q709" s="381"/>
      <c r="R709" s="381"/>
      <c r="S709" s="381"/>
      <c r="T709" s="381"/>
      <c r="U709" s="381"/>
      <c r="V709" s="381"/>
      <c r="W709" s="381"/>
      <c r="X709" s="382"/>
      <c r="Y709" s="517"/>
      <c r="Z709" s="518"/>
      <c r="AA709" s="519"/>
    </row>
    <row r="710" spans="1:27" s="79" customFormat="1" ht="22.5" customHeight="1" x14ac:dyDescent="0.15">
      <c r="B710" s="360" t="s">
        <v>21</v>
      </c>
      <c r="C710" s="374" t="s">
        <v>151</v>
      </c>
      <c r="D710" s="375"/>
      <c r="E710" s="375"/>
      <c r="F710" s="375"/>
      <c r="G710" s="375"/>
      <c r="H710" s="375"/>
      <c r="I710" s="375"/>
      <c r="J710" s="375"/>
      <c r="K710" s="375"/>
      <c r="L710" s="375"/>
      <c r="M710" s="375"/>
      <c r="N710" s="375"/>
      <c r="O710" s="375"/>
      <c r="P710" s="375"/>
      <c r="Q710" s="375"/>
      <c r="R710" s="375"/>
      <c r="S710" s="375"/>
      <c r="T710" s="375"/>
      <c r="U710" s="375"/>
      <c r="V710" s="375"/>
      <c r="W710" s="375"/>
      <c r="X710" s="376"/>
      <c r="Y710" s="514"/>
      <c r="Z710" s="515"/>
      <c r="AA710" s="516"/>
    </row>
    <row r="711" spans="1:27" s="79" customFormat="1" ht="22.5" customHeight="1" x14ac:dyDescent="0.15">
      <c r="B711" s="361"/>
      <c r="C711" s="380"/>
      <c r="D711" s="381"/>
      <c r="E711" s="381"/>
      <c r="F711" s="381"/>
      <c r="G711" s="381"/>
      <c r="H711" s="381"/>
      <c r="I711" s="381"/>
      <c r="J711" s="381"/>
      <c r="K711" s="381"/>
      <c r="L711" s="381"/>
      <c r="M711" s="381"/>
      <c r="N711" s="381"/>
      <c r="O711" s="381"/>
      <c r="P711" s="381"/>
      <c r="Q711" s="381"/>
      <c r="R711" s="381"/>
      <c r="S711" s="381"/>
      <c r="T711" s="381"/>
      <c r="U711" s="381"/>
      <c r="V711" s="381"/>
      <c r="W711" s="381"/>
      <c r="X711" s="382"/>
      <c r="Y711" s="517"/>
      <c r="Z711" s="518"/>
      <c r="AA711" s="519"/>
    </row>
    <row r="712" spans="1:27" s="79" customFormat="1" ht="22.5" customHeight="1" x14ac:dyDescent="0.15">
      <c r="B712" s="360" t="s">
        <v>22</v>
      </c>
      <c r="C712" s="374" t="s">
        <v>152</v>
      </c>
      <c r="D712" s="375"/>
      <c r="E712" s="375"/>
      <c r="F712" s="375"/>
      <c r="G712" s="375"/>
      <c r="H712" s="375"/>
      <c r="I712" s="375"/>
      <c r="J712" s="375"/>
      <c r="K712" s="375"/>
      <c r="L712" s="375"/>
      <c r="M712" s="375"/>
      <c r="N712" s="375"/>
      <c r="O712" s="375"/>
      <c r="P712" s="375"/>
      <c r="Q712" s="375"/>
      <c r="R712" s="375"/>
      <c r="S712" s="375"/>
      <c r="T712" s="375"/>
      <c r="U712" s="375"/>
      <c r="V712" s="375"/>
      <c r="W712" s="375"/>
      <c r="X712" s="376"/>
      <c r="Y712" s="514"/>
      <c r="Z712" s="515"/>
      <c r="AA712" s="516"/>
    </row>
    <row r="713" spans="1:27" s="79" customFormat="1" ht="22.5" customHeight="1" x14ac:dyDescent="0.15">
      <c r="B713" s="361"/>
      <c r="C713" s="380"/>
      <c r="D713" s="381"/>
      <c r="E713" s="381"/>
      <c r="F713" s="381"/>
      <c r="G713" s="381"/>
      <c r="H713" s="381"/>
      <c r="I713" s="381"/>
      <c r="J713" s="381"/>
      <c r="K713" s="381"/>
      <c r="L713" s="381"/>
      <c r="M713" s="381"/>
      <c r="N713" s="381"/>
      <c r="O713" s="381"/>
      <c r="P713" s="381"/>
      <c r="Q713" s="381"/>
      <c r="R713" s="381"/>
      <c r="S713" s="381"/>
      <c r="T713" s="381"/>
      <c r="U713" s="381"/>
      <c r="V713" s="381"/>
      <c r="W713" s="381"/>
      <c r="X713" s="382"/>
      <c r="Y713" s="517"/>
      <c r="Z713" s="518"/>
      <c r="AA713" s="519"/>
    </row>
    <row r="714" spans="1:27" s="79" customFormat="1" ht="12.75" customHeight="1" x14ac:dyDescent="0.15">
      <c r="B714" s="112"/>
      <c r="C714" s="116"/>
      <c r="D714" s="116"/>
      <c r="E714" s="116"/>
      <c r="F714" s="116"/>
      <c r="G714" s="116"/>
      <c r="H714" s="116"/>
      <c r="I714" s="116"/>
      <c r="J714" s="116"/>
      <c r="K714" s="116"/>
      <c r="L714" s="116"/>
      <c r="M714" s="116"/>
      <c r="N714" s="116"/>
      <c r="O714" s="116"/>
      <c r="P714" s="116"/>
      <c r="Q714" s="116"/>
      <c r="R714" s="116"/>
      <c r="S714" s="116"/>
      <c r="T714" s="116"/>
      <c r="U714" s="116"/>
      <c r="V714" s="116"/>
      <c r="W714" s="116"/>
      <c r="X714" s="116"/>
      <c r="Y714" s="112"/>
      <c r="Z714" s="112"/>
      <c r="AA714" s="112"/>
    </row>
    <row r="715" spans="1:27" s="79" customFormat="1" ht="18.75" customHeight="1" x14ac:dyDescent="0.15">
      <c r="A715" s="107" t="s">
        <v>718</v>
      </c>
      <c r="B715" s="114"/>
      <c r="C715" s="112"/>
      <c r="D715" s="112"/>
      <c r="E715" s="112"/>
      <c r="F715" s="112"/>
      <c r="G715" s="112"/>
      <c r="H715" s="113"/>
      <c r="I715" s="113"/>
      <c r="J715" s="113"/>
      <c r="K715" s="113"/>
      <c r="L715" s="113"/>
      <c r="M715" s="113"/>
      <c r="N715" s="113"/>
      <c r="O715" s="113"/>
      <c r="P715" s="113"/>
      <c r="Q715" s="113"/>
      <c r="R715" s="113"/>
      <c r="S715" s="113"/>
      <c r="T715" s="113"/>
      <c r="U715" s="113"/>
      <c r="V715" s="113"/>
      <c r="W715" s="113"/>
      <c r="X715" s="113"/>
      <c r="Y715" s="112"/>
      <c r="Z715" s="112"/>
      <c r="AA715" s="112"/>
    </row>
    <row r="716" spans="1:27" s="79" customFormat="1" ht="24.95" customHeight="1" x14ac:dyDescent="0.15">
      <c r="A716" s="107"/>
      <c r="B716" s="360" t="s">
        <v>18</v>
      </c>
      <c r="C716" s="520" t="s">
        <v>765</v>
      </c>
      <c r="D716" s="521"/>
      <c r="E716" s="521"/>
      <c r="F716" s="521"/>
      <c r="G716" s="521"/>
      <c r="H716" s="521"/>
      <c r="I716" s="521"/>
      <c r="J716" s="521"/>
      <c r="K716" s="521"/>
      <c r="L716" s="521"/>
      <c r="M716" s="521"/>
      <c r="N716" s="521"/>
      <c r="O716" s="521"/>
      <c r="P716" s="521"/>
      <c r="Q716" s="521"/>
      <c r="R716" s="521"/>
      <c r="S716" s="521"/>
      <c r="T716" s="521"/>
      <c r="U716" s="521"/>
      <c r="V716" s="521"/>
      <c r="W716" s="521"/>
      <c r="X716" s="522"/>
      <c r="Y716" s="514"/>
      <c r="Z716" s="515"/>
      <c r="AA716" s="516"/>
    </row>
    <row r="717" spans="1:27" s="79" customFormat="1" ht="24.95" customHeight="1" x14ac:dyDescent="0.15">
      <c r="A717" s="107"/>
      <c r="B717" s="361"/>
      <c r="C717" s="523"/>
      <c r="D717" s="524"/>
      <c r="E717" s="524"/>
      <c r="F717" s="524"/>
      <c r="G717" s="524"/>
      <c r="H717" s="524"/>
      <c r="I717" s="524"/>
      <c r="J717" s="524"/>
      <c r="K717" s="524"/>
      <c r="L717" s="524"/>
      <c r="M717" s="524"/>
      <c r="N717" s="524"/>
      <c r="O717" s="524"/>
      <c r="P717" s="524"/>
      <c r="Q717" s="524"/>
      <c r="R717" s="524"/>
      <c r="S717" s="524"/>
      <c r="T717" s="524"/>
      <c r="U717" s="524"/>
      <c r="V717" s="524"/>
      <c r="W717" s="524"/>
      <c r="X717" s="525"/>
      <c r="Y717" s="517"/>
      <c r="Z717" s="518"/>
      <c r="AA717" s="519"/>
    </row>
    <row r="718" spans="1:27" s="79" customFormat="1" ht="24.95" customHeight="1" x14ac:dyDescent="0.15">
      <c r="A718" s="107"/>
      <c r="B718" s="360" t="s">
        <v>19</v>
      </c>
      <c r="C718" s="374" t="s">
        <v>766</v>
      </c>
      <c r="D718" s="375"/>
      <c r="E718" s="375"/>
      <c r="F718" s="375"/>
      <c r="G718" s="375"/>
      <c r="H718" s="375"/>
      <c r="I718" s="375"/>
      <c r="J718" s="375"/>
      <c r="K718" s="375"/>
      <c r="L718" s="375"/>
      <c r="M718" s="375"/>
      <c r="N718" s="375"/>
      <c r="O718" s="375"/>
      <c r="P718" s="375"/>
      <c r="Q718" s="375"/>
      <c r="R718" s="375"/>
      <c r="S718" s="375"/>
      <c r="T718" s="375"/>
      <c r="U718" s="375"/>
      <c r="V718" s="375"/>
      <c r="W718" s="375"/>
      <c r="X718" s="376"/>
      <c r="Y718" s="514"/>
      <c r="Z718" s="515"/>
      <c r="AA718" s="516"/>
    </row>
    <row r="719" spans="1:27" s="79" customFormat="1" ht="24.95" customHeight="1" x14ac:dyDescent="0.15">
      <c r="A719" s="107"/>
      <c r="B719" s="361"/>
      <c r="C719" s="380"/>
      <c r="D719" s="381"/>
      <c r="E719" s="381"/>
      <c r="F719" s="381"/>
      <c r="G719" s="381"/>
      <c r="H719" s="381"/>
      <c r="I719" s="381"/>
      <c r="J719" s="381"/>
      <c r="K719" s="381"/>
      <c r="L719" s="381"/>
      <c r="M719" s="381"/>
      <c r="N719" s="381"/>
      <c r="O719" s="381"/>
      <c r="P719" s="381"/>
      <c r="Q719" s="381"/>
      <c r="R719" s="381"/>
      <c r="S719" s="381"/>
      <c r="T719" s="381"/>
      <c r="U719" s="381"/>
      <c r="V719" s="381"/>
      <c r="W719" s="381"/>
      <c r="X719" s="382"/>
      <c r="Y719" s="517"/>
      <c r="Z719" s="518"/>
      <c r="AA719" s="519"/>
    </row>
    <row r="720" spans="1:27" s="79" customFormat="1" ht="27.95" customHeight="1" x14ac:dyDescent="0.15">
      <c r="A720" s="107"/>
      <c r="B720" s="360" t="s">
        <v>20</v>
      </c>
      <c r="C720" s="374" t="s">
        <v>767</v>
      </c>
      <c r="D720" s="375"/>
      <c r="E720" s="375"/>
      <c r="F720" s="375"/>
      <c r="G720" s="375"/>
      <c r="H720" s="375"/>
      <c r="I720" s="375"/>
      <c r="J720" s="375"/>
      <c r="K720" s="375"/>
      <c r="L720" s="375"/>
      <c r="M720" s="375"/>
      <c r="N720" s="375"/>
      <c r="O720" s="375"/>
      <c r="P720" s="375"/>
      <c r="Q720" s="375"/>
      <c r="R720" s="375"/>
      <c r="S720" s="375"/>
      <c r="T720" s="375"/>
      <c r="U720" s="375"/>
      <c r="V720" s="375"/>
      <c r="W720" s="375"/>
      <c r="X720" s="376"/>
      <c r="Y720" s="514"/>
      <c r="Z720" s="515"/>
      <c r="AA720" s="516"/>
    </row>
    <row r="721" spans="1:27" s="79" customFormat="1" ht="27.95" customHeight="1" x14ac:dyDescent="0.15">
      <c r="A721" s="107"/>
      <c r="B721" s="361"/>
      <c r="C721" s="380"/>
      <c r="D721" s="381"/>
      <c r="E721" s="381"/>
      <c r="F721" s="381"/>
      <c r="G721" s="381"/>
      <c r="H721" s="381"/>
      <c r="I721" s="381"/>
      <c r="J721" s="381"/>
      <c r="K721" s="381"/>
      <c r="L721" s="381"/>
      <c r="M721" s="381"/>
      <c r="N721" s="381"/>
      <c r="O721" s="381"/>
      <c r="P721" s="381"/>
      <c r="Q721" s="381"/>
      <c r="R721" s="381"/>
      <c r="S721" s="381"/>
      <c r="T721" s="381"/>
      <c r="U721" s="381"/>
      <c r="V721" s="381"/>
      <c r="W721" s="381"/>
      <c r="X721" s="382"/>
      <c r="Y721" s="517"/>
      <c r="Z721" s="518"/>
      <c r="AA721" s="519"/>
    </row>
    <row r="722" spans="1:27" s="79" customFormat="1" ht="22.5" customHeight="1" x14ac:dyDescent="0.15">
      <c r="B722" s="360" t="s">
        <v>21</v>
      </c>
      <c r="C722" s="374" t="s">
        <v>768</v>
      </c>
      <c r="D722" s="375"/>
      <c r="E722" s="375"/>
      <c r="F722" s="375"/>
      <c r="G722" s="375"/>
      <c r="H722" s="375"/>
      <c r="I722" s="375"/>
      <c r="J722" s="375"/>
      <c r="K722" s="375"/>
      <c r="L722" s="375"/>
      <c r="M722" s="375"/>
      <c r="N722" s="375"/>
      <c r="O722" s="375"/>
      <c r="P722" s="375"/>
      <c r="Q722" s="375"/>
      <c r="R722" s="375"/>
      <c r="S722" s="375"/>
      <c r="T722" s="375"/>
      <c r="U722" s="375"/>
      <c r="V722" s="375"/>
      <c r="W722" s="375"/>
      <c r="X722" s="376"/>
      <c r="Y722" s="514"/>
      <c r="Z722" s="515"/>
      <c r="AA722" s="516"/>
    </row>
    <row r="723" spans="1:27" s="79" customFormat="1" ht="22.5" customHeight="1" x14ac:dyDescent="0.15">
      <c r="B723" s="361"/>
      <c r="C723" s="380"/>
      <c r="D723" s="381"/>
      <c r="E723" s="381"/>
      <c r="F723" s="381"/>
      <c r="G723" s="381"/>
      <c r="H723" s="381"/>
      <c r="I723" s="381"/>
      <c r="J723" s="381"/>
      <c r="K723" s="381"/>
      <c r="L723" s="381"/>
      <c r="M723" s="381"/>
      <c r="N723" s="381"/>
      <c r="O723" s="381"/>
      <c r="P723" s="381"/>
      <c r="Q723" s="381"/>
      <c r="R723" s="381"/>
      <c r="S723" s="381"/>
      <c r="T723" s="381"/>
      <c r="U723" s="381"/>
      <c r="V723" s="381"/>
      <c r="W723" s="381"/>
      <c r="X723" s="382"/>
      <c r="Y723" s="517"/>
      <c r="Z723" s="518"/>
      <c r="AA723" s="519"/>
    </row>
    <row r="724" spans="1:27" s="79" customFormat="1" ht="12.75" customHeight="1" x14ac:dyDescent="0.15">
      <c r="B724" s="112"/>
      <c r="C724" s="116"/>
      <c r="D724" s="116"/>
      <c r="E724" s="116"/>
      <c r="F724" s="116"/>
      <c r="G724" s="116"/>
      <c r="H724" s="116"/>
      <c r="I724" s="116"/>
      <c r="J724" s="116"/>
      <c r="K724" s="116"/>
      <c r="L724" s="116"/>
      <c r="M724" s="116"/>
      <c r="N724" s="116"/>
      <c r="O724" s="116"/>
      <c r="P724" s="116"/>
      <c r="Q724" s="116"/>
      <c r="R724" s="116"/>
      <c r="S724" s="116"/>
      <c r="T724" s="116"/>
      <c r="U724" s="116"/>
      <c r="V724" s="116"/>
      <c r="W724" s="116"/>
      <c r="X724" s="116"/>
      <c r="Y724" s="112"/>
      <c r="Z724" s="112"/>
      <c r="AA724" s="112"/>
    </row>
    <row r="725" spans="1:27" s="79" customFormat="1" ht="18.75" customHeight="1" x14ac:dyDescent="0.15">
      <c r="A725" s="325" t="s">
        <v>719</v>
      </c>
      <c r="B725" s="112"/>
      <c r="C725" s="116"/>
      <c r="D725" s="116"/>
      <c r="E725" s="116"/>
      <c r="F725" s="116"/>
      <c r="G725" s="116"/>
      <c r="H725" s="116"/>
      <c r="I725" s="116"/>
      <c r="J725" s="116"/>
      <c r="K725" s="116"/>
      <c r="L725" s="116"/>
      <c r="M725" s="116"/>
      <c r="N725" s="116"/>
      <c r="O725" s="116"/>
      <c r="P725" s="116"/>
      <c r="Q725" s="116"/>
      <c r="R725" s="116"/>
      <c r="S725" s="116"/>
      <c r="T725" s="116"/>
      <c r="U725" s="116"/>
      <c r="V725" s="116"/>
      <c r="W725" s="116"/>
      <c r="X725" s="116"/>
      <c r="Y725" s="112"/>
      <c r="Z725" s="112"/>
      <c r="AA725" s="112"/>
    </row>
    <row r="726" spans="1:27" s="79" customFormat="1" ht="117" customHeight="1" x14ac:dyDescent="0.15">
      <c r="A726" s="325"/>
      <c r="B726" s="327" t="s">
        <v>106</v>
      </c>
      <c r="C726" s="630" t="s">
        <v>769</v>
      </c>
      <c r="D726" s="630"/>
      <c r="E726" s="630"/>
      <c r="F726" s="630"/>
      <c r="G726" s="630"/>
      <c r="H726" s="630"/>
      <c r="I726" s="630"/>
      <c r="J726" s="630"/>
      <c r="K726" s="630"/>
      <c r="L726" s="630"/>
      <c r="M726" s="630"/>
      <c r="N726" s="630"/>
      <c r="O726" s="630"/>
      <c r="P726" s="630"/>
      <c r="Q726" s="630"/>
      <c r="R726" s="630"/>
      <c r="S726" s="630"/>
      <c r="T726" s="630"/>
      <c r="U726" s="630"/>
      <c r="V726" s="630"/>
      <c r="W726" s="630"/>
      <c r="X726" s="630"/>
      <c r="Y726" s="359"/>
      <c r="Z726" s="359"/>
      <c r="AA726" s="359"/>
    </row>
    <row r="727" spans="1:27" s="79" customFormat="1" ht="42" customHeight="1" x14ac:dyDescent="0.15">
      <c r="A727" s="325"/>
      <c r="B727" s="327" t="s">
        <v>103</v>
      </c>
      <c r="C727" s="630" t="s">
        <v>770</v>
      </c>
      <c r="D727" s="630"/>
      <c r="E727" s="630"/>
      <c r="F727" s="630"/>
      <c r="G727" s="630"/>
      <c r="H727" s="630"/>
      <c r="I727" s="630"/>
      <c r="J727" s="630"/>
      <c r="K727" s="630"/>
      <c r="L727" s="630"/>
      <c r="M727" s="630"/>
      <c r="N727" s="630"/>
      <c r="O727" s="630"/>
      <c r="P727" s="630"/>
      <c r="Q727" s="630"/>
      <c r="R727" s="630"/>
      <c r="S727" s="630"/>
      <c r="T727" s="630"/>
      <c r="U727" s="630"/>
      <c r="V727" s="630"/>
      <c r="W727" s="630"/>
      <c r="X727" s="630"/>
      <c r="Y727" s="359"/>
      <c r="Z727" s="359"/>
      <c r="AA727" s="359"/>
    </row>
    <row r="728" spans="1:27" s="79" customFormat="1" ht="33" customHeight="1" x14ac:dyDescent="0.15">
      <c r="A728" s="325"/>
      <c r="B728" s="327" t="s">
        <v>107</v>
      </c>
      <c r="C728" s="630" t="s">
        <v>771</v>
      </c>
      <c r="D728" s="630"/>
      <c r="E728" s="630"/>
      <c r="F728" s="630"/>
      <c r="G728" s="630"/>
      <c r="H728" s="630"/>
      <c r="I728" s="630"/>
      <c r="J728" s="630"/>
      <c r="K728" s="630"/>
      <c r="L728" s="630"/>
      <c r="M728" s="630"/>
      <c r="N728" s="630"/>
      <c r="O728" s="630"/>
      <c r="P728" s="630"/>
      <c r="Q728" s="630"/>
      <c r="R728" s="630"/>
      <c r="S728" s="630"/>
      <c r="T728" s="630"/>
      <c r="U728" s="630"/>
      <c r="V728" s="630"/>
      <c r="W728" s="630"/>
      <c r="X728" s="630"/>
      <c r="Y728" s="359"/>
      <c r="Z728" s="359"/>
      <c r="AA728" s="359"/>
    </row>
    <row r="729" spans="1:27" s="79" customFormat="1" ht="55.5" customHeight="1" x14ac:dyDescent="0.15">
      <c r="A729" s="325"/>
      <c r="B729" s="327" t="s">
        <v>108</v>
      </c>
      <c r="C729" s="630" t="s">
        <v>772</v>
      </c>
      <c r="D729" s="630"/>
      <c r="E729" s="630"/>
      <c r="F729" s="630"/>
      <c r="G729" s="630"/>
      <c r="H729" s="630"/>
      <c r="I729" s="630"/>
      <c r="J729" s="630"/>
      <c r="K729" s="630"/>
      <c r="L729" s="630"/>
      <c r="M729" s="630"/>
      <c r="N729" s="630"/>
      <c r="O729" s="630"/>
      <c r="P729" s="630"/>
      <c r="Q729" s="630"/>
      <c r="R729" s="630"/>
      <c r="S729" s="630"/>
      <c r="T729" s="630"/>
      <c r="U729" s="630"/>
      <c r="V729" s="630"/>
      <c r="W729" s="630"/>
      <c r="X729" s="630"/>
      <c r="Y729" s="359"/>
      <c r="Z729" s="359"/>
      <c r="AA729" s="359"/>
    </row>
    <row r="730" spans="1:27" s="79" customFormat="1" ht="34.5" customHeight="1" x14ac:dyDescent="0.15">
      <c r="A730" s="325"/>
      <c r="B730" s="327" t="s">
        <v>164</v>
      </c>
      <c r="C730" s="630" t="s">
        <v>773</v>
      </c>
      <c r="D730" s="630"/>
      <c r="E730" s="630"/>
      <c r="F730" s="630"/>
      <c r="G730" s="630"/>
      <c r="H730" s="630"/>
      <c r="I730" s="630"/>
      <c r="J730" s="630"/>
      <c r="K730" s="630"/>
      <c r="L730" s="630"/>
      <c r="M730" s="630"/>
      <c r="N730" s="630"/>
      <c r="O730" s="630"/>
      <c r="P730" s="630"/>
      <c r="Q730" s="630"/>
      <c r="R730" s="630"/>
      <c r="S730" s="630"/>
      <c r="T730" s="630"/>
      <c r="U730" s="630"/>
      <c r="V730" s="630"/>
      <c r="W730" s="630"/>
      <c r="X730" s="630"/>
      <c r="Y730" s="359"/>
      <c r="Z730" s="359"/>
      <c r="AA730" s="359"/>
    </row>
    <row r="731" spans="1:27" s="79" customFormat="1" ht="30" customHeight="1" x14ac:dyDescent="0.15">
      <c r="A731" s="325"/>
      <c r="B731" s="327" t="s">
        <v>127</v>
      </c>
      <c r="C731" s="630" t="s">
        <v>774</v>
      </c>
      <c r="D731" s="630"/>
      <c r="E731" s="630"/>
      <c r="F731" s="630"/>
      <c r="G731" s="630"/>
      <c r="H731" s="630"/>
      <c r="I731" s="630"/>
      <c r="J731" s="630"/>
      <c r="K731" s="630"/>
      <c r="L731" s="630"/>
      <c r="M731" s="630"/>
      <c r="N731" s="630"/>
      <c r="O731" s="630"/>
      <c r="P731" s="630"/>
      <c r="Q731" s="630"/>
      <c r="R731" s="630"/>
      <c r="S731" s="630"/>
      <c r="T731" s="630"/>
      <c r="U731" s="630"/>
      <c r="V731" s="630"/>
      <c r="W731" s="630"/>
      <c r="X731" s="630"/>
      <c r="Y731" s="359"/>
      <c r="Z731" s="359"/>
      <c r="AA731" s="359"/>
    </row>
    <row r="732" spans="1:27" s="79" customFormat="1" ht="31.5" customHeight="1" x14ac:dyDescent="0.15">
      <c r="A732" s="325"/>
      <c r="B732" s="327" t="s">
        <v>128</v>
      </c>
      <c r="C732" s="630" t="s">
        <v>775</v>
      </c>
      <c r="D732" s="630"/>
      <c r="E732" s="630"/>
      <c r="F732" s="630"/>
      <c r="G732" s="630"/>
      <c r="H732" s="630"/>
      <c r="I732" s="630"/>
      <c r="J732" s="630"/>
      <c r="K732" s="630"/>
      <c r="L732" s="630"/>
      <c r="M732" s="630"/>
      <c r="N732" s="630"/>
      <c r="O732" s="630"/>
      <c r="P732" s="630"/>
      <c r="Q732" s="630"/>
      <c r="R732" s="630"/>
      <c r="S732" s="630"/>
      <c r="T732" s="630"/>
      <c r="U732" s="630"/>
      <c r="V732" s="630"/>
      <c r="W732" s="630"/>
      <c r="X732" s="630"/>
      <c r="Y732" s="359"/>
      <c r="Z732" s="359"/>
      <c r="AA732" s="359"/>
    </row>
    <row r="733" spans="1:27" s="79" customFormat="1" ht="12.75" customHeight="1" x14ac:dyDescent="0.15">
      <c r="B733" s="112"/>
      <c r="C733" s="116"/>
      <c r="D733" s="116"/>
      <c r="E733" s="116"/>
      <c r="F733" s="116"/>
      <c r="G733" s="116"/>
      <c r="H733" s="116"/>
      <c r="I733" s="116"/>
      <c r="J733" s="116"/>
      <c r="K733" s="116"/>
      <c r="L733" s="116"/>
      <c r="M733" s="116"/>
      <c r="N733" s="116"/>
      <c r="O733" s="116"/>
      <c r="P733" s="116"/>
      <c r="Q733" s="116"/>
      <c r="R733" s="116"/>
      <c r="S733" s="116"/>
      <c r="T733" s="116"/>
      <c r="U733" s="116"/>
      <c r="V733" s="116"/>
      <c r="W733" s="116"/>
      <c r="X733" s="116"/>
      <c r="Y733" s="112"/>
      <c r="Z733" s="112"/>
      <c r="AA733" s="112"/>
    </row>
    <row r="734" spans="1:27" ht="18.75" customHeight="1" x14ac:dyDescent="0.15">
      <c r="A734" s="59" t="s">
        <v>717</v>
      </c>
      <c r="B734" s="77"/>
      <c r="C734" s="78"/>
      <c r="D734" s="78"/>
      <c r="E734" s="45"/>
      <c r="F734" s="45"/>
      <c r="G734" s="45"/>
      <c r="H734" s="45"/>
      <c r="I734" s="45"/>
      <c r="J734" s="45"/>
      <c r="K734" s="45"/>
      <c r="L734" s="45"/>
      <c r="M734" s="45"/>
      <c r="N734" s="45"/>
      <c r="O734" s="45"/>
      <c r="P734" s="45"/>
      <c r="Q734" s="45"/>
      <c r="R734" s="45"/>
      <c r="S734" s="45"/>
      <c r="T734" s="45"/>
      <c r="U734" s="45"/>
      <c r="V734" s="45"/>
      <c r="W734" s="45"/>
      <c r="X734" s="45"/>
      <c r="Y734" s="62"/>
      <c r="Z734" s="62"/>
      <c r="AA734" s="62"/>
    </row>
    <row r="735" spans="1:27" ht="52.5" customHeight="1" x14ac:dyDescent="0.15">
      <c r="A735" s="79"/>
      <c r="B735" s="360" t="s">
        <v>18</v>
      </c>
      <c r="C735" s="600" t="s">
        <v>207</v>
      </c>
      <c r="D735" s="601"/>
      <c r="E735" s="601"/>
      <c r="F735" s="601"/>
      <c r="G735" s="601"/>
      <c r="H735" s="601"/>
      <c r="I735" s="601"/>
      <c r="J735" s="601"/>
      <c r="K735" s="601"/>
      <c r="L735" s="601"/>
      <c r="M735" s="601"/>
      <c r="N735" s="601"/>
      <c r="O735" s="601"/>
      <c r="P735" s="601"/>
      <c r="Q735" s="601"/>
      <c r="R735" s="601"/>
      <c r="S735" s="601"/>
      <c r="T735" s="601"/>
      <c r="U735" s="601"/>
      <c r="V735" s="601"/>
      <c r="W735" s="601"/>
      <c r="X735" s="602"/>
      <c r="Y735" s="514"/>
      <c r="Z735" s="515"/>
      <c r="AA735" s="516"/>
    </row>
    <row r="736" spans="1:27" ht="52.5" customHeight="1" x14ac:dyDescent="0.15">
      <c r="A736" s="79"/>
      <c r="B736" s="361"/>
      <c r="C736" s="603"/>
      <c r="D736" s="604"/>
      <c r="E736" s="604"/>
      <c r="F736" s="604"/>
      <c r="G736" s="604"/>
      <c r="H736" s="604"/>
      <c r="I736" s="604"/>
      <c r="J736" s="604"/>
      <c r="K736" s="604"/>
      <c r="L736" s="604"/>
      <c r="M736" s="604"/>
      <c r="N736" s="604"/>
      <c r="O736" s="604"/>
      <c r="P736" s="604"/>
      <c r="Q736" s="604"/>
      <c r="R736" s="604"/>
      <c r="S736" s="604"/>
      <c r="T736" s="604"/>
      <c r="U736" s="604"/>
      <c r="V736" s="604"/>
      <c r="W736" s="604"/>
      <c r="X736" s="605"/>
      <c r="Y736" s="517"/>
      <c r="Z736" s="518"/>
      <c r="AA736" s="519"/>
    </row>
    <row r="737" spans="1:31" ht="26.25" customHeight="1" x14ac:dyDescent="0.15">
      <c r="A737" s="79"/>
      <c r="B737" s="360" t="s">
        <v>103</v>
      </c>
      <c r="C737" s="600" t="s">
        <v>708</v>
      </c>
      <c r="D737" s="601"/>
      <c r="E737" s="601"/>
      <c r="F737" s="601"/>
      <c r="G737" s="601"/>
      <c r="H737" s="601"/>
      <c r="I737" s="601"/>
      <c r="J737" s="601"/>
      <c r="K737" s="601"/>
      <c r="L737" s="601"/>
      <c r="M737" s="601"/>
      <c r="N737" s="601"/>
      <c r="O737" s="601"/>
      <c r="P737" s="601"/>
      <c r="Q737" s="601"/>
      <c r="R737" s="601"/>
      <c r="S737" s="601"/>
      <c r="T737" s="601"/>
      <c r="U737" s="601"/>
      <c r="V737" s="601"/>
      <c r="W737" s="601"/>
      <c r="X737" s="602"/>
      <c r="Y737" s="514"/>
      <c r="Z737" s="515"/>
      <c r="AA737" s="516"/>
    </row>
    <row r="738" spans="1:31" ht="26.25" customHeight="1" x14ac:dyDescent="0.15">
      <c r="A738" s="79"/>
      <c r="B738" s="361"/>
      <c r="C738" s="603"/>
      <c r="D738" s="604"/>
      <c r="E738" s="604"/>
      <c r="F738" s="604"/>
      <c r="G738" s="604"/>
      <c r="H738" s="604"/>
      <c r="I738" s="604"/>
      <c r="J738" s="604"/>
      <c r="K738" s="604"/>
      <c r="L738" s="604"/>
      <c r="M738" s="604"/>
      <c r="N738" s="604"/>
      <c r="O738" s="604"/>
      <c r="P738" s="604"/>
      <c r="Q738" s="604"/>
      <c r="R738" s="604"/>
      <c r="S738" s="604"/>
      <c r="T738" s="604"/>
      <c r="U738" s="604"/>
      <c r="V738" s="604"/>
      <c r="W738" s="604"/>
      <c r="X738" s="605"/>
      <c r="Y738" s="517"/>
      <c r="Z738" s="518"/>
      <c r="AA738" s="519"/>
    </row>
    <row r="739" spans="1:31" ht="22.5" customHeight="1" x14ac:dyDescent="0.15">
      <c r="A739" s="79"/>
      <c r="B739" s="360" t="s">
        <v>20</v>
      </c>
      <c r="C739" s="600" t="s">
        <v>208</v>
      </c>
      <c r="D739" s="601"/>
      <c r="E739" s="601"/>
      <c r="F739" s="601"/>
      <c r="G739" s="601"/>
      <c r="H739" s="601"/>
      <c r="I739" s="601"/>
      <c r="J739" s="601"/>
      <c r="K739" s="601"/>
      <c r="L739" s="601"/>
      <c r="M739" s="601"/>
      <c r="N739" s="601"/>
      <c r="O739" s="601"/>
      <c r="P739" s="601"/>
      <c r="Q739" s="601"/>
      <c r="R739" s="601"/>
      <c r="S739" s="601"/>
      <c r="T739" s="601"/>
      <c r="U739" s="601"/>
      <c r="V739" s="601"/>
      <c r="W739" s="601"/>
      <c r="X739" s="602"/>
      <c r="Y739" s="514"/>
      <c r="Z739" s="515"/>
      <c r="AA739" s="516"/>
    </row>
    <row r="740" spans="1:31" ht="22.5" customHeight="1" x14ac:dyDescent="0.15">
      <c r="A740" s="79"/>
      <c r="B740" s="361"/>
      <c r="C740" s="603"/>
      <c r="D740" s="604"/>
      <c r="E740" s="604"/>
      <c r="F740" s="604"/>
      <c r="G740" s="604"/>
      <c r="H740" s="604"/>
      <c r="I740" s="604"/>
      <c r="J740" s="604"/>
      <c r="K740" s="604"/>
      <c r="L740" s="604"/>
      <c r="M740" s="604"/>
      <c r="N740" s="604"/>
      <c r="O740" s="604"/>
      <c r="P740" s="604"/>
      <c r="Q740" s="604"/>
      <c r="R740" s="604"/>
      <c r="S740" s="604"/>
      <c r="T740" s="604"/>
      <c r="U740" s="604"/>
      <c r="V740" s="604"/>
      <c r="W740" s="604"/>
      <c r="X740" s="605"/>
      <c r="Y740" s="517"/>
      <c r="Z740" s="518"/>
      <c r="AA740" s="519"/>
    </row>
    <row r="741" spans="1:31" s="335" customFormat="1" ht="63.75" customHeight="1" x14ac:dyDescent="0.15">
      <c r="A741" s="334"/>
      <c r="B741" s="360" t="s">
        <v>21</v>
      </c>
      <c r="C741" s="606" t="s">
        <v>810</v>
      </c>
      <c r="D741" s="607"/>
      <c r="E741" s="607"/>
      <c r="F741" s="607"/>
      <c r="G741" s="607"/>
      <c r="H741" s="607"/>
      <c r="I741" s="607"/>
      <c r="J741" s="607"/>
      <c r="K741" s="607"/>
      <c r="L741" s="607"/>
      <c r="M741" s="607"/>
      <c r="N741" s="607"/>
      <c r="O741" s="607"/>
      <c r="P741" s="607"/>
      <c r="Q741" s="607"/>
      <c r="R741" s="607"/>
      <c r="S741" s="607"/>
      <c r="T741" s="607"/>
      <c r="U741" s="607"/>
      <c r="V741" s="607"/>
      <c r="W741" s="607"/>
      <c r="X741" s="608"/>
      <c r="Y741" s="612"/>
      <c r="Z741" s="613"/>
      <c r="AA741" s="614"/>
    </row>
    <row r="742" spans="1:31" s="335" customFormat="1" ht="63.75" customHeight="1" x14ac:dyDescent="0.15">
      <c r="A742" s="334"/>
      <c r="B742" s="361"/>
      <c r="C742" s="609"/>
      <c r="D742" s="610"/>
      <c r="E742" s="610"/>
      <c r="F742" s="610"/>
      <c r="G742" s="610"/>
      <c r="H742" s="610"/>
      <c r="I742" s="610"/>
      <c r="J742" s="610"/>
      <c r="K742" s="610"/>
      <c r="L742" s="610"/>
      <c r="M742" s="610"/>
      <c r="N742" s="610"/>
      <c r="O742" s="610"/>
      <c r="P742" s="610"/>
      <c r="Q742" s="610"/>
      <c r="R742" s="610"/>
      <c r="S742" s="610"/>
      <c r="T742" s="610"/>
      <c r="U742" s="610"/>
      <c r="V742" s="610"/>
      <c r="W742" s="610"/>
      <c r="X742" s="611"/>
      <c r="Y742" s="615"/>
      <c r="Z742" s="616"/>
      <c r="AA742" s="617"/>
    </row>
    <row r="743" spans="1:31" ht="18" customHeight="1" x14ac:dyDescent="0.15">
      <c r="A743" s="79"/>
      <c r="B743" s="360" t="s">
        <v>22</v>
      </c>
      <c r="C743" s="600" t="s">
        <v>209</v>
      </c>
      <c r="D743" s="601"/>
      <c r="E743" s="601"/>
      <c r="F743" s="601"/>
      <c r="G743" s="601"/>
      <c r="H743" s="601"/>
      <c r="I743" s="601"/>
      <c r="J743" s="601"/>
      <c r="K743" s="601"/>
      <c r="L743" s="601"/>
      <c r="M743" s="601"/>
      <c r="N743" s="601"/>
      <c r="O743" s="601"/>
      <c r="P743" s="601"/>
      <c r="Q743" s="601"/>
      <c r="R743" s="601"/>
      <c r="S743" s="601"/>
      <c r="T743" s="601"/>
      <c r="U743" s="601"/>
      <c r="V743" s="601"/>
      <c r="W743" s="601"/>
      <c r="X743" s="602"/>
      <c r="Y743" s="514"/>
      <c r="Z743" s="515"/>
      <c r="AA743" s="516"/>
    </row>
    <row r="744" spans="1:31" ht="15" customHeight="1" x14ac:dyDescent="0.15">
      <c r="A744" s="79"/>
      <c r="B744" s="361"/>
      <c r="C744" s="603"/>
      <c r="D744" s="604"/>
      <c r="E744" s="604"/>
      <c r="F744" s="604"/>
      <c r="G744" s="604"/>
      <c r="H744" s="604"/>
      <c r="I744" s="604"/>
      <c r="J744" s="604"/>
      <c r="K744" s="604"/>
      <c r="L744" s="604"/>
      <c r="M744" s="604"/>
      <c r="N744" s="604"/>
      <c r="O744" s="604"/>
      <c r="P744" s="604"/>
      <c r="Q744" s="604"/>
      <c r="R744" s="604"/>
      <c r="S744" s="604"/>
      <c r="T744" s="604"/>
      <c r="U744" s="604"/>
      <c r="V744" s="604"/>
      <c r="W744" s="604"/>
      <c r="X744" s="605"/>
      <c r="Y744" s="517"/>
      <c r="Z744" s="518"/>
      <c r="AA744" s="519"/>
    </row>
    <row r="745" spans="1:31" s="110" customFormat="1" ht="45" customHeight="1" x14ac:dyDescent="0.15">
      <c r="A745" s="107"/>
      <c r="B745" s="122" t="s">
        <v>127</v>
      </c>
      <c r="C745" s="597" t="s">
        <v>218</v>
      </c>
      <c r="D745" s="598"/>
      <c r="E745" s="598"/>
      <c r="F745" s="598"/>
      <c r="G745" s="598"/>
      <c r="H745" s="598"/>
      <c r="I745" s="598"/>
      <c r="J745" s="598"/>
      <c r="K745" s="598"/>
      <c r="L745" s="598"/>
      <c r="M745" s="598"/>
      <c r="N745" s="598"/>
      <c r="O745" s="598"/>
      <c r="P745" s="598"/>
      <c r="Q745" s="598"/>
      <c r="R745" s="598"/>
      <c r="S745" s="598"/>
      <c r="T745" s="598"/>
      <c r="U745" s="598"/>
      <c r="V745" s="598"/>
      <c r="W745" s="598"/>
      <c r="X745" s="599"/>
      <c r="Y745" s="627"/>
      <c r="Z745" s="628"/>
      <c r="AA745" s="629"/>
    </row>
    <row r="746" spans="1:31" s="79" customFormat="1" ht="12" customHeight="1" x14ac:dyDescent="0.15">
      <c r="B746" s="112"/>
      <c r="C746" s="116"/>
      <c r="D746" s="116"/>
      <c r="E746" s="116"/>
      <c r="F746" s="116"/>
      <c r="G746" s="116"/>
      <c r="H746" s="116"/>
      <c r="I746" s="116"/>
      <c r="J746" s="116"/>
      <c r="K746" s="116"/>
      <c r="L746" s="116"/>
      <c r="M746" s="116"/>
      <c r="N746" s="116"/>
      <c r="O746" s="116"/>
      <c r="P746" s="116"/>
      <c r="Q746" s="116"/>
      <c r="R746" s="116"/>
      <c r="S746" s="116"/>
      <c r="T746" s="116"/>
      <c r="U746" s="116"/>
      <c r="V746" s="116"/>
      <c r="W746" s="116"/>
      <c r="X746" s="116"/>
      <c r="Y746" s="112"/>
      <c r="Z746" s="112"/>
      <c r="AA746" s="112"/>
    </row>
    <row r="747" spans="1:31" s="118" customFormat="1" ht="18" customHeight="1" x14ac:dyDescent="0.15">
      <c r="A747" s="314" t="s">
        <v>720</v>
      </c>
      <c r="B747" s="315"/>
      <c r="C747" s="316"/>
      <c r="D747" s="316"/>
      <c r="E747" s="316"/>
      <c r="F747" s="316"/>
      <c r="G747" s="316"/>
      <c r="H747" s="316"/>
      <c r="I747" s="316"/>
      <c r="J747" s="317"/>
      <c r="K747" s="317"/>
      <c r="L747" s="317"/>
      <c r="M747" s="317"/>
      <c r="N747" s="317"/>
      <c r="O747" s="317"/>
      <c r="P747" s="317"/>
      <c r="Q747" s="317"/>
      <c r="R747" s="317"/>
      <c r="S747" s="317"/>
      <c r="T747" s="317"/>
      <c r="U747" s="317"/>
      <c r="V747" s="317"/>
      <c r="W747" s="317"/>
      <c r="X747" s="317"/>
      <c r="Y747" s="317"/>
      <c r="Z747" s="318"/>
      <c r="AA747" s="318"/>
      <c r="AB747" s="117"/>
      <c r="AC747" s="117"/>
      <c r="AD747" s="117"/>
      <c r="AE747" s="117"/>
    </row>
    <row r="748" spans="1:31" s="119" customFormat="1" ht="66" customHeight="1" x14ac:dyDescent="0.15">
      <c r="A748" s="319"/>
      <c r="B748" s="336" t="s">
        <v>156</v>
      </c>
      <c r="C748" s="618" t="s">
        <v>840</v>
      </c>
      <c r="D748" s="619"/>
      <c r="E748" s="619"/>
      <c r="F748" s="619"/>
      <c r="G748" s="619"/>
      <c r="H748" s="619"/>
      <c r="I748" s="619"/>
      <c r="J748" s="619"/>
      <c r="K748" s="619"/>
      <c r="L748" s="619"/>
      <c r="M748" s="619"/>
      <c r="N748" s="619"/>
      <c r="O748" s="619"/>
      <c r="P748" s="619"/>
      <c r="Q748" s="619"/>
      <c r="R748" s="619"/>
      <c r="S748" s="619"/>
      <c r="T748" s="619"/>
      <c r="U748" s="619"/>
      <c r="V748" s="619"/>
      <c r="W748" s="619"/>
      <c r="X748" s="631"/>
      <c r="Y748" s="632"/>
      <c r="Z748" s="633"/>
      <c r="AA748" s="634"/>
    </row>
    <row r="749" spans="1:31" s="119" customFormat="1" ht="65.25" customHeight="1" x14ac:dyDescent="0.15">
      <c r="A749" s="319"/>
      <c r="B749" s="336" t="s">
        <v>157</v>
      </c>
      <c r="C749" s="618" t="s">
        <v>776</v>
      </c>
      <c r="D749" s="619"/>
      <c r="E749" s="619"/>
      <c r="F749" s="619"/>
      <c r="G749" s="619"/>
      <c r="H749" s="619"/>
      <c r="I749" s="619"/>
      <c r="J749" s="619"/>
      <c r="K749" s="619"/>
      <c r="L749" s="619"/>
      <c r="M749" s="619"/>
      <c r="N749" s="619"/>
      <c r="O749" s="619"/>
      <c r="P749" s="619"/>
      <c r="Q749" s="619"/>
      <c r="R749" s="619"/>
      <c r="S749" s="619"/>
      <c r="T749" s="619"/>
      <c r="U749" s="619"/>
      <c r="V749" s="619"/>
      <c r="W749" s="619"/>
      <c r="X749" s="631"/>
      <c r="Y749" s="632"/>
      <c r="Z749" s="633"/>
      <c r="AA749" s="634"/>
    </row>
    <row r="750" spans="1:31" s="119" customFormat="1" ht="30" customHeight="1" x14ac:dyDescent="0.15">
      <c r="A750" s="319"/>
      <c r="B750" s="328" t="s">
        <v>158</v>
      </c>
      <c r="C750" s="618" t="s">
        <v>722</v>
      </c>
      <c r="D750" s="619"/>
      <c r="E750" s="619"/>
      <c r="F750" s="619"/>
      <c r="G750" s="619"/>
      <c r="H750" s="619"/>
      <c r="I750" s="619"/>
      <c r="J750" s="619"/>
      <c r="K750" s="619"/>
      <c r="L750" s="619"/>
      <c r="M750" s="619"/>
      <c r="N750" s="619"/>
      <c r="O750" s="619"/>
      <c r="P750" s="619"/>
      <c r="Q750" s="619"/>
      <c r="R750" s="619"/>
      <c r="S750" s="619"/>
      <c r="T750" s="619"/>
      <c r="U750" s="619"/>
      <c r="V750" s="619"/>
      <c r="W750" s="619"/>
      <c r="X750" s="619"/>
      <c r="Y750" s="620"/>
      <c r="Z750" s="620"/>
      <c r="AA750" s="620"/>
    </row>
    <row r="751" spans="1:31" s="119" customFormat="1" ht="19.5" customHeight="1" x14ac:dyDescent="0.15">
      <c r="A751" s="319"/>
      <c r="B751" s="328" t="s">
        <v>159</v>
      </c>
      <c r="C751" s="618" t="s">
        <v>723</v>
      </c>
      <c r="D751" s="619"/>
      <c r="E751" s="619"/>
      <c r="F751" s="619"/>
      <c r="G751" s="619"/>
      <c r="H751" s="619"/>
      <c r="I751" s="619"/>
      <c r="J751" s="619"/>
      <c r="K751" s="619"/>
      <c r="L751" s="619"/>
      <c r="M751" s="619"/>
      <c r="N751" s="619"/>
      <c r="O751" s="619"/>
      <c r="P751" s="619"/>
      <c r="Q751" s="619"/>
      <c r="R751" s="619"/>
      <c r="S751" s="619"/>
      <c r="T751" s="619"/>
      <c r="U751" s="619"/>
      <c r="V751" s="619"/>
      <c r="W751" s="619"/>
      <c r="X751" s="619"/>
      <c r="Y751" s="620"/>
      <c r="Z751" s="620"/>
      <c r="AA751" s="620"/>
    </row>
    <row r="752" spans="1:31" s="119" customFormat="1" ht="30" customHeight="1" x14ac:dyDescent="0.15">
      <c r="A752" s="319"/>
      <c r="B752" s="328" t="s">
        <v>160</v>
      </c>
      <c r="C752" s="618" t="s">
        <v>724</v>
      </c>
      <c r="D752" s="619"/>
      <c r="E752" s="619"/>
      <c r="F752" s="619"/>
      <c r="G752" s="619"/>
      <c r="H752" s="619"/>
      <c r="I752" s="619"/>
      <c r="J752" s="619"/>
      <c r="K752" s="619"/>
      <c r="L752" s="619"/>
      <c r="M752" s="619"/>
      <c r="N752" s="619"/>
      <c r="O752" s="619"/>
      <c r="P752" s="619"/>
      <c r="Q752" s="619"/>
      <c r="R752" s="619"/>
      <c r="S752" s="619"/>
      <c r="T752" s="619"/>
      <c r="U752" s="619"/>
      <c r="V752" s="619"/>
      <c r="W752" s="619"/>
      <c r="X752" s="619"/>
      <c r="Y752" s="620"/>
      <c r="Z752" s="620"/>
      <c r="AA752" s="620"/>
    </row>
    <row r="753" spans="1:29" s="119" customFormat="1" ht="46.5" customHeight="1" x14ac:dyDescent="0.15">
      <c r="A753" s="319"/>
      <c r="B753" s="328" t="s">
        <v>161</v>
      </c>
      <c r="C753" s="618" t="s">
        <v>728</v>
      </c>
      <c r="D753" s="619"/>
      <c r="E753" s="619"/>
      <c r="F753" s="619"/>
      <c r="G753" s="619"/>
      <c r="H753" s="619"/>
      <c r="I753" s="619"/>
      <c r="J753" s="619"/>
      <c r="K753" s="619"/>
      <c r="L753" s="619"/>
      <c r="M753" s="619"/>
      <c r="N753" s="619"/>
      <c r="O753" s="619"/>
      <c r="P753" s="619"/>
      <c r="Q753" s="619"/>
      <c r="R753" s="619"/>
      <c r="S753" s="619"/>
      <c r="T753" s="619"/>
      <c r="U753" s="619"/>
      <c r="V753" s="619"/>
      <c r="W753" s="619"/>
      <c r="X753" s="619"/>
      <c r="Y753" s="621"/>
      <c r="Z753" s="621"/>
      <c r="AA753" s="621"/>
    </row>
    <row r="754" spans="1:29" s="119" customFormat="1" ht="44.25" customHeight="1" x14ac:dyDescent="0.15">
      <c r="A754" s="320"/>
      <c r="B754" s="329" t="s">
        <v>162</v>
      </c>
      <c r="C754" s="618" t="s">
        <v>725</v>
      </c>
      <c r="D754" s="619"/>
      <c r="E754" s="619"/>
      <c r="F754" s="619"/>
      <c r="G754" s="619"/>
      <c r="H754" s="619"/>
      <c r="I754" s="619"/>
      <c r="J754" s="619"/>
      <c r="K754" s="619"/>
      <c r="L754" s="619"/>
      <c r="M754" s="619"/>
      <c r="N754" s="619"/>
      <c r="O754" s="619"/>
      <c r="P754" s="619"/>
      <c r="Q754" s="619"/>
      <c r="R754" s="619"/>
      <c r="S754" s="619"/>
      <c r="T754" s="619"/>
      <c r="U754" s="619"/>
      <c r="V754" s="619"/>
      <c r="W754" s="619"/>
      <c r="X754" s="619"/>
      <c r="Y754" s="621"/>
      <c r="Z754" s="621"/>
      <c r="AA754" s="621"/>
      <c r="AB754" s="120"/>
    </row>
    <row r="755" spans="1:29" s="119" customFormat="1" ht="36.75" customHeight="1" x14ac:dyDescent="0.15">
      <c r="A755" s="320"/>
      <c r="B755" s="329" t="s">
        <v>163</v>
      </c>
      <c r="C755" s="618" t="s">
        <v>729</v>
      </c>
      <c r="D755" s="619"/>
      <c r="E755" s="619"/>
      <c r="F755" s="619"/>
      <c r="G755" s="619"/>
      <c r="H755" s="619"/>
      <c r="I755" s="619"/>
      <c r="J755" s="619"/>
      <c r="K755" s="619"/>
      <c r="L755" s="619"/>
      <c r="M755" s="619"/>
      <c r="N755" s="619"/>
      <c r="O755" s="619"/>
      <c r="P755" s="619"/>
      <c r="Q755" s="619"/>
      <c r="R755" s="619"/>
      <c r="S755" s="619"/>
      <c r="T755" s="619"/>
      <c r="U755" s="619"/>
      <c r="V755" s="619"/>
      <c r="W755" s="619"/>
      <c r="X755" s="619"/>
      <c r="Y755" s="621"/>
      <c r="Z755" s="621"/>
      <c r="AA755" s="621"/>
      <c r="AB755" s="120"/>
      <c r="AC755" s="121"/>
    </row>
    <row r="756" spans="1:29" s="119" customFormat="1" ht="12" customHeight="1" x14ac:dyDescent="0.15">
      <c r="A756" s="319"/>
      <c r="B756" s="321"/>
      <c r="C756" s="322"/>
      <c r="D756" s="322"/>
      <c r="E756" s="322"/>
      <c r="F756" s="322"/>
      <c r="G756" s="322"/>
      <c r="H756" s="322"/>
      <c r="I756" s="322"/>
      <c r="J756" s="322"/>
      <c r="K756" s="322"/>
      <c r="L756" s="322"/>
      <c r="M756" s="322"/>
      <c r="N756" s="322"/>
      <c r="O756" s="322"/>
      <c r="P756" s="322"/>
      <c r="Q756" s="322"/>
      <c r="R756" s="322"/>
      <c r="S756" s="322"/>
      <c r="T756" s="322"/>
      <c r="U756" s="322"/>
      <c r="V756" s="322"/>
      <c r="W756" s="322"/>
      <c r="X756" s="322"/>
      <c r="Y756" s="322"/>
      <c r="Z756" s="320"/>
      <c r="AA756" s="320"/>
    </row>
    <row r="757" spans="1:29" s="119" customFormat="1" ht="18.75" customHeight="1" x14ac:dyDescent="0.15">
      <c r="A757" s="323" t="s">
        <v>721</v>
      </c>
      <c r="B757" s="321"/>
      <c r="C757" s="322"/>
      <c r="D757" s="322"/>
      <c r="E757" s="322"/>
      <c r="F757" s="322"/>
      <c r="G757" s="322"/>
      <c r="H757" s="322"/>
      <c r="I757" s="322"/>
      <c r="J757" s="322"/>
      <c r="K757" s="322"/>
      <c r="L757" s="322"/>
      <c r="M757" s="322"/>
      <c r="N757" s="322"/>
      <c r="O757" s="322"/>
      <c r="P757" s="322"/>
      <c r="Q757" s="322"/>
      <c r="R757" s="322"/>
      <c r="S757" s="322"/>
      <c r="T757" s="322"/>
      <c r="U757" s="322"/>
      <c r="V757" s="322"/>
      <c r="W757" s="322"/>
      <c r="X757" s="322"/>
      <c r="Y757" s="322"/>
      <c r="Z757" s="320"/>
      <c r="AA757" s="320"/>
    </row>
    <row r="758" spans="1:29" s="76" customFormat="1" ht="41.25" customHeight="1" x14ac:dyDescent="0.15">
      <c r="A758" s="324"/>
      <c r="B758" s="580" t="s">
        <v>106</v>
      </c>
      <c r="C758" s="585" t="s">
        <v>820</v>
      </c>
      <c r="D758" s="586"/>
      <c r="E758" s="586"/>
      <c r="F758" s="586"/>
      <c r="G758" s="586"/>
      <c r="H758" s="586"/>
      <c r="I758" s="586"/>
      <c r="J758" s="586"/>
      <c r="K758" s="586"/>
      <c r="L758" s="586"/>
      <c r="M758" s="586"/>
      <c r="N758" s="586"/>
      <c r="O758" s="586"/>
      <c r="P758" s="586"/>
      <c r="Q758" s="586"/>
      <c r="R758" s="586"/>
      <c r="S758" s="586"/>
      <c r="T758" s="586"/>
      <c r="U758" s="586"/>
      <c r="V758" s="586"/>
      <c r="W758" s="586"/>
      <c r="X758" s="587"/>
      <c r="Y758" s="591"/>
      <c r="Z758" s="592"/>
      <c r="AA758" s="593"/>
    </row>
    <row r="759" spans="1:29" s="76" customFormat="1" ht="13.5" x14ac:dyDescent="0.15">
      <c r="A759" s="324"/>
      <c r="B759" s="581"/>
      <c r="C759" s="588"/>
      <c r="D759" s="589"/>
      <c r="E759" s="589"/>
      <c r="F759" s="589"/>
      <c r="G759" s="589"/>
      <c r="H759" s="589"/>
      <c r="I759" s="589"/>
      <c r="J759" s="589"/>
      <c r="K759" s="589"/>
      <c r="L759" s="589"/>
      <c r="M759" s="589"/>
      <c r="N759" s="589"/>
      <c r="O759" s="589"/>
      <c r="P759" s="589"/>
      <c r="Q759" s="589"/>
      <c r="R759" s="589"/>
      <c r="S759" s="589"/>
      <c r="T759" s="589"/>
      <c r="U759" s="589"/>
      <c r="V759" s="589"/>
      <c r="W759" s="589"/>
      <c r="X759" s="590"/>
      <c r="Y759" s="594"/>
      <c r="Z759" s="595"/>
      <c r="AA759" s="596"/>
    </row>
    <row r="760" spans="1:29" s="76" customFormat="1" ht="22.5" customHeight="1" x14ac:dyDescent="0.15">
      <c r="A760" s="324"/>
      <c r="B760" s="580" t="s">
        <v>103</v>
      </c>
      <c r="C760" s="585" t="s">
        <v>726</v>
      </c>
      <c r="D760" s="622"/>
      <c r="E760" s="622"/>
      <c r="F760" s="622"/>
      <c r="G760" s="622"/>
      <c r="H760" s="622"/>
      <c r="I760" s="622"/>
      <c r="J760" s="622"/>
      <c r="K760" s="622"/>
      <c r="L760" s="622"/>
      <c r="M760" s="622"/>
      <c r="N760" s="622"/>
      <c r="O760" s="622"/>
      <c r="P760" s="622"/>
      <c r="Q760" s="622"/>
      <c r="R760" s="622"/>
      <c r="S760" s="622"/>
      <c r="T760" s="622"/>
      <c r="U760" s="622"/>
      <c r="V760" s="622"/>
      <c r="W760" s="622"/>
      <c r="X760" s="623"/>
      <c r="Y760" s="591"/>
      <c r="Z760" s="592"/>
      <c r="AA760" s="593"/>
    </row>
    <row r="761" spans="1:29" s="76" customFormat="1" ht="20.25" customHeight="1" x14ac:dyDescent="0.15">
      <c r="A761" s="324"/>
      <c r="B761" s="581"/>
      <c r="C761" s="624"/>
      <c r="D761" s="625"/>
      <c r="E761" s="625"/>
      <c r="F761" s="625"/>
      <c r="G761" s="625"/>
      <c r="H761" s="625"/>
      <c r="I761" s="625"/>
      <c r="J761" s="625"/>
      <c r="K761" s="625"/>
      <c r="L761" s="625"/>
      <c r="M761" s="625"/>
      <c r="N761" s="625"/>
      <c r="O761" s="625"/>
      <c r="P761" s="625"/>
      <c r="Q761" s="625"/>
      <c r="R761" s="625"/>
      <c r="S761" s="625"/>
      <c r="T761" s="625"/>
      <c r="U761" s="625"/>
      <c r="V761" s="625"/>
      <c r="W761" s="625"/>
      <c r="X761" s="626"/>
      <c r="Y761" s="594"/>
      <c r="Z761" s="595"/>
      <c r="AA761" s="596"/>
    </row>
    <row r="762" spans="1:29" s="76" customFormat="1" ht="18" customHeight="1" x14ac:dyDescent="0.15">
      <c r="A762" s="324"/>
      <c r="B762" s="580" t="s">
        <v>107</v>
      </c>
      <c r="C762" s="585" t="s">
        <v>722</v>
      </c>
      <c r="D762" s="622"/>
      <c r="E762" s="622"/>
      <c r="F762" s="622"/>
      <c r="G762" s="622"/>
      <c r="H762" s="622"/>
      <c r="I762" s="622"/>
      <c r="J762" s="622"/>
      <c r="K762" s="622"/>
      <c r="L762" s="622"/>
      <c r="M762" s="622"/>
      <c r="N762" s="622"/>
      <c r="O762" s="622"/>
      <c r="P762" s="622"/>
      <c r="Q762" s="622"/>
      <c r="R762" s="622"/>
      <c r="S762" s="622"/>
      <c r="T762" s="622"/>
      <c r="U762" s="622"/>
      <c r="V762" s="622"/>
      <c r="W762" s="622"/>
      <c r="X762" s="623"/>
      <c r="Y762" s="591"/>
      <c r="Z762" s="592"/>
      <c r="AA762" s="593"/>
    </row>
    <row r="763" spans="1:29" s="76" customFormat="1" ht="18" customHeight="1" x14ac:dyDescent="0.15">
      <c r="A763" s="324"/>
      <c r="B763" s="581"/>
      <c r="C763" s="624"/>
      <c r="D763" s="625"/>
      <c r="E763" s="625"/>
      <c r="F763" s="625"/>
      <c r="G763" s="625"/>
      <c r="H763" s="625"/>
      <c r="I763" s="625"/>
      <c r="J763" s="625"/>
      <c r="K763" s="625"/>
      <c r="L763" s="625"/>
      <c r="M763" s="625"/>
      <c r="N763" s="625"/>
      <c r="O763" s="625"/>
      <c r="P763" s="625"/>
      <c r="Q763" s="625"/>
      <c r="R763" s="625"/>
      <c r="S763" s="625"/>
      <c r="T763" s="625"/>
      <c r="U763" s="625"/>
      <c r="V763" s="625"/>
      <c r="W763" s="625"/>
      <c r="X763" s="626"/>
      <c r="Y763" s="594"/>
      <c r="Z763" s="595"/>
      <c r="AA763" s="596"/>
    </row>
    <row r="764" spans="1:29" s="76" customFormat="1" ht="18" customHeight="1" x14ac:dyDescent="0.15">
      <c r="A764" s="324"/>
      <c r="B764" s="580" t="s">
        <v>108</v>
      </c>
      <c r="C764" s="585" t="s">
        <v>723</v>
      </c>
      <c r="D764" s="622"/>
      <c r="E764" s="622"/>
      <c r="F764" s="622"/>
      <c r="G764" s="622"/>
      <c r="H764" s="622"/>
      <c r="I764" s="622"/>
      <c r="J764" s="622"/>
      <c r="K764" s="622"/>
      <c r="L764" s="622"/>
      <c r="M764" s="622"/>
      <c r="N764" s="622"/>
      <c r="O764" s="622"/>
      <c r="P764" s="622"/>
      <c r="Q764" s="622"/>
      <c r="R764" s="622"/>
      <c r="S764" s="622"/>
      <c r="T764" s="622"/>
      <c r="U764" s="622"/>
      <c r="V764" s="622"/>
      <c r="W764" s="622"/>
      <c r="X764" s="623"/>
      <c r="Y764" s="591"/>
      <c r="Z764" s="592"/>
      <c r="AA764" s="593"/>
    </row>
    <row r="765" spans="1:29" s="76" customFormat="1" ht="18" customHeight="1" x14ac:dyDescent="0.15">
      <c r="A765" s="324"/>
      <c r="B765" s="581"/>
      <c r="C765" s="624"/>
      <c r="D765" s="625"/>
      <c r="E765" s="625"/>
      <c r="F765" s="625"/>
      <c r="G765" s="625"/>
      <c r="H765" s="625"/>
      <c r="I765" s="625"/>
      <c r="J765" s="625"/>
      <c r="K765" s="625"/>
      <c r="L765" s="625"/>
      <c r="M765" s="625"/>
      <c r="N765" s="625"/>
      <c r="O765" s="625"/>
      <c r="P765" s="625"/>
      <c r="Q765" s="625"/>
      <c r="R765" s="625"/>
      <c r="S765" s="625"/>
      <c r="T765" s="625"/>
      <c r="U765" s="625"/>
      <c r="V765" s="625"/>
      <c r="W765" s="625"/>
      <c r="X765" s="626"/>
      <c r="Y765" s="594"/>
      <c r="Z765" s="595"/>
      <c r="AA765" s="596"/>
    </row>
    <row r="766" spans="1:29" s="76" customFormat="1" ht="18" customHeight="1" x14ac:dyDescent="0.15">
      <c r="A766" s="324"/>
      <c r="B766" s="580" t="s">
        <v>164</v>
      </c>
      <c r="C766" s="585" t="s">
        <v>727</v>
      </c>
      <c r="D766" s="586"/>
      <c r="E766" s="586"/>
      <c r="F766" s="586"/>
      <c r="G766" s="586"/>
      <c r="H766" s="586"/>
      <c r="I766" s="586"/>
      <c r="J766" s="586"/>
      <c r="K766" s="586"/>
      <c r="L766" s="586"/>
      <c r="M766" s="586"/>
      <c r="N766" s="586"/>
      <c r="O766" s="586"/>
      <c r="P766" s="586"/>
      <c r="Q766" s="586"/>
      <c r="R766" s="586"/>
      <c r="S766" s="586"/>
      <c r="T766" s="586"/>
      <c r="U766" s="586"/>
      <c r="V766" s="586"/>
      <c r="W766" s="586"/>
      <c r="X766" s="587"/>
      <c r="Y766" s="591"/>
      <c r="Z766" s="592"/>
      <c r="AA766" s="593"/>
    </row>
    <row r="767" spans="1:29" s="76" customFormat="1" ht="16.5" customHeight="1" x14ac:dyDescent="0.15">
      <c r="A767" s="324"/>
      <c r="B767" s="581"/>
      <c r="C767" s="588"/>
      <c r="D767" s="589"/>
      <c r="E767" s="589"/>
      <c r="F767" s="589"/>
      <c r="G767" s="589"/>
      <c r="H767" s="589"/>
      <c r="I767" s="589"/>
      <c r="J767" s="589"/>
      <c r="K767" s="589"/>
      <c r="L767" s="589"/>
      <c r="M767" s="589"/>
      <c r="N767" s="589"/>
      <c r="O767" s="589"/>
      <c r="P767" s="589"/>
      <c r="Q767" s="589"/>
      <c r="R767" s="589"/>
      <c r="S767" s="589"/>
      <c r="T767" s="589"/>
      <c r="U767" s="589"/>
      <c r="V767" s="589"/>
      <c r="W767" s="589"/>
      <c r="X767" s="590"/>
      <c r="Y767" s="594"/>
      <c r="Z767" s="595"/>
      <c r="AA767" s="596"/>
    </row>
    <row r="768" spans="1:29" s="76" customFormat="1" ht="26.25" customHeight="1" x14ac:dyDescent="0.15">
      <c r="A768" s="324"/>
      <c r="B768" s="580" t="s">
        <v>127</v>
      </c>
      <c r="C768" s="585" t="s">
        <v>728</v>
      </c>
      <c r="D768" s="586"/>
      <c r="E768" s="586"/>
      <c r="F768" s="586"/>
      <c r="G768" s="586"/>
      <c r="H768" s="586"/>
      <c r="I768" s="586"/>
      <c r="J768" s="586"/>
      <c r="K768" s="586"/>
      <c r="L768" s="586"/>
      <c r="M768" s="586"/>
      <c r="N768" s="586"/>
      <c r="O768" s="586"/>
      <c r="P768" s="586"/>
      <c r="Q768" s="586"/>
      <c r="R768" s="586"/>
      <c r="S768" s="586"/>
      <c r="T768" s="586"/>
      <c r="U768" s="586"/>
      <c r="V768" s="586"/>
      <c r="W768" s="586"/>
      <c r="X768" s="587"/>
      <c r="Y768" s="591"/>
      <c r="Z768" s="592"/>
      <c r="AA768" s="593"/>
    </row>
    <row r="769" spans="1:27" s="76" customFormat="1" ht="26.25" customHeight="1" x14ac:dyDescent="0.15">
      <c r="A769" s="324"/>
      <c r="B769" s="581"/>
      <c r="C769" s="588"/>
      <c r="D769" s="589"/>
      <c r="E769" s="589"/>
      <c r="F769" s="589"/>
      <c r="G769" s="589"/>
      <c r="H769" s="589"/>
      <c r="I769" s="589"/>
      <c r="J769" s="589"/>
      <c r="K769" s="589"/>
      <c r="L769" s="589"/>
      <c r="M769" s="589"/>
      <c r="N769" s="589"/>
      <c r="O769" s="589"/>
      <c r="P769" s="589"/>
      <c r="Q769" s="589"/>
      <c r="R769" s="589"/>
      <c r="S769" s="589"/>
      <c r="T769" s="589"/>
      <c r="U769" s="589"/>
      <c r="V769" s="589"/>
      <c r="W769" s="589"/>
      <c r="X769" s="590"/>
      <c r="Y769" s="594"/>
      <c r="Z769" s="595"/>
      <c r="AA769" s="596"/>
    </row>
    <row r="770" spans="1:27" s="76" customFormat="1" ht="20.25" customHeight="1" x14ac:dyDescent="0.15">
      <c r="A770" s="324"/>
      <c r="B770" s="580" t="s">
        <v>128</v>
      </c>
      <c r="C770" s="585" t="s">
        <v>729</v>
      </c>
      <c r="D770" s="586"/>
      <c r="E770" s="586"/>
      <c r="F770" s="586"/>
      <c r="G770" s="586"/>
      <c r="H770" s="586"/>
      <c r="I770" s="586"/>
      <c r="J770" s="586"/>
      <c r="K770" s="586"/>
      <c r="L770" s="586"/>
      <c r="M770" s="586"/>
      <c r="N770" s="586"/>
      <c r="O770" s="586"/>
      <c r="P770" s="586"/>
      <c r="Q770" s="586"/>
      <c r="R770" s="586"/>
      <c r="S770" s="586"/>
      <c r="T770" s="586"/>
      <c r="U770" s="586"/>
      <c r="V770" s="586"/>
      <c r="W770" s="586"/>
      <c r="X770" s="587"/>
      <c r="Y770" s="591"/>
      <c r="Z770" s="592"/>
      <c r="AA770" s="593"/>
    </row>
    <row r="771" spans="1:27" s="76" customFormat="1" ht="18.75" customHeight="1" x14ac:dyDescent="0.15">
      <c r="A771" s="324"/>
      <c r="B771" s="581"/>
      <c r="C771" s="588"/>
      <c r="D771" s="589"/>
      <c r="E771" s="589"/>
      <c r="F771" s="589"/>
      <c r="G771" s="589"/>
      <c r="H771" s="589"/>
      <c r="I771" s="589"/>
      <c r="J771" s="589"/>
      <c r="K771" s="589"/>
      <c r="L771" s="589"/>
      <c r="M771" s="589"/>
      <c r="N771" s="589"/>
      <c r="O771" s="589"/>
      <c r="P771" s="589"/>
      <c r="Q771" s="589"/>
      <c r="R771" s="589"/>
      <c r="S771" s="589"/>
      <c r="T771" s="589"/>
      <c r="U771" s="589"/>
      <c r="V771" s="589"/>
      <c r="W771" s="589"/>
      <c r="X771" s="590"/>
      <c r="Y771" s="594"/>
      <c r="Z771" s="595"/>
      <c r="AA771" s="596"/>
    </row>
    <row r="772" spans="1:27" s="119" customFormat="1" ht="12" customHeight="1" x14ac:dyDescent="0.15">
      <c r="A772" s="319"/>
      <c r="B772" s="321"/>
      <c r="C772" s="322"/>
      <c r="D772" s="322"/>
      <c r="E772" s="322"/>
      <c r="F772" s="322"/>
      <c r="G772" s="322"/>
      <c r="H772" s="322"/>
      <c r="I772" s="322"/>
      <c r="J772" s="322"/>
      <c r="K772" s="322"/>
      <c r="L772" s="322"/>
      <c r="M772" s="322"/>
      <c r="N772" s="322"/>
      <c r="O772" s="322"/>
      <c r="P772" s="322"/>
      <c r="Q772" s="322"/>
      <c r="R772" s="322"/>
      <c r="S772" s="322"/>
      <c r="T772" s="322"/>
      <c r="U772" s="322"/>
      <c r="V772" s="322"/>
      <c r="W772" s="322"/>
      <c r="X772" s="322"/>
      <c r="Y772" s="322"/>
      <c r="Z772" s="320"/>
      <c r="AA772" s="320"/>
    </row>
    <row r="773" spans="1:27" s="119" customFormat="1" ht="18.75" customHeight="1" x14ac:dyDescent="0.15">
      <c r="A773" s="323" t="s">
        <v>730</v>
      </c>
      <c r="B773" s="321"/>
      <c r="C773" s="322"/>
      <c r="D773" s="322"/>
      <c r="E773" s="322"/>
      <c r="F773" s="322"/>
      <c r="G773" s="322"/>
      <c r="H773" s="322"/>
      <c r="I773" s="322"/>
      <c r="J773" s="322"/>
      <c r="K773" s="322"/>
      <c r="L773" s="322"/>
      <c r="M773" s="322"/>
      <c r="N773" s="322"/>
      <c r="O773" s="322"/>
      <c r="P773" s="322"/>
      <c r="Q773" s="322"/>
      <c r="R773" s="322"/>
      <c r="S773" s="322"/>
      <c r="T773" s="322"/>
      <c r="U773" s="322"/>
      <c r="V773" s="322"/>
      <c r="W773" s="322"/>
      <c r="X773" s="322"/>
      <c r="Y773" s="322"/>
      <c r="Z773" s="320"/>
      <c r="AA773" s="320"/>
    </row>
    <row r="774" spans="1:27" s="76" customFormat="1" ht="32.25" customHeight="1" x14ac:dyDescent="0.15">
      <c r="A774" s="324"/>
      <c r="B774" s="580" t="s">
        <v>106</v>
      </c>
      <c r="C774" s="585" t="s">
        <v>820</v>
      </c>
      <c r="D774" s="586"/>
      <c r="E774" s="586"/>
      <c r="F774" s="586"/>
      <c r="G774" s="586"/>
      <c r="H774" s="586"/>
      <c r="I774" s="586"/>
      <c r="J774" s="586"/>
      <c r="K774" s="586"/>
      <c r="L774" s="586"/>
      <c r="M774" s="586"/>
      <c r="N774" s="586"/>
      <c r="O774" s="586"/>
      <c r="P774" s="586"/>
      <c r="Q774" s="586"/>
      <c r="R774" s="586"/>
      <c r="S774" s="586"/>
      <c r="T774" s="586"/>
      <c r="U774" s="586"/>
      <c r="V774" s="586"/>
      <c r="W774" s="586"/>
      <c r="X774" s="587"/>
      <c r="Y774" s="591"/>
      <c r="Z774" s="592"/>
      <c r="AA774" s="593"/>
    </row>
    <row r="775" spans="1:27" s="76" customFormat="1" ht="27" customHeight="1" x14ac:dyDescent="0.15">
      <c r="A775" s="324"/>
      <c r="B775" s="581"/>
      <c r="C775" s="588"/>
      <c r="D775" s="589"/>
      <c r="E775" s="589"/>
      <c r="F775" s="589"/>
      <c r="G775" s="589"/>
      <c r="H775" s="589"/>
      <c r="I775" s="589"/>
      <c r="J775" s="589"/>
      <c r="K775" s="589"/>
      <c r="L775" s="589"/>
      <c r="M775" s="589"/>
      <c r="N775" s="589"/>
      <c r="O775" s="589"/>
      <c r="P775" s="589"/>
      <c r="Q775" s="589"/>
      <c r="R775" s="589"/>
      <c r="S775" s="589"/>
      <c r="T775" s="589"/>
      <c r="U775" s="589"/>
      <c r="V775" s="589"/>
      <c r="W775" s="589"/>
      <c r="X775" s="590"/>
      <c r="Y775" s="594"/>
      <c r="Z775" s="595"/>
      <c r="AA775" s="596"/>
    </row>
    <row r="776" spans="1:27" s="76" customFormat="1" ht="39" customHeight="1" x14ac:dyDescent="0.15">
      <c r="A776" s="324"/>
      <c r="B776" s="580" t="s">
        <v>103</v>
      </c>
      <c r="C776" s="585" t="s">
        <v>777</v>
      </c>
      <c r="D776" s="622"/>
      <c r="E776" s="622"/>
      <c r="F776" s="622"/>
      <c r="G776" s="622"/>
      <c r="H776" s="622"/>
      <c r="I776" s="622"/>
      <c r="J776" s="622"/>
      <c r="K776" s="622"/>
      <c r="L776" s="622"/>
      <c r="M776" s="622"/>
      <c r="N776" s="622"/>
      <c r="O776" s="622"/>
      <c r="P776" s="622"/>
      <c r="Q776" s="622"/>
      <c r="R776" s="622"/>
      <c r="S776" s="622"/>
      <c r="T776" s="622"/>
      <c r="U776" s="622"/>
      <c r="V776" s="622"/>
      <c r="W776" s="622"/>
      <c r="X776" s="623"/>
      <c r="Y776" s="591"/>
      <c r="Z776" s="592"/>
      <c r="AA776" s="593"/>
    </row>
    <row r="777" spans="1:27" s="76" customFormat="1" ht="39" customHeight="1" x14ac:dyDescent="0.15">
      <c r="A777" s="324"/>
      <c r="B777" s="581"/>
      <c r="C777" s="624"/>
      <c r="D777" s="625"/>
      <c r="E777" s="625"/>
      <c r="F777" s="625"/>
      <c r="G777" s="625"/>
      <c r="H777" s="625"/>
      <c r="I777" s="625"/>
      <c r="J777" s="625"/>
      <c r="K777" s="625"/>
      <c r="L777" s="625"/>
      <c r="M777" s="625"/>
      <c r="N777" s="625"/>
      <c r="O777" s="625"/>
      <c r="P777" s="625"/>
      <c r="Q777" s="625"/>
      <c r="R777" s="625"/>
      <c r="S777" s="625"/>
      <c r="T777" s="625"/>
      <c r="U777" s="625"/>
      <c r="V777" s="625"/>
      <c r="W777" s="625"/>
      <c r="X777" s="626"/>
      <c r="Y777" s="594"/>
      <c r="Z777" s="595"/>
      <c r="AA777" s="596"/>
    </row>
    <row r="778" spans="1:27" s="76" customFormat="1" ht="17.25" customHeight="1" x14ac:dyDescent="0.15">
      <c r="B778" s="583" t="s">
        <v>107</v>
      </c>
      <c r="C778" s="374" t="s">
        <v>722</v>
      </c>
      <c r="D778" s="375"/>
      <c r="E778" s="375"/>
      <c r="F778" s="375"/>
      <c r="G778" s="375"/>
      <c r="H778" s="375"/>
      <c r="I778" s="375"/>
      <c r="J778" s="375"/>
      <c r="K778" s="375"/>
      <c r="L778" s="375"/>
      <c r="M778" s="375"/>
      <c r="N778" s="375"/>
      <c r="O778" s="375"/>
      <c r="P778" s="375"/>
      <c r="Q778" s="375"/>
      <c r="R778" s="375"/>
      <c r="S778" s="375"/>
      <c r="T778" s="375"/>
      <c r="U778" s="375"/>
      <c r="V778" s="375"/>
      <c r="W778" s="375"/>
      <c r="X778" s="376"/>
      <c r="Y778" s="555"/>
      <c r="Z778" s="556"/>
      <c r="AA778" s="557"/>
    </row>
    <row r="779" spans="1:27" s="76" customFormat="1" ht="18" customHeight="1" x14ac:dyDescent="0.15">
      <c r="B779" s="584"/>
      <c r="C779" s="380"/>
      <c r="D779" s="381"/>
      <c r="E779" s="381"/>
      <c r="F779" s="381"/>
      <c r="G779" s="381"/>
      <c r="H779" s="381"/>
      <c r="I779" s="381"/>
      <c r="J779" s="381"/>
      <c r="K779" s="381"/>
      <c r="L779" s="381"/>
      <c r="M779" s="381"/>
      <c r="N779" s="381"/>
      <c r="O779" s="381"/>
      <c r="P779" s="381"/>
      <c r="Q779" s="381"/>
      <c r="R779" s="381"/>
      <c r="S779" s="381"/>
      <c r="T779" s="381"/>
      <c r="U779" s="381"/>
      <c r="V779" s="381"/>
      <c r="W779" s="381"/>
      <c r="X779" s="382"/>
      <c r="Y779" s="558"/>
      <c r="Z779" s="559"/>
      <c r="AA779" s="560"/>
    </row>
    <row r="780" spans="1:27" s="76" customFormat="1" ht="14.25" customHeight="1" x14ac:dyDescent="0.15">
      <c r="B780" s="583" t="s">
        <v>108</v>
      </c>
      <c r="C780" s="374" t="s">
        <v>723</v>
      </c>
      <c r="D780" s="375"/>
      <c r="E780" s="375"/>
      <c r="F780" s="375"/>
      <c r="G780" s="375"/>
      <c r="H780" s="375"/>
      <c r="I780" s="375"/>
      <c r="J780" s="375"/>
      <c r="K780" s="375"/>
      <c r="L780" s="375"/>
      <c r="M780" s="375"/>
      <c r="N780" s="375"/>
      <c r="O780" s="375"/>
      <c r="P780" s="375"/>
      <c r="Q780" s="375"/>
      <c r="R780" s="375"/>
      <c r="S780" s="375"/>
      <c r="T780" s="375"/>
      <c r="U780" s="375"/>
      <c r="V780" s="375"/>
      <c r="W780" s="375"/>
      <c r="X780" s="376"/>
      <c r="Y780" s="555"/>
      <c r="Z780" s="556"/>
      <c r="AA780" s="557"/>
    </row>
    <row r="781" spans="1:27" s="76" customFormat="1" ht="15" customHeight="1" x14ac:dyDescent="0.15">
      <c r="B781" s="584"/>
      <c r="C781" s="380"/>
      <c r="D781" s="381"/>
      <c r="E781" s="381"/>
      <c r="F781" s="381"/>
      <c r="G781" s="381"/>
      <c r="H781" s="381"/>
      <c r="I781" s="381"/>
      <c r="J781" s="381"/>
      <c r="K781" s="381"/>
      <c r="L781" s="381"/>
      <c r="M781" s="381"/>
      <c r="N781" s="381"/>
      <c r="O781" s="381"/>
      <c r="P781" s="381"/>
      <c r="Q781" s="381"/>
      <c r="R781" s="381"/>
      <c r="S781" s="381"/>
      <c r="T781" s="381"/>
      <c r="U781" s="381"/>
      <c r="V781" s="381"/>
      <c r="W781" s="381"/>
      <c r="X781" s="382"/>
      <c r="Y781" s="558"/>
      <c r="Z781" s="559"/>
      <c r="AA781" s="560"/>
    </row>
    <row r="782" spans="1:27" s="76" customFormat="1" ht="18" customHeight="1" x14ac:dyDescent="0.15">
      <c r="B782" s="583" t="s">
        <v>164</v>
      </c>
      <c r="C782" s="374" t="s">
        <v>727</v>
      </c>
      <c r="D782" s="383"/>
      <c r="E782" s="383"/>
      <c r="F782" s="383"/>
      <c r="G782" s="383"/>
      <c r="H782" s="383"/>
      <c r="I782" s="383"/>
      <c r="J782" s="383"/>
      <c r="K782" s="383"/>
      <c r="L782" s="383"/>
      <c r="M782" s="383"/>
      <c r="N782" s="383"/>
      <c r="O782" s="383"/>
      <c r="P782" s="383"/>
      <c r="Q782" s="383"/>
      <c r="R782" s="383"/>
      <c r="S782" s="383"/>
      <c r="T782" s="383"/>
      <c r="U782" s="383"/>
      <c r="V782" s="383"/>
      <c r="W782" s="383"/>
      <c r="X782" s="384"/>
      <c r="Y782" s="555"/>
      <c r="Z782" s="556"/>
      <c r="AA782" s="557"/>
    </row>
    <row r="783" spans="1:27" s="76" customFormat="1" ht="15.75" customHeight="1" x14ac:dyDescent="0.15">
      <c r="B783" s="584"/>
      <c r="C783" s="388"/>
      <c r="D783" s="389"/>
      <c r="E783" s="389"/>
      <c r="F783" s="389"/>
      <c r="G783" s="389"/>
      <c r="H783" s="389"/>
      <c r="I783" s="389"/>
      <c r="J783" s="389"/>
      <c r="K783" s="389"/>
      <c r="L783" s="389"/>
      <c r="M783" s="389"/>
      <c r="N783" s="389"/>
      <c r="O783" s="389"/>
      <c r="P783" s="389"/>
      <c r="Q783" s="389"/>
      <c r="R783" s="389"/>
      <c r="S783" s="389"/>
      <c r="T783" s="389"/>
      <c r="U783" s="389"/>
      <c r="V783" s="389"/>
      <c r="W783" s="389"/>
      <c r="X783" s="390"/>
      <c r="Y783" s="558"/>
      <c r="Z783" s="559"/>
      <c r="AA783" s="560"/>
    </row>
    <row r="784" spans="1:27" s="76" customFormat="1" ht="17.25" customHeight="1" x14ac:dyDescent="0.15">
      <c r="B784" s="583" t="s">
        <v>127</v>
      </c>
      <c r="C784" s="374" t="s">
        <v>731</v>
      </c>
      <c r="D784" s="383"/>
      <c r="E784" s="383"/>
      <c r="F784" s="383"/>
      <c r="G784" s="383"/>
      <c r="H784" s="383"/>
      <c r="I784" s="383"/>
      <c r="J784" s="383"/>
      <c r="K784" s="383"/>
      <c r="L784" s="383"/>
      <c r="M784" s="383"/>
      <c r="N784" s="383"/>
      <c r="O784" s="383"/>
      <c r="P784" s="383"/>
      <c r="Q784" s="383"/>
      <c r="R784" s="383"/>
      <c r="S784" s="383"/>
      <c r="T784" s="383"/>
      <c r="U784" s="383"/>
      <c r="V784" s="383"/>
      <c r="W784" s="383"/>
      <c r="X784" s="384"/>
      <c r="Y784" s="555"/>
      <c r="Z784" s="556"/>
      <c r="AA784" s="557"/>
    </row>
    <row r="785" spans="1:27" s="76" customFormat="1" ht="18" customHeight="1" x14ac:dyDescent="0.15">
      <c r="B785" s="584"/>
      <c r="C785" s="388"/>
      <c r="D785" s="389"/>
      <c r="E785" s="389"/>
      <c r="F785" s="389"/>
      <c r="G785" s="389"/>
      <c r="H785" s="389"/>
      <c r="I785" s="389"/>
      <c r="J785" s="389"/>
      <c r="K785" s="389"/>
      <c r="L785" s="389"/>
      <c r="M785" s="389"/>
      <c r="N785" s="389"/>
      <c r="O785" s="389"/>
      <c r="P785" s="389"/>
      <c r="Q785" s="389"/>
      <c r="R785" s="389"/>
      <c r="S785" s="389"/>
      <c r="T785" s="389"/>
      <c r="U785" s="389"/>
      <c r="V785" s="389"/>
      <c r="W785" s="389"/>
      <c r="X785" s="390"/>
      <c r="Y785" s="558"/>
      <c r="Z785" s="559"/>
      <c r="AA785" s="560"/>
    </row>
    <row r="786" spans="1:27" ht="12.95" customHeight="1" x14ac:dyDescent="0.15">
      <c r="Y786" s="62"/>
      <c r="Z786" s="62"/>
      <c r="AA786" s="62"/>
    </row>
    <row r="787" spans="1:27" ht="18.75" customHeight="1" x14ac:dyDescent="0.15">
      <c r="A787" s="323" t="s">
        <v>735</v>
      </c>
      <c r="B787" s="77"/>
      <c r="C787" s="80"/>
      <c r="Y787" s="62"/>
      <c r="Z787" s="62"/>
      <c r="AA787" s="62"/>
    </row>
    <row r="788" spans="1:27" s="63" customFormat="1" ht="64.5" customHeight="1" x14ac:dyDescent="0.15">
      <c r="A788" s="59"/>
      <c r="B788" s="337" t="s">
        <v>106</v>
      </c>
      <c r="C788" s="635" t="s">
        <v>820</v>
      </c>
      <c r="D788" s="636"/>
      <c r="E788" s="636"/>
      <c r="F788" s="636"/>
      <c r="G788" s="636"/>
      <c r="H788" s="636"/>
      <c r="I788" s="636"/>
      <c r="J788" s="636"/>
      <c r="K788" s="636"/>
      <c r="L788" s="636"/>
      <c r="M788" s="636"/>
      <c r="N788" s="636"/>
      <c r="O788" s="636"/>
      <c r="P788" s="636"/>
      <c r="Q788" s="636"/>
      <c r="R788" s="636"/>
      <c r="S788" s="636"/>
      <c r="T788" s="636"/>
      <c r="U788" s="636"/>
      <c r="V788" s="636"/>
      <c r="W788" s="636"/>
      <c r="X788" s="636"/>
      <c r="Y788" s="534"/>
      <c r="Z788" s="534"/>
      <c r="AA788" s="534"/>
    </row>
    <row r="789" spans="1:27" s="63" customFormat="1" ht="77.099999999999994" customHeight="1" x14ac:dyDescent="0.15">
      <c r="A789" s="59"/>
      <c r="B789" s="337" t="s">
        <v>103</v>
      </c>
      <c r="C789" s="635" t="s">
        <v>732</v>
      </c>
      <c r="D789" s="636"/>
      <c r="E789" s="636"/>
      <c r="F789" s="636"/>
      <c r="G789" s="636"/>
      <c r="H789" s="636"/>
      <c r="I789" s="636"/>
      <c r="J789" s="636"/>
      <c r="K789" s="636"/>
      <c r="L789" s="636"/>
      <c r="M789" s="636"/>
      <c r="N789" s="636"/>
      <c r="O789" s="636"/>
      <c r="P789" s="636"/>
      <c r="Q789" s="636"/>
      <c r="R789" s="636"/>
      <c r="S789" s="636"/>
      <c r="T789" s="636"/>
      <c r="U789" s="636"/>
      <c r="V789" s="636"/>
      <c r="W789" s="636"/>
      <c r="X789" s="636"/>
      <c r="Y789" s="534"/>
      <c r="Z789" s="534"/>
      <c r="AA789" s="534"/>
    </row>
    <row r="790" spans="1:27" s="63" customFormat="1" ht="34.5" customHeight="1" x14ac:dyDescent="0.15">
      <c r="A790" s="59"/>
      <c r="B790" s="337" t="s">
        <v>107</v>
      </c>
      <c r="C790" s="635" t="s">
        <v>733</v>
      </c>
      <c r="D790" s="635"/>
      <c r="E790" s="635"/>
      <c r="F790" s="635"/>
      <c r="G790" s="635"/>
      <c r="H790" s="635"/>
      <c r="I790" s="635"/>
      <c r="J790" s="635"/>
      <c r="K790" s="635"/>
      <c r="L790" s="635"/>
      <c r="M790" s="635"/>
      <c r="N790" s="635"/>
      <c r="O790" s="635"/>
      <c r="P790" s="635"/>
      <c r="Q790" s="635"/>
      <c r="R790" s="635"/>
      <c r="S790" s="635"/>
      <c r="T790" s="635"/>
      <c r="U790" s="635"/>
      <c r="V790" s="635"/>
      <c r="W790" s="635"/>
      <c r="X790" s="635"/>
      <c r="Y790" s="534"/>
      <c r="Z790" s="534"/>
      <c r="AA790" s="534"/>
    </row>
    <row r="791" spans="1:27" s="63" customFormat="1" ht="29.25" customHeight="1" x14ac:dyDescent="0.15">
      <c r="A791" s="59"/>
      <c r="B791" s="337" t="s">
        <v>108</v>
      </c>
      <c r="C791" s="635" t="s">
        <v>734</v>
      </c>
      <c r="D791" s="635"/>
      <c r="E791" s="635"/>
      <c r="F791" s="635"/>
      <c r="G791" s="635"/>
      <c r="H791" s="635"/>
      <c r="I791" s="635"/>
      <c r="J791" s="635"/>
      <c r="K791" s="635"/>
      <c r="L791" s="635"/>
      <c r="M791" s="635"/>
      <c r="N791" s="635"/>
      <c r="O791" s="635"/>
      <c r="P791" s="635"/>
      <c r="Q791" s="635"/>
      <c r="R791" s="635"/>
      <c r="S791" s="635"/>
      <c r="T791" s="635"/>
      <c r="U791" s="635"/>
      <c r="V791" s="635"/>
      <c r="W791" s="635"/>
      <c r="X791" s="635"/>
      <c r="Y791" s="534"/>
      <c r="Z791" s="534"/>
      <c r="AA791" s="534"/>
    </row>
    <row r="792" spans="1:27" s="63" customFormat="1" ht="36" customHeight="1" x14ac:dyDescent="0.15">
      <c r="A792" s="59"/>
      <c r="B792" s="337" t="s">
        <v>164</v>
      </c>
      <c r="C792" s="635" t="s">
        <v>731</v>
      </c>
      <c r="D792" s="635"/>
      <c r="E792" s="635"/>
      <c r="F792" s="635"/>
      <c r="G792" s="635"/>
      <c r="H792" s="635"/>
      <c r="I792" s="635"/>
      <c r="J792" s="635"/>
      <c r="K792" s="635"/>
      <c r="L792" s="635"/>
      <c r="M792" s="635"/>
      <c r="N792" s="635"/>
      <c r="O792" s="635"/>
      <c r="P792" s="635"/>
      <c r="Q792" s="635"/>
      <c r="R792" s="635"/>
      <c r="S792" s="635"/>
      <c r="T792" s="635"/>
      <c r="U792" s="635"/>
      <c r="V792" s="635"/>
      <c r="W792" s="635"/>
      <c r="X792" s="635"/>
      <c r="Y792" s="534"/>
      <c r="Z792" s="534"/>
      <c r="AA792" s="534"/>
    </row>
    <row r="793" spans="1:27" ht="15.6" customHeight="1" x14ac:dyDescent="0.15">
      <c r="Y793" s="62"/>
      <c r="Z793" s="62"/>
      <c r="AA793" s="62"/>
    </row>
    <row r="794" spans="1:27" ht="24" x14ac:dyDescent="0.15">
      <c r="A794" s="78"/>
      <c r="Y794" s="62"/>
      <c r="Z794" s="62"/>
      <c r="AA794" s="62"/>
    </row>
    <row r="795" spans="1:27" ht="15.6" customHeight="1" x14ac:dyDescent="0.15">
      <c r="Y795" s="62"/>
      <c r="Z795" s="62"/>
      <c r="AA795" s="62"/>
    </row>
    <row r="796" spans="1:27" ht="24" x14ac:dyDescent="0.15">
      <c r="B796" s="53"/>
      <c r="C796" s="51"/>
      <c r="D796" s="51"/>
      <c r="E796" s="51"/>
      <c r="Y796" s="62"/>
      <c r="Z796" s="62"/>
      <c r="AA796" s="62"/>
    </row>
    <row r="797" spans="1:27" ht="24" x14ac:dyDescent="0.15">
      <c r="B797" s="53"/>
      <c r="C797" s="51"/>
      <c r="D797" s="51"/>
      <c r="E797" s="51"/>
      <c r="Y797" s="62"/>
      <c r="Z797" s="62"/>
      <c r="AA797" s="62"/>
    </row>
    <row r="798" spans="1:27" ht="24" x14ac:dyDescent="0.15">
      <c r="B798" s="53"/>
      <c r="C798" s="51"/>
      <c r="D798" s="51"/>
      <c r="E798" s="51"/>
      <c r="Y798" s="62"/>
      <c r="Z798" s="62"/>
      <c r="AA798" s="62"/>
    </row>
    <row r="799" spans="1:27" ht="15.6" customHeight="1" x14ac:dyDescent="0.15">
      <c r="Y799" s="62"/>
      <c r="Z799" s="62"/>
      <c r="AA799" s="62"/>
    </row>
    <row r="800" spans="1:27" ht="24" x14ac:dyDescent="0.15">
      <c r="A800" s="78"/>
      <c r="Y800" s="62"/>
      <c r="Z800" s="62"/>
      <c r="AA800" s="62"/>
    </row>
    <row r="801" spans="1:27" ht="24" x14ac:dyDescent="0.15">
      <c r="A801" s="78"/>
      <c r="Y801" s="62"/>
      <c r="Z801" s="62"/>
      <c r="AA801" s="62"/>
    </row>
    <row r="802" spans="1:27" ht="24" x14ac:dyDescent="0.15">
      <c r="A802" s="53"/>
      <c r="B802" s="53"/>
      <c r="C802" s="51"/>
      <c r="D802" s="51"/>
      <c r="F802" s="53"/>
      <c r="G802" s="53"/>
      <c r="V802" s="53"/>
      <c r="Y802" s="62"/>
      <c r="Z802" s="62"/>
      <c r="AA802" s="62"/>
    </row>
    <row r="803" spans="1:27" ht="24.4" customHeight="1" x14ac:dyDescent="0.15">
      <c r="A803" s="46"/>
      <c r="B803" s="81"/>
      <c r="C803" s="46"/>
      <c r="D803" s="46"/>
      <c r="F803" s="46"/>
      <c r="G803" s="46"/>
      <c r="V803" s="46"/>
      <c r="Y803" s="62"/>
      <c r="Z803" s="62"/>
      <c r="AA803" s="62"/>
    </row>
    <row r="804" spans="1:27" ht="24" x14ac:dyDescent="0.15">
      <c r="A804" s="53"/>
      <c r="B804" s="53"/>
      <c r="C804" s="51"/>
      <c r="D804" s="51"/>
      <c r="F804" s="53"/>
      <c r="G804" s="53"/>
      <c r="V804" s="53"/>
      <c r="Y804" s="62"/>
      <c r="Z804" s="62"/>
      <c r="AA804" s="62"/>
    </row>
    <row r="805" spans="1:27" ht="24" x14ac:dyDescent="0.15">
      <c r="A805" s="46"/>
      <c r="B805" s="81"/>
      <c r="C805" s="51"/>
      <c r="D805" s="51"/>
      <c r="F805" s="46"/>
      <c r="G805" s="46"/>
      <c r="V805" s="46"/>
      <c r="Y805" s="62"/>
      <c r="Z805" s="62"/>
      <c r="AA805" s="62"/>
    </row>
    <row r="806" spans="1:27" ht="24" x14ac:dyDescent="0.15">
      <c r="A806" s="46"/>
      <c r="B806" s="81"/>
      <c r="C806" s="46"/>
      <c r="D806" s="46"/>
      <c r="F806" s="46"/>
      <c r="G806" s="46"/>
      <c r="V806" s="46"/>
      <c r="Y806" s="62"/>
      <c r="Z806" s="62"/>
      <c r="AA806" s="62"/>
    </row>
    <row r="807" spans="1:27" ht="24" x14ac:dyDescent="0.15">
      <c r="A807" s="53"/>
      <c r="B807" s="53"/>
      <c r="C807" s="51"/>
      <c r="D807" s="51"/>
      <c r="F807" s="53"/>
      <c r="G807" s="53"/>
      <c r="V807" s="53"/>
      <c r="Y807" s="62"/>
      <c r="Z807" s="62"/>
      <c r="AA807" s="62"/>
    </row>
    <row r="808" spans="1:27" ht="24" x14ac:dyDescent="0.15">
      <c r="A808" s="46"/>
      <c r="B808" s="81"/>
      <c r="C808" s="51"/>
      <c r="D808" s="51"/>
      <c r="F808" s="46"/>
      <c r="G808" s="46"/>
      <c r="V808" s="46"/>
      <c r="Y808" s="62"/>
      <c r="Z808" s="62"/>
      <c r="AA808" s="62"/>
    </row>
    <row r="809" spans="1:27" ht="24" x14ac:dyDescent="0.15">
      <c r="A809" s="46"/>
      <c r="B809" s="81"/>
      <c r="C809" s="46"/>
      <c r="D809" s="46"/>
      <c r="F809" s="46"/>
      <c r="G809" s="46"/>
      <c r="V809" s="46"/>
      <c r="Y809" s="62"/>
      <c r="Z809" s="62"/>
      <c r="AA809" s="62"/>
    </row>
    <row r="810" spans="1:27" ht="24" x14ac:dyDescent="0.15">
      <c r="A810" s="53"/>
      <c r="B810" s="53"/>
      <c r="C810" s="51"/>
      <c r="D810" s="51"/>
      <c r="F810" s="53"/>
      <c r="G810" s="53"/>
      <c r="V810" s="53"/>
      <c r="Y810" s="62"/>
      <c r="Z810" s="62"/>
      <c r="AA810" s="62"/>
    </row>
    <row r="811" spans="1:27" ht="24" x14ac:dyDescent="0.15">
      <c r="A811" s="46"/>
      <c r="B811" s="81"/>
      <c r="C811" s="51"/>
      <c r="D811" s="51"/>
      <c r="E811" s="46"/>
      <c r="F811" s="46"/>
      <c r="G811" s="46"/>
      <c r="Y811" s="62"/>
      <c r="Z811" s="62"/>
      <c r="AA811" s="62"/>
    </row>
    <row r="812" spans="1:27" ht="24" x14ac:dyDescent="0.15">
      <c r="A812" s="46"/>
      <c r="B812" s="81"/>
      <c r="C812" s="46"/>
      <c r="D812" s="46"/>
      <c r="E812" s="46"/>
      <c r="F812" s="46"/>
      <c r="G812" s="46"/>
      <c r="Y812" s="62"/>
      <c r="Z812" s="62"/>
      <c r="AA812" s="62"/>
    </row>
    <row r="813" spans="1:27" ht="24" x14ac:dyDescent="0.15">
      <c r="A813" s="45"/>
      <c r="Y813" s="62"/>
      <c r="Z813" s="62"/>
      <c r="AA813" s="62"/>
    </row>
    <row r="814" spans="1:27" ht="15.6" customHeight="1" x14ac:dyDescent="0.15">
      <c r="Y814" s="62"/>
      <c r="Z814" s="62"/>
      <c r="AA814" s="62"/>
    </row>
    <row r="815" spans="1:27" ht="24" x14ac:dyDescent="0.15">
      <c r="A815" s="78"/>
      <c r="Y815" s="62"/>
      <c r="Z815" s="62"/>
      <c r="AA815" s="62"/>
    </row>
    <row r="816" spans="1:27" ht="24" x14ac:dyDescent="0.15">
      <c r="A816" s="45"/>
      <c r="Y816" s="62"/>
      <c r="Z816" s="62"/>
      <c r="AA816" s="62"/>
    </row>
    <row r="817" spans="1:27" ht="24" x14ac:dyDescent="0.15">
      <c r="A817" s="78"/>
      <c r="Y817" s="62"/>
      <c r="Z817" s="62"/>
      <c r="AA817" s="62"/>
    </row>
    <row r="818" spans="1:27" ht="12.95" customHeight="1" x14ac:dyDescent="0.15">
      <c r="Y818" s="62"/>
      <c r="Z818" s="62"/>
      <c r="AA818" s="62"/>
    </row>
    <row r="819" spans="1:27" ht="24" x14ac:dyDescent="0.15">
      <c r="A819" s="51"/>
      <c r="B819" s="53"/>
      <c r="X819" s="53"/>
      <c r="Y819" s="62"/>
      <c r="Z819" s="62"/>
      <c r="AA819" s="62"/>
    </row>
    <row r="820" spans="1:27" ht="24" x14ac:dyDescent="0.15">
      <c r="A820" s="51"/>
      <c r="B820" s="53"/>
      <c r="C820" s="81"/>
      <c r="Y820" s="62"/>
      <c r="Z820" s="62"/>
      <c r="AA820" s="62"/>
    </row>
    <row r="821" spans="1:27" ht="23.45" customHeight="1" x14ac:dyDescent="0.15">
      <c r="A821" s="46"/>
      <c r="B821" s="81"/>
      <c r="C821" s="82"/>
      <c r="Y821" s="62"/>
      <c r="Z821" s="62"/>
      <c r="AA821" s="62"/>
    </row>
    <row r="822" spans="1:27" ht="24" x14ac:dyDescent="0.15">
      <c r="A822" s="46"/>
      <c r="B822" s="81"/>
      <c r="C822" s="46"/>
      <c r="Y822" s="62"/>
      <c r="Z822" s="62"/>
      <c r="AA822" s="62"/>
    </row>
    <row r="823" spans="1:27" ht="24" x14ac:dyDescent="0.15">
      <c r="A823" s="45"/>
      <c r="Y823" s="62"/>
      <c r="Z823" s="62"/>
      <c r="AA823" s="62"/>
    </row>
    <row r="824" spans="1:27" ht="24" x14ac:dyDescent="0.15">
      <c r="A824" s="45"/>
      <c r="Y824" s="62"/>
      <c r="Z824" s="62"/>
      <c r="AA824" s="62"/>
    </row>
    <row r="825" spans="1:27" ht="12.95" customHeight="1" x14ac:dyDescent="0.15">
      <c r="Y825" s="62"/>
      <c r="Z825" s="62"/>
      <c r="AA825" s="62"/>
    </row>
    <row r="826" spans="1:27" ht="24" x14ac:dyDescent="0.15">
      <c r="A826" s="51"/>
      <c r="B826" s="53"/>
      <c r="C826" s="51"/>
      <c r="Y826" s="62"/>
      <c r="Z826" s="62"/>
      <c r="AA826" s="62"/>
    </row>
    <row r="827" spans="1:27" ht="24" x14ac:dyDescent="0.15">
      <c r="A827" s="46"/>
      <c r="B827" s="81"/>
      <c r="C827" s="46"/>
      <c r="Y827" s="62"/>
      <c r="Z827" s="62"/>
      <c r="AA827" s="62"/>
    </row>
    <row r="828" spans="1:27" ht="24" x14ac:dyDescent="0.15">
      <c r="A828" s="45"/>
      <c r="Y828" s="62"/>
      <c r="Z828" s="62"/>
      <c r="AA828" s="62"/>
    </row>
    <row r="829" spans="1:27" ht="24" x14ac:dyDescent="0.15">
      <c r="A829" s="51"/>
      <c r="C829" s="83"/>
      <c r="Y829" s="62"/>
      <c r="Z829" s="62"/>
      <c r="AA829" s="62"/>
    </row>
    <row r="830" spans="1:27" ht="24" x14ac:dyDescent="0.15">
      <c r="A830" s="51"/>
      <c r="C830" s="83"/>
      <c r="Y830" s="62"/>
      <c r="Z830" s="62"/>
      <c r="AA830" s="62"/>
    </row>
    <row r="831" spans="1:27" ht="24" x14ac:dyDescent="0.15">
      <c r="A831" s="51"/>
      <c r="C831" s="83"/>
      <c r="Y831" s="62"/>
      <c r="Z831" s="62"/>
      <c r="AA831" s="62"/>
    </row>
    <row r="832" spans="1:27" ht="15.6" customHeight="1" x14ac:dyDescent="0.15">
      <c r="A832" s="83"/>
      <c r="C832" s="83"/>
      <c r="Y832" s="62"/>
      <c r="Z832" s="62"/>
      <c r="AA832" s="62"/>
    </row>
    <row r="833" spans="1:27" ht="24" x14ac:dyDescent="0.15">
      <c r="A833" s="51"/>
      <c r="B833" s="53"/>
      <c r="C833" s="51"/>
      <c r="Y833" s="62"/>
      <c r="Z833" s="62"/>
      <c r="AA833" s="62"/>
    </row>
    <row r="834" spans="1:27" ht="24" x14ac:dyDescent="0.15">
      <c r="A834" s="84"/>
      <c r="B834" s="81"/>
      <c r="C834" s="84"/>
      <c r="Y834" s="62"/>
      <c r="Z834" s="62"/>
      <c r="AA834" s="62"/>
    </row>
    <row r="835" spans="1:27" ht="17.25" customHeight="1" x14ac:dyDescent="0.15">
      <c r="A835" s="84"/>
      <c r="B835" s="81"/>
      <c r="C835" s="84"/>
      <c r="Y835" s="62"/>
      <c r="Z835" s="62"/>
      <c r="AA835" s="62"/>
    </row>
    <row r="836" spans="1:27" ht="24" x14ac:dyDescent="0.15">
      <c r="A836" s="80"/>
      <c r="C836" s="83"/>
      <c r="Y836" s="62"/>
      <c r="Z836" s="62"/>
      <c r="AA836" s="62"/>
    </row>
    <row r="837" spans="1:27" ht="24" x14ac:dyDescent="0.15">
      <c r="A837" s="80"/>
      <c r="C837" s="83"/>
      <c r="Y837" s="62"/>
      <c r="Z837" s="62"/>
      <c r="AA837" s="62"/>
    </row>
    <row r="838" spans="1:27" ht="24" x14ac:dyDescent="0.15">
      <c r="A838" s="51"/>
      <c r="B838" s="53"/>
      <c r="C838" s="51"/>
      <c r="Y838" s="62"/>
      <c r="Z838" s="62"/>
      <c r="AA838" s="62"/>
    </row>
    <row r="839" spans="1:27" ht="24" x14ac:dyDescent="0.15">
      <c r="A839" s="51"/>
      <c r="B839" s="53"/>
      <c r="C839" s="51"/>
      <c r="Y839" s="62"/>
      <c r="Z839" s="62"/>
      <c r="AA839" s="62"/>
    </row>
    <row r="840" spans="1:27" ht="15.75" customHeight="1" x14ac:dyDescent="0.15">
      <c r="A840" s="51"/>
      <c r="B840" s="53"/>
      <c r="C840" s="51"/>
      <c r="Y840" s="62"/>
      <c r="Z840" s="62"/>
      <c r="AA840" s="62"/>
    </row>
    <row r="841" spans="1:27" ht="15.75" customHeight="1" x14ac:dyDescent="0.15">
      <c r="A841" s="80"/>
      <c r="B841" s="77"/>
      <c r="C841" s="80"/>
      <c r="Y841" s="62"/>
      <c r="Z841" s="62"/>
      <c r="AA841" s="62"/>
    </row>
    <row r="842" spans="1:27" ht="23.85" customHeight="1" x14ac:dyDescent="0.15">
      <c r="A842" s="51"/>
      <c r="B842" s="53"/>
      <c r="C842" s="51"/>
      <c r="Y842" s="62"/>
      <c r="Z842" s="62"/>
      <c r="AA842" s="62"/>
    </row>
    <row r="843" spans="1:27" ht="24" x14ac:dyDescent="0.15">
      <c r="A843" s="51"/>
      <c r="C843" s="83"/>
      <c r="Y843" s="62"/>
      <c r="Z843" s="62"/>
      <c r="AA843" s="62"/>
    </row>
    <row r="844" spans="1:27" ht="24" x14ac:dyDescent="0.15">
      <c r="A844" s="51"/>
      <c r="C844" s="83"/>
      <c r="Y844" s="62"/>
      <c r="Z844" s="62"/>
      <c r="AA844" s="62"/>
    </row>
    <row r="845" spans="1:27" ht="15.6" customHeight="1" x14ac:dyDescent="0.15">
      <c r="A845" s="83"/>
      <c r="C845" s="83"/>
      <c r="Y845" s="62"/>
      <c r="Z845" s="62"/>
      <c r="AA845" s="62"/>
    </row>
    <row r="846" spans="1:27" ht="15.6" customHeight="1" x14ac:dyDescent="0.15">
      <c r="A846" s="83"/>
      <c r="C846" s="83"/>
      <c r="Y846" s="62"/>
      <c r="Z846" s="62"/>
      <c r="AA846" s="62"/>
    </row>
    <row r="847" spans="1:27" ht="24" x14ac:dyDescent="0.15">
      <c r="A847" s="80"/>
      <c r="C847" s="83"/>
      <c r="Y847" s="62"/>
      <c r="Z847" s="62"/>
      <c r="AA847" s="62"/>
    </row>
    <row r="848" spans="1:27" ht="24" x14ac:dyDescent="0.15">
      <c r="A848" s="51"/>
      <c r="C848" s="83"/>
      <c r="Y848" s="62"/>
      <c r="Z848" s="62"/>
      <c r="AA848" s="62"/>
    </row>
    <row r="849" spans="1:27" ht="24" x14ac:dyDescent="0.15">
      <c r="A849" s="51"/>
      <c r="B849" s="53"/>
      <c r="C849" s="51"/>
      <c r="Y849" s="62"/>
      <c r="Z849" s="62"/>
      <c r="AA849" s="62"/>
    </row>
    <row r="850" spans="1:27" ht="24" x14ac:dyDescent="0.15">
      <c r="A850" s="51"/>
      <c r="B850" s="53"/>
      <c r="C850" s="51"/>
      <c r="Y850" s="62"/>
      <c r="Z850" s="62"/>
      <c r="AA850" s="62"/>
    </row>
    <row r="851" spans="1:27" ht="15.75" customHeight="1" x14ac:dyDescent="0.15">
      <c r="A851" s="51"/>
      <c r="B851" s="53"/>
      <c r="C851" s="51"/>
      <c r="Y851" s="62"/>
      <c r="Z851" s="62"/>
      <c r="AA851" s="62"/>
    </row>
    <row r="852" spans="1:27" ht="17.100000000000001" customHeight="1" x14ac:dyDescent="0.15">
      <c r="A852" s="51"/>
      <c r="B852" s="53"/>
      <c r="C852" s="51"/>
      <c r="Y852" s="62"/>
      <c r="Z852" s="62"/>
      <c r="AA852" s="62"/>
    </row>
    <row r="853" spans="1:27" ht="24" x14ac:dyDescent="0.15">
      <c r="A853" s="51"/>
      <c r="B853" s="53"/>
      <c r="C853" s="51"/>
      <c r="Y853" s="62"/>
      <c r="Z853" s="62"/>
      <c r="AA853" s="62"/>
    </row>
    <row r="854" spans="1:27" ht="24" x14ac:dyDescent="0.15">
      <c r="A854" s="51"/>
      <c r="B854" s="53"/>
      <c r="C854" s="51"/>
      <c r="Y854" s="62"/>
      <c r="Z854" s="62"/>
      <c r="AA854" s="62"/>
    </row>
    <row r="855" spans="1:27" ht="24" x14ac:dyDescent="0.15">
      <c r="A855" s="51"/>
      <c r="B855" s="53"/>
      <c r="C855" s="51"/>
      <c r="Y855" s="62"/>
      <c r="Z855" s="62"/>
      <c r="AA855" s="62"/>
    </row>
    <row r="856" spans="1:27" ht="24" x14ac:dyDescent="0.15">
      <c r="A856" s="51"/>
      <c r="B856" s="53"/>
      <c r="C856" s="51"/>
      <c r="Y856" s="62"/>
      <c r="Z856" s="62"/>
      <c r="AA856" s="62"/>
    </row>
    <row r="857" spans="1:27" ht="24" x14ac:dyDescent="0.15">
      <c r="A857" s="51"/>
      <c r="B857" s="53"/>
      <c r="C857" s="51"/>
      <c r="Y857" s="62"/>
      <c r="Z857" s="62"/>
      <c r="AA857" s="62"/>
    </row>
    <row r="858" spans="1:27" ht="24" x14ac:dyDescent="0.15">
      <c r="A858" s="51"/>
      <c r="B858" s="53"/>
      <c r="C858" s="51"/>
      <c r="Y858" s="62"/>
      <c r="Z858" s="62"/>
      <c r="AA858" s="62"/>
    </row>
    <row r="859" spans="1:27" ht="16.7" customHeight="1" x14ac:dyDescent="0.15">
      <c r="A859" s="84"/>
      <c r="B859" s="81"/>
      <c r="C859" s="84"/>
      <c r="Y859" s="62"/>
      <c r="Z859" s="62"/>
      <c r="AA859" s="62"/>
    </row>
    <row r="860" spans="1:27" ht="15.6" customHeight="1" x14ac:dyDescent="0.15">
      <c r="A860" s="83"/>
      <c r="C860" s="83"/>
      <c r="Y860" s="62"/>
      <c r="Z860" s="62"/>
      <c r="AA860" s="62"/>
    </row>
    <row r="861" spans="1:27" ht="24" x14ac:dyDescent="0.15">
      <c r="A861" s="51"/>
      <c r="C861" s="83"/>
      <c r="Y861" s="62"/>
      <c r="Z861" s="62"/>
      <c r="AA861" s="62"/>
    </row>
    <row r="862" spans="1:27" ht="24" x14ac:dyDescent="0.15">
      <c r="A862" s="83"/>
      <c r="B862" s="53"/>
      <c r="C862" s="51"/>
      <c r="Y862" s="62"/>
      <c r="Z862" s="62"/>
      <c r="AA862" s="62"/>
    </row>
    <row r="863" spans="1:27" ht="24" x14ac:dyDescent="0.15">
      <c r="A863" s="83"/>
      <c r="B863" s="53"/>
      <c r="C863" s="51"/>
      <c r="Y863" s="62"/>
      <c r="Z863" s="62"/>
      <c r="AA863" s="62"/>
    </row>
    <row r="864" spans="1:27" ht="24" x14ac:dyDescent="0.15">
      <c r="A864" s="83"/>
      <c r="B864" s="53"/>
      <c r="C864" s="51"/>
      <c r="Y864" s="62"/>
      <c r="Z864" s="62"/>
      <c r="AA864" s="62"/>
    </row>
    <row r="865" spans="1:27" ht="24" x14ac:dyDescent="0.15">
      <c r="A865" s="83"/>
      <c r="B865" s="53"/>
      <c r="C865" s="51"/>
      <c r="Y865" s="62"/>
      <c r="Z865" s="62"/>
      <c r="AA865" s="62"/>
    </row>
    <row r="866" spans="1:27" ht="24" x14ac:dyDescent="0.15">
      <c r="A866" s="83"/>
      <c r="B866" s="53"/>
      <c r="C866" s="51"/>
      <c r="Y866" s="62"/>
      <c r="Z866" s="62"/>
      <c r="AA866" s="62"/>
    </row>
    <row r="867" spans="1:27" ht="24" x14ac:dyDescent="0.15">
      <c r="A867" s="83"/>
      <c r="B867" s="81"/>
      <c r="C867" s="84"/>
      <c r="Y867" s="62"/>
      <c r="Z867" s="62"/>
      <c r="AA867" s="62"/>
    </row>
    <row r="868" spans="1:27" ht="24" x14ac:dyDescent="0.15">
      <c r="A868" s="51"/>
      <c r="C868" s="83"/>
      <c r="Y868" s="62"/>
      <c r="Z868" s="62"/>
      <c r="AA868" s="62"/>
    </row>
    <row r="869" spans="1:27" ht="24" x14ac:dyDescent="0.15">
      <c r="A869" s="51"/>
      <c r="C869" s="83"/>
      <c r="Y869" s="62"/>
      <c r="Z869" s="62"/>
      <c r="AA869" s="62"/>
    </row>
    <row r="870" spans="1:27" ht="15.6" customHeight="1" x14ac:dyDescent="0.15">
      <c r="A870" s="83"/>
      <c r="C870" s="83"/>
      <c r="Y870" s="62"/>
      <c r="Z870" s="62"/>
      <c r="AA870" s="62"/>
    </row>
    <row r="871" spans="1:27" ht="15.6" customHeight="1" x14ac:dyDescent="0.15">
      <c r="A871" s="83"/>
      <c r="C871" s="83"/>
      <c r="Y871" s="62"/>
      <c r="Z871" s="62"/>
      <c r="AA871" s="62"/>
    </row>
    <row r="872" spans="1:27" ht="24" x14ac:dyDescent="0.15">
      <c r="A872" s="51"/>
      <c r="C872" s="83"/>
      <c r="Y872" s="62"/>
      <c r="Z872" s="62"/>
      <c r="AA872" s="62"/>
    </row>
    <row r="873" spans="1:27" ht="19.7" customHeight="1" x14ac:dyDescent="0.15">
      <c r="A873" s="51"/>
      <c r="B873" s="53"/>
      <c r="C873" s="83"/>
      <c r="Y873" s="62"/>
      <c r="Z873" s="62"/>
      <c r="AA873" s="62"/>
    </row>
    <row r="874" spans="1:27" ht="24" x14ac:dyDescent="0.15">
      <c r="A874" s="51"/>
      <c r="B874" s="53"/>
      <c r="C874" s="83"/>
      <c r="Y874" s="62"/>
      <c r="Z874" s="62"/>
      <c r="AA874" s="62"/>
    </row>
    <row r="875" spans="1:27" ht="24" x14ac:dyDescent="0.15">
      <c r="A875" s="51"/>
      <c r="B875" s="53"/>
      <c r="C875" s="83"/>
      <c r="Y875" s="62"/>
      <c r="Z875" s="62"/>
      <c r="AA875" s="62"/>
    </row>
    <row r="876" spans="1:27" ht="24" x14ac:dyDescent="0.15">
      <c r="A876" s="51"/>
      <c r="B876" s="53"/>
      <c r="C876" s="83"/>
      <c r="Y876" s="62"/>
      <c r="Z876" s="62"/>
      <c r="AA876" s="62"/>
    </row>
    <row r="877" spans="1:27" ht="24" x14ac:dyDescent="0.15">
      <c r="A877" s="51"/>
      <c r="B877" s="53"/>
      <c r="C877" s="83"/>
      <c r="Y877" s="62"/>
      <c r="Z877" s="62"/>
      <c r="AA877" s="62"/>
    </row>
    <row r="878" spans="1:27" ht="24" x14ac:dyDescent="0.15">
      <c r="A878" s="51"/>
      <c r="B878" s="53"/>
      <c r="C878" s="83"/>
      <c r="Y878" s="62"/>
      <c r="Z878" s="62"/>
      <c r="AA878" s="62"/>
    </row>
    <row r="879" spans="1:27" ht="24" x14ac:dyDescent="0.15">
      <c r="A879" s="51"/>
      <c r="B879" s="53"/>
      <c r="C879" s="83"/>
      <c r="Y879" s="62"/>
      <c r="Z879" s="62"/>
      <c r="AA879" s="62"/>
    </row>
    <row r="880" spans="1:27" ht="24" x14ac:dyDescent="0.15">
      <c r="A880" s="51"/>
      <c r="B880" s="53"/>
      <c r="C880" s="83"/>
      <c r="Y880" s="62"/>
      <c r="Z880" s="62"/>
      <c r="AA880" s="62"/>
    </row>
    <row r="881" spans="1:27" ht="24" x14ac:dyDescent="0.15">
      <c r="A881" s="51"/>
      <c r="B881" s="53"/>
      <c r="C881" s="83"/>
      <c r="Y881" s="62"/>
      <c r="Z881" s="62"/>
      <c r="AA881" s="62"/>
    </row>
    <row r="882" spans="1:27" ht="24" x14ac:dyDescent="0.15">
      <c r="A882" s="51"/>
      <c r="B882" s="53"/>
      <c r="C882" s="83"/>
      <c r="Y882" s="62"/>
      <c r="Z882" s="62"/>
      <c r="AA882" s="62"/>
    </row>
    <row r="883" spans="1:27" ht="24" x14ac:dyDescent="0.15">
      <c r="A883" s="51"/>
      <c r="B883" s="53"/>
      <c r="C883" s="83"/>
      <c r="Y883" s="62"/>
      <c r="Z883" s="62"/>
      <c r="AA883" s="62"/>
    </row>
    <row r="884" spans="1:27" ht="24" x14ac:dyDescent="0.25">
      <c r="A884" s="51"/>
      <c r="B884" s="53"/>
      <c r="C884" s="83"/>
    </row>
    <row r="885" spans="1:27" ht="24" x14ac:dyDescent="0.25">
      <c r="A885" s="51"/>
      <c r="B885" s="53"/>
      <c r="C885" s="83"/>
    </row>
    <row r="886" spans="1:27" ht="24" x14ac:dyDescent="0.25">
      <c r="A886" s="51"/>
      <c r="B886" s="53"/>
      <c r="C886" s="83"/>
    </row>
    <row r="887" spans="1:27" s="83" customFormat="1" ht="24" x14ac:dyDescent="0.25">
      <c r="A887" s="51"/>
      <c r="B887" s="38"/>
      <c r="Y887" s="85"/>
      <c r="Z887" s="85"/>
      <c r="AA887" s="85"/>
    </row>
    <row r="888" spans="1:27" s="83" customFormat="1" ht="24" x14ac:dyDescent="0.25">
      <c r="A888" s="51"/>
      <c r="B888" s="38"/>
      <c r="Y888" s="85"/>
      <c r="Z888" s="85"/>
      <c r="AA888" s="85"/>
    </row>
    <row r="889" spans="1:27" s="83" customFormat="1" ht="15.6" customHeight="1" x14ac:dyDescent="0.25">
      <c r="B889" s="38"/>
      <c r="Y889" s="85"/>
      <c r="Z889" s="85"/>
      <c r="AA889" s="85"/>
    </row>
    <row r="890" spans="1:27" s="83" customFormat="1" ht="24" x14ac:dyDescent="0.25">
      <c r="A890" s="80"/>
      <c r="B890" s="38"/>
      <c r="Y890" s="85"/>
      <c r="Z890" s="85"/>
      <c r="AA890" s="85"/>
    </row>
    <row r="891" spans="1:27" s="83" customFormat="1" ht="17.45" customHeight="1" x14ac:dyDescent="0.25">
      <c r="A891" s="86"/>
      <c r="B891" s="87"/>
      <c r="C891" s="86"/>
      <c r="D891" s="86"/>
      <c r="E891" s="86"/>
      <c r="F891" s="86"/>
      <c r="Y891" s="85"/>
      <c r="Z891" s="85"/>
      <c r="AA891" s="85"/>
    </row>
    <row r="892" spans="1:27" s="83" customFormat="1" ht="24" x14ac:dyDescent="0.25">
      <c r="A892" s="84"/>
      <c r="B892" s="87"/>
      <c r="C892" s="86"/>
      <c r="D892" s="84"/>
      <c r="E892" s="84"/>
      <c r="F892" s="84"/>
      <c r="Y892" s="85"/>
      <c r="Z892" s="85"/>
      <c r="AA892" s="85"/>
    </row>
    <row r="893" spans="1:27" s="83" customFormat="1" ht="24" x14ac:dyDescent="0.25">
      <c r="A893" s="84"/>
      <c r="B893" s="81"/>
      <c r="C893" s="84"/>
      <c r="D893" s="84"/>
      <c r="E893" s="84"/>
      <c r="F893" s="84"/>
      <c r="Y893" s="85"/>
      <c r="Z893" s="85"/>
      <c r="AA893" s="85"/>
    </row>
    <row r="894" spans="1:27" s="83" customFormat="1" ht="24" x14ac:dyDescent="0.25">
      <c r="A894" s="51"/>
      <c r="B894" s="38"/>
      <c r="Y894" s="85"/>
      <c r="Z894" s="85"/>
      <c r="AA894" s="85"/>
    </row>
    <row r="895" spans="1:27" s="83" customFormat="1" ht="15.6" customHeight="1" x14ac:dyDescent="0.25">
      <c r="B895" s="38"/>
      <c r="Y895" s="85"/>
      <c r="Z895" s="85"/>
      <c r="AA895" s="85"/>
    </row>
    <row r="896" spans="1:27" s="83" customFormat="1" ht="24" x14ac:dyDescent="0.25">
      <c r="A896" s="51"/>
      <c r="B896" s="38"/>
      <c r="Y896" s="85"/>
      <c r="Z896" s="85"/>
      <c r="AA896" s="85"/>
    </row>
    <row r="897" spans="1:27" s="83" customFormat="1" ht="23.65" customHeight="1" x14ac:dyDescent="0.25">
      <c r="A897" s="86"/>
      <c r="B897" s="87"/>
      <c r="C897" s="86"/>
      <c r="D897" s="86"/>
      <c r="E897" s="86"/>
      <c r="F897" s="86"/>
      <c r="Y897" s="85"/>
      <c r="Z897" s="85"/>
      <c r="AA897" s="85"/>
    </row>
    <row r="898" spans="1:27" s="83" customFormat="1" ht="24" x14ac:dyDescent="0.25">
      <c r="A898" s="84"/>
      <c r="B898" s="81"/>
      <c r="C898" s="84"/>
      <c r="D898" s="84"/>
      <c r="E898" s="84"/>
      <c r="F898" s="84"/>
      <c r="Y898" s="85"/>
      <c r="Z898" s="85"/>
      <c r="AA898" s="85"/>
    </row>
    <row r="899" spans="1:27" s="83" customFormat="1" ht="17.45" customHeight="1" x14ac:dyDescent="0.25">
      <c r="A899" s="86"/>
      <c r="B899" s="87"/>
      <c r="C899" s="86"/>
      <c r="D899" s="86"/>
      <c r="E899" s="86"/>
      <c r="F899" s="86"/>
      <c r="Y899" s="85"/>
      <c r="Z899" s="85"/>
      <c r="AA899" s="85"/>
    </row>
    <row r="900" spans="1:27" s="83" customFormat="1" ht="24" x14ac:dyDescent="0.25">
      <c r="A900" s="86"/>
      <c r="B900" s="81"/>
      <c r="C900" s="84"/>
      <c r="D900" s="84"/>
      <c r="E900" s="84"/>
      <c r="F900" s="84"/>
      <c r="Y900" s="85"/>
      <c r="Z900" s="85"/>
      <c r="AA900" s="85"/>
    </row>
    <row r="901" spans="1:27" s="83" customFormat="1" ht="24" x14ac:dyDescent="0.25">
      <c r="A901" s="84"/>
      <c r="B901" s="81"/>
      <c r="C901" s="84"/>
      <c r="D901" s="84"/>
      <c r="E901" s="84"/>
      <c r="F901" s="84"/>
      <c r="Y901" s="85"/>
      <c r="Z901" s="85"/>
      <c r="AA901" s="85"/>
    </row>
    <row r="902" spans="1:27" s="83" customFormat="1" ht="24" x14ac:dyDescent="0.25">
      <c r="A902" s="51"/>
      <c r="B902" s="38"/>
      <c r="Y902" s="85"/>
      <c r="Z902" s="85"/>
      <c r="AA902" s="85"/>
    </row>
    <row r="903" spans="1:27" s="83" customFormat="1" ht="15.6" customHeight="1" x14ac:dyDescent="0.25">
      <c r="B903" s="38"/>
      <c r="Y903" s="85"/>
      <c r="Z903" s="85"/>
      <c r="AA903" s="85"/>
    </row>
    <row r="904" spans="1:27" s="83" customFormat="1" ht="24" x14ac:dyDescent="0.25">
      <c r="A904" s="51"/>
      <c r="B904" s="38"/>
      <c r="Y904" s="85"/>
      <c r="Z904" s="85"/>
      <c r="AA904" s="85"/>
    </row>
    <row r="905" spans="1:27" s="83" customFormat="1" ht="15.6" customHeight="1" x14ac:dyDescent="0.25">
      <c r="B905" s="38"/>
      <c r="Y905" s="85"/>
      <c r="Z905" s="85"/>
      <c r="AA905" s="85"/>
    </row>
    <row r="906" spans="1:27" s="83" customFormat="1" ht="24" x14ac:dyDescent="0.25">
      <c r="A906" s="88"/>
      <c r="B906" s="89"/>
      <c r="C906" s="88"/>
      <c r="D906" s="88"/>
      <c r="F906" s="88"/>
      <c r="G906" s="88"/>
      <c r="V906" s="88"/>
      <c r="Y906" s="85"/>
      <c r="Z906" s="85"/>
      <c r="AA906" s="85"/>
    </row>
    <row r="907" spans="1:27" s="83" customFormat="1" ht="24" x14ac:dyDescent="0.25">
      <c r="A907" s="84"/>
      <c r="B907" s="81"/>
      <c r="C907" s="84"/>
      <c r="D907" s="84"/>
      <c r="F907" s="84"/>
      <c r="G907" s="84"/>
      <c r="V907" s="84"/>
      <c r="Y907" s="85"/>
      <c r="Z907" s="85"/>
      <c r="AA907" s="85"/>
    </row>
    <row r="908" spans="1:27" s="83" customFormat="1" ht="24" x14ac:dyDescent="0.25">
      <c r="A908" s="88"/>
      <c r="B908" s="89"/>
      <c r="C908" s="88"/>
      <c r="D908" s="88"/>
      <c r="F908" s="88"/>
      <c r="G908" s="88"/>
      <c r="V908" s="88"/>
      <c r="Y908" s="85"/>
      <c r="Z908" s="85"/>
      <c r="AA908" s="85"/>
    </row>
    <row r="909" spans="1:27" s="83" customFormat="1" ht="24" x14ac:dyDescent="0.25">
      <c r="A909" s="84"/>
      <c r="B909" s="81"/>
      <c r="C909" s="88"/>
      <c r="D909" s="88"/>
      <c r="F909" s="84"/>
      <c r="G909" s="84"/>
      <c r="V909" s="84"/>
      <c r="Y909" s="85"/>
      <c r="Z909" s="85"/>
      <c r="AA909" s="85"/>
    </row>
    <row r="910" spans="1:27" s="83" customFormat="1" ht="24" x14ac:dyDescent="0.25">
      <c r="A910" s="84"/>
      <c r="B910" s="81"/>
      <c r="C910" s="84"/>
      <c r="D910" s="84"/>
      <c r="F910" s="84"/>
      <c r="G910" s="84"/>
      <c r="V910" s="84"/>
      <c r="Y910" s="85"/>
      <c r="Z910" s="85"/>
      <c r="AA910" s="85"/>
    </row>
    <row r="911" spans="1:27" s="83" customFormat="1" ht="24" x14ac:dyDescent="0.25">
      <c r="A911" s="88"/>
      <c r="B911" s="89"/>
      <c r="C911" s="88"/>
      <c r="D911" s="88"/>
      <c r="F911" s="88"/>
      <c r="G911" s="88"/>
      <c r="V911" s="88"/>
      <c r="Y911" s="85"/>
      <c r="Z911" s="85"/>
      <c r="AA911" s="85"/>
    </row>
    <row r="912" spans="1:27" s="83" customFormat="1" ht="21.95" customHeight="1" x14ac:dyDescent="0.25">
      <c r="A912" s="84"/>
      <c r="B912" s="81"/>
      <c r="C912" s="84"/>
      <c r="D912" s="84"/>
      <c r="F912" s="84"/>
      <c r="G912" s="84"/>
      <c r="V912" s="84"/>
      <c r="Y912" s="85"/>
      <c r="Z912" s="85"/>
      <c r="AA912" s="85"/>
    </row>
    <row r="913" spans="1:27" s="83" customFormat="1" ht="24" x14ac:dyDescent="0.25">
      <c r="A913" s="88"/>
      <c r="B913" s="89"/>
      <c r="C913" s="88"/>
      <c r="D913" s="88"/>
      <c r="F913" s="88"/>
      <c r="G913" s="88"/>
      <c r="V913" s="88"/>
      <c r="Y913" s="85"/>
      <c r="Z913" s="85"/>
      <c r="AA913" s="85"/>
    </row>
    <row r="914" spans="1:27" s="83" customFormat="1" ht="24" x14ac:dyDescent="0.25">
      <c r="A914" s="84"/>
      <c r="B914" s="81"/>
      <c r="C914" s="88"/>
      <c r="D914" s="88"/>
      <c r="F914" s="84"/>
      <c r="G914" s="84"/>
      <c r="V914" s="84"/>
      <c r="Y914" s="85"/>
      <c r="Z914" s="85"/>
      <c r="AA914" s="85"/>
    </row>
    <row r="915" spans="1:27" s="83" customFormat="1" ht="24" x14ac:dyDescent="0.25">
      <c r="A915" s="84"/>
      <c r="B915" s="81"/>
      <c r="C915" s="84"/>
      <c r="D915" s="84"/>
      <c r="F915" s="84"/>
      <c r="G915" s="84"/>
      <c r="V915" s="84"/>
      <c r="Y915" s="85"/>
      <c r="Z915" s="85"/>
      <c r="AA915" s="85"/>
    </row>
    <row r="916" spans="1:27" s="83" customFormat="1" ht="24" x14ac:dyDescent="0.25">
      <c r="A916" s="88"/>
      <c r="B916" s="89"/>
      <c r="C916" s="88"/>
      <c r="D916" s="88"/>
      <c r="F916" s="88"/>
      <c r="G916" s="88"/>
      <c r="V916" s="88"/>
      <c r="Y916" s="85"/>
      <c r="Z916" s="85"/>
      <c r="AA916" s="85"/>
    </row>
    <row r="917" spans="1:27" s="83" customFormat="1" ht="24" x14ac:dyDescent="0.25">
      <c r="A917" s="84"/>
      <c r="B917" s="81"/>
      <c r="C917" s="88"/>
      <c r="D917" s="88"/>
      <c r="F917" s="84"/>
      <c r="G917" s="84"/>
      <c r="V917" s="84"/>
      <c r="Y917" s="85"/>
      <c r="Z917" s="85"/>
      <c r="AA917" s="85"/>
    </row>
    <row r="918" spans="1:27" s="83" customFormat="1" ht="24" x14ac:dyDescent="0.25">
      <c r="A918" s="84"/>
      <c r="B918" s="81"/>
      <c r="C918" s="84"/>
      <c r="D918" s="84"/>
      <c r="F918" s="84"/>
      <c r="G918" s="84"/>
      <c r="V918" s="84"/>
      <c r="Y918" s="85"/>
      <c r="Z918" s="85"/>
      <c r="AA918" s="85"/>
    </row>
    <row r="919" spans="1:27" s="83" customFormat="1" ht="24" x14ac:dyDescent="0.25">
      <c r="A919" s="88"/>
      <c r="B919" s="89"/>
      <c r="C919" s="88"/>
      <c r="D919" s="88"/>
      <c r="F919" s="88"/>
      <c r="G919" s="88"/>
      <c r="V919" s="88"/>
      <c r="Y919" s="85"/>
      <c r="Z919" s="85"/>
      <c r="AA919" s="85"/>
    </row>
    <row r="920" spans="1:27" s="83" customFormat="1" ht="24" x14ac:dyDescent="0.25">
      <c r="A920" s="84"/>
      <c r="B920" s="81"/>
      <c r="C920" s="84"/>
      <c r="D920" s="84"/>
      <c r="E920" s="84"/>
      <c r="F920" s="84"/>
      <c r="G920" s="84"/>
      <c r="Y920" s="85"/>
      <c r="Z920" s="85"/>
      <c r="AA920" s="85"/>
    </row>
    <row r="921" spans="1:27" s="83" customFormat="1" ht="24" x14ac:dyDescent="0.25">
      <c r="A921" s="51"/>
      <c r="B921" s="38"/>
      <c r="Y921" s="85"/>
      <c r="Z921" s="85"/>
      <c r="AA921" s="85"/>
    </row>
    <row r="922" spans="1:27" s="83" customFormat="1" ht="15.6" customHeight="1" x14ac:dyDescent="0.25">
      <c r="B922" s="38"/>
      <c r="Y922" s="85"/>
      <c r="Z922" s="85"/>
      <c r="AA922" s="85"/>
    </row>
    <row r="923" spans="1:27" s="83" customFormat="1" ht="24" x14ac:dyDescent="0.25">
      <c r="A923" s="80"/>
      <c r="B923" s="38"/>
      <c r="Y923" s="85"/>
      <c r="Z923" s="85"/>
      <c r="AA923" s="85"/>
    </row>
    <row r="924" spans="1:27" s="83" customFormat="1" ht="17.649999999999999" customHeight="1" x14ac:dyDescent="0.25">
      <c r="A924" s="51"/>
      <c r="B924" s="53"/>
      <c r="C924" s="51"/>
      <c r="D924" s="51"/>
      <c r="E924" s="51"/>
      <c r="Y924" s="85"/>
      <c r="Z924" s="85"/>
      <c r="AA924" s="85"/>
    </row>
    <row r="925" spans="1:27" s="83" customFormat="1" ht="24" x14ac:dyDescent="0.25">
      <c r="A925" s="84"/>
      <c r="B925" s="81"/>
      <c r="C925" s="51"/>
      <c r="D925" s="51"/>
      <c r="E925" s="84"/>
      <c r="Y925" s="85"/>
      <c r="Z925" s="85"/>
      <c r="AA925" s="85"/>
    </row>
    <row r="926" spans="1:27" s="83" customFormat="1" ht="24" x14ac:dyDescent="0.25">
      <c r="A926" s="84"/>
      <c r="B926" s="81"/>
      <c r="C926" s="84"/>
      <c r="D926" s="84"/>
      <c r="E926" s="84"/>
      <c r="Y926" s="85"/>
      <c r="Z926" s="85"/>
      <c r="AA926" s="85"/>
    </row>
    <row r="927" spans="1:27" s="83" customFormat="1" ht="17.649999999999999" customHeight="1" x14ac:dyDescent="0.25">
      <c r="A927" s="84"/>
      <c r="B927" s="81"/>
      <c r="C927" s="51"/>
      <c r="D927" s="51"/>
      <c r="E927" s="51"/>
      <c r="Y927" s="85"/>
      <c r="Z927" s="85"/>
      <c r="AA927" s="85"/>
    </row>
    <row r="928" spans="1:27" s="83" customFormat="1" ht="24" x14ac:dyDescent="0.25">
      <c r="A928" s="84"/>
      <c r="B928" s="81"/>
      <c r="C928" s="80"/>
      <c r="D928" s="80"/>
      <c r="E928" s="80"/>
      <c r="Y928" s="85"/>
      <c r="Z928" s="85"/>
      <c r="AA928" s="85"/>
    </row>
    <row r="929" spans="1:27" s="83" customFormat="1" ht="24" x14ac:dyDescent="0.25">
      <c r="A929" s="84"/>
      <c r="B929" s="81"/>
      <c r="C929" s="84"/>
      <c r="D929" s="84"/>
      <c r="E929" s="84"/>
      <c r="Y929" s="85"/>
      <c r="Z929" s="85"/>
      <c r="AA929" s="85"/>
    </row>
    <row r="930" spans="1:27" s="83" customFormat="1" ht="17.649999999999999" customHeight="1" x14ac:dyDescent="0.25">
      <c r="A930" s="51"/>
      <c r="B930" s="53"/>
      <c r="C930" s="51"/>
      <c r="D930" s="51"/>
      <c r="E930" s="51"/>
      <c r="Y930" s="85"/>
      <c r="Z930" s="85"/>
      <c r="AA930" s="85"/>
    </row>
    <row r="931" spans="1:27" s="83" customFormat="1" ht="24" x14ac:dyDescent="0.25">
      <c r="A931" s="84"/>
      <c r="B931" s="81"/>
      <c r="C931" s="51"/>
      <c r="D931" s="51"/>
      <c r="E931" s="84"/>
      <c r="Y931" s="85"/>
      <c r="Z931" s="85"/>
      <c r="AA931" s="85"/>
    </row>
    <row r="932" spans="1:27" s="83" customFormat="1" ht="24" x14ac:dyDescent="0.25">
      <c r="A932" s="84"/>
      <c r="B932" s="81"/>
      <c r="C932" s="84"/>
      <c r="D932" s="84"/>
      <c r="E932" s="84"/>
      <c r="Y932" s="85"/>
      <c r="Z932" s="85"/>
      <c r="AA932" s="85"/>
    </row>
    <row r="933" spans="1:27" s="83" customFormat="1" ht="17.649999999999999" customHeight="1" x14ac:dyDescent="0.25">
      <c r="A933" s="51"/>
      <c r="B933" s="53"/>
      <c r="C933" s="51"/>
      <c r="D933" s="51"/>
      <c r="W933" s="51"/>
      <c r="Y933" s="85"/>
      <c r="Z933" s="85"/>
      <c r="AA933" s="85"/>
    </row>
    <row r="934" spans="1:27" s="83" customFormat="1" ht="24" x14ac:dyDescent="0.25">
      <c r="A934" s="84"/>
      <c r="B934" s="81"/>
      <c r="C934" s="51"/>
      <c r="D934" s="51"/>
      <c r="W934" s="84"/>
      <c r="Y934" s="85"/>
      <c r="Z934" s="85"/>
      <c r="AA934" s="85"/>
    </row>
    <row r="935" spans="1:27" s="83" customFormat="1" ht="24" x14ac:dyDescent="0.25">
      <c r="A935" s="84"/>
      <c r="B935" s="81"/>
      <c r="C935" s="51"/>
      <c r="D935" s="51"/>
      <c r="W935" s="84"/>
      <c r="Y935" s="85"/>
      <c r="Z935" s="85"/>
      <c r="AA935" s="85"/>
    </row>
    <row r="936" spans="1:27" s="83" customFormat="1" ht="24" x14ac:dyDescent="0.25">
      <c r="A936" s="84"/>
      <c r="B936" s="81"/>
      <c r="C936" s="84"/>
      <c r="D936" s="84"/>
      <c r="W936" s="84"/>
      <c r="Y936" s="85"/>
      <c r="Z936" s="85"/>
      <c r="AA936" s="85"/>
    </row>
    <row r="937" spans="1:27" s="83" customFormat="1" ht="17.649999999999999" customHeight="1" x14ac:dyDescent="0.25">
      <c r="A937" s="51"/>
      <c r="B937" s="53"/>
      <c r="C937" s="51"/>
      <c r="D937" s="51"/>
      <c r="W937" s="51"/>
      <c r="Y937" s="85"/>
      <c r="Z937" s="85"/>
      <c r="AA937" s="85"/>
    </row>
    <row r="938" spans="1:27" s="83" customFormat="1" ht="24" x14ac:dyDescent="0.25">
      <c r="A938" s="84"/>
      <c r="B938" s="81"/>
      <c r="C938" s="51"/>
      <c r="D938" s="51"/>
      <c r="E938" s="84"/>
      <c r="Y938" s="85"/>
      <c r="Z938" s="85"/>
      <c r="AA938" s="85"/>
    </row>
    <row r="939" spans="1:27" s="83" customFormat="1" ht="24" x14ac:dyDescent="0.25">
      <c r="A939" s="84"/>
      <c r="B939" s="81"/>
      <c r="C939" s="84"/>
      <c r="D939" s="84"/>
      <c r="E939" s="84"/>
      <c r="Y939" s="85"/>
      <c r="Z939" s="85"/>
      <c r="AA939" s="85"/>
    </row>
  </sheetData>
  <mergeCells count="703">
    <mergeCell ref="B571:B572"/>
    <mergeCell ref="C571:X572"/>
    <mergeCell ref="B573:B574"/>
    <mergeCell ref="C573:X574"/>
    <mergeCell ref="C610:X611"/>
    <mergeCell ref="Y610:AA611"/>
    <mergeCell ref="B616:B617"/>
    <mergeCell ref="C616:X617"/>
    <mergeCell ref="Y616:AA617"/>
    <mergeCell ref="B553:B557"/>
    <mergeCell ref="C553:X557"/>
    <mergeCell ref="B558:B562"/>
    <mergeCell ref="C558:X562"/>
    <mergeCell ref="B563:B564"/>
    <mergeCell ref="C563:X564"/>
    <mergeCell ref="B565:B570"/>
    <mergeCell ref="C565:X566"/>
    <mergeCell ref="D567:X567"/>
    <mergeCell ref="D568:X568"/>
    <mergeCell ref="D569:X569"/>
    <mergeCell ref="E570:X570"/>
    <mergeCell ref="C649:X649"/>
    <mergeCell ref="Y638:AA639"/>
    <mergeCell ref="Y640:AA641"/>
    <mergeCell ref="Y642:AA643"/>
    <mergeCell ref="Y644:AA645"/>
    <mergeCell ref="Y646:AA647"/>
    <mergeCell ref="Y648:AA648"/>
    <mergeCell ref="Y649:AA649"/>
    <mergeCell ref="B618:B619"/>
    <mergeCell ref="C618:X619"/>
    <mergeCell ref="Y618:AA619"/>
    <mergeCell ref="C664:X664"/>
    <mergeCell ref="B668:B669"/>
    <mergeCell ref="C668:X669"/>
    <mergeCell ref="B652:B653"/>
    <mergeCell ref="B654:B655"/>
    <mergeCell ref="Y664:AA664"/>
    <mergeCell ref="C665:X665"/>
    <mergeCell ref="Y665:AA665"/>
    <mergeCell ref="C652:X653"/>
    <mergeCell ref="C654:X655"/>
    <mergeCell ref="Y652:AA653"/>
    <mergeCell ref="Y654:AA655"/>
    <mergeCell ref="B640:B641"/>
    <mergeCell ref="C640:X641"/>
    <mergeCell ref="B642:B643"/>
    <mergeCell ref="C642:X643"/>
    <mergeCell ref="B644:B645"/>
    <mergeCell ref="C644:X645"/>
    <mergeCell ref="B646:B647"/>
    <mergeCell ref="C646:X647"/>
    <mergeCell ref="C648:X648"/>
    <mergeCell ref="C789:X789"/>
    <mergeCell ref="Y789:AA789"/>
    <mergeCell ref="C790:X790"/>
    <mergeCell ref="Y790:AA790"/>
    <mergeCell ref="C791:X791"/>
    <mergeCell ref="Y791:AA791"/>
    <mergeCell ref="C792:X792"/>
    <mergeCell ref="Y792:AA792"/>
    <mergeCell ref="Y764:AA765"/>
    <mergeCell ref="C768:X769"/>
    <mergeCell ref="Y768:AA769"/>
    <mergeCell ref="C788:X788"/>
    <mergeCell ref="Y788:AA788"/>
    <mergeCell ref="Y780:AA781"/>
    <mergeCell ref="C784:X785"/>
    <mergeCell ref="Y784:AA785"/>
    <mergeCell ref="C766:X767"/>
    <mergeCell ref="Y766:AA767"/>
    <mergeCell ref="B737:B738"/>
    <mergeCell ref="C748:X748"/>
    <mergeCell ref="Y748:AA748"/>
    <mergeCell ref="C749:X749"/>
    <mergeCell ref="Y749:AA749"/>
    <mergeCell ref="C750:X750"/>
    <mergeCell ref="Y750:AA750"/>
    <mergeCell ref="C751:X751"/>
    <mergeCell ref="Y751:AA751"/>
    <mergeCell ref="B739:B740"/>
    <mergeCell ref="C739:X740"/>
    <mergeCell ref="Y739:AA740"/>
    <mergeCell ref="B774:B775"/>
    <mergeCell ref="C729:X729"/>
    <mergeCell ref="Y729:AA729"/>
    <mergeCell ref="C730:X730"/>
    <mergeCell ref="Y730:AA730"/>
    <mergeCell ref="C731:X731"/>
    <mergeCell ref="Y731:AA731"/>
    <mergeCell ref="C732:X732"/>
    <mergeCell ref="Y732:AA732"/>
    <mergeCell ref="Y737:AA738"/>
    <mergeCell ref="C735:X736"/>
    <mergeCell ref="Y735:AA736"/>
    <mergeCell ref="B762:B763"/>
    <mergeCell ref="C762:X763"/>
    <mergeCell ref="Y762:AA763"/>
    <mergeCell ref="B758:B759"/>
    <mergeCell ref="C758:X759"/>
    <mergeCell ref="Y758:AA759"/>
    <mergeCell ref="B760:B761"/>
    <mergeCell ref="C774:X775"/>
    <mergeCell ref="Y774:AA775"/>
    <mergeCell ref="B764:B765"/>
    <mergeCell ref="C764:X765"/>
    <mergeCell ref="B766:B767"/>
    <mergeCell ref="C726:X726"/>
    <mergeCell ref="Y726:AA726"/>
    <mergeCell ref="C727:X727"/>
    <mergeCell ref="Y727:AA727"/>
    <mergeCell ref="C728:X728"/>
    <mergeCell ref="Y728:AA728"/>
    <mergeCell ref="B718:B719"/>
    <mergeCell ref="C718:X719"/>
    <mergeCell ref="Y718:AA719"/>
    <mergeCell ref="B720:B721"/>
    <mergeCell ref="C720:X721"/>
    <mergeCell ref="Y720:AA721"/>
    <mergeCell ref="B722:B723"/>
    <mergeCell ref="C722:X723"/>
    <mergeCell ref="Y722:AA723"/>
    <mergeCell ref="B712:B713"/>
    <mergeCell ref="C712:X713"/>
    <mergeCell ref="Y708:AA709"/>
    <mergeCell ref="B710:B711"/>
    <mergeCell ref="C710:X711"/>
    <mergeCell ref="Y710:AA711"/>
    <mergeCell ref="B708:B709"/>
    <mergeCell ref="C708:X709"/>
    <mergeCell ref="Y694:AA695"/>
    <mergeCell ref="Y700:AA701"/>
    <mergeCell ref="B698:B699"/>
    <mergeCell ref="C698:X699"/>
    <mergeCell ref="Y698:AA699"/>
    <mergeCell ref="Y704:AA705"/>
    <mergeCell ref="B700:B701"/>
    <mergeCell ref="C760:X761"/>
    <mergeCell ref="Y760:AA761"/>
    <mergeCell ref="C600:X601"/>
    <mergeCell ref="Y712:AA713"/>
    <mergeCell ref="B704:B705"/>
    <mergeCell ref="C704:X705"/>
    <mergeCell ref="C737:X738"/>
    <mergeCell ref="Y745:AA745"/>
    <mergeCell ref="B743:B744"/>
    <mergeCell ref="B630:B631"/>
    <mergeCell ref="C630:X631"/>
    <mergeCell ref="Y630:AA631"/>
    <mergeCell ref="B634:B635"/>
    <mergeCell ref="B706:B707"/>
    <mergeCell ref="C706:X707"/>
    <mergeCell ref="Y706:AA707"/>
    <mergeCell ref="B716:B717"/>
    <mergeCell ref="C716:X717"/>
    <mergeCell ref="Y716:AA717"/>
    <mergeCell ref="C700:X701"/>
    <mergeCell ref="B620:B621"/>
    <mergeCell ref="C620:X621"/>
    <mergeCell ref="Y620:AA621"/>
    <mergeCell ref="B610:B611"/>
    <mergeCell ref="B782:B783"/>
    <mergeCell ref="C782:X783"/>
    <mergeCell ref="Y782:AA783"/>
    <mergeCell ref="B776:B777"/>
    <mergeCell ref="C776:X777"/>
    <mergeCell ref="Y776:AA777"/>
    <mergeCell ref="B778:B779"/>
    <mergeCell ref="C778:X779"/>
    <mergeCell ref="Y778:AA779"/>
    <mergeCell ref="C780:X781"/>
    <mergeCell ref="B768:B769"/>
    <mergeCell ref="B682:B683"/>
    <mergeCell ref="Y682:AA683"/>
    <mergeCell ref="B692:B693"/>
    <mergeCell ref="B675:Z675"/>
    <mergeCell ref="B784:B785"/>
    <mergeCell ref="B780:B781"/>
    <mergeCell ref="B770:B771"/>
    <mergeCell ref="C770:X771"/>
    <mergeCell ref="Y770:AA771"/>
    <mergeCell ref="C745:X745"/>
    <mergeCell ref="C743:X744"/>
    <mergeCell ref="Y743:AA744"/>
    <mergeCell ref="B741:B742"/>
    <mergeCell ref="C741:X742"/>
    <mergeCell ref="Y741:AA742"/>
    <mergeCell ref="C752:X752"/>
    <mergeCell ref="Y752:AA752"/>
    <mergeCell ref="C753:X753"/>
    <mergeCell ref="Y753:AA753"/>
    <mergeCell ref="C754:X754"/>
    <mergeCell ref="Y754:AA754"/>
    <mergeCell ref="C755:X755"/>
    <mergeCell ref="Y755:AA755"/>
    <mergeCell ref="B690:B691"/>
    <mergeCell ref="C690:X691"/>
    <mergeCell ref="B694:B695"/>
    <mergeCell ref="Y696:AA697"/>
    <mergeCell ref="B678:B679"/>
    <mergeCell ref="C678:X679"/>
    <mergeCell ref="Y678:AA679"/>
    <mergeCell ref="B680:B681"/>
    <mergeCell ref="C680:X681"/>
    <mergeCell ref="Y680:AA681"/>
    <mergeCell ref="C682:X683"/>
    <mergeCell ref="C686:X687"/>
    <mergeCell ref="Y686:AA687"/>
    <mergeCell ref="B686:B687"/>
    <mergeCell ref="C696:X697"/>
    <mergeCell ref="C694:X695"/>
    <mergeCell ref="C692:X693"/>
    <mergeCell ref="Y692:AA693"/>
    <mergeCell ref="B688:B689"/>
    <mergeCell ref="C688:X689"/>
    <mergeCell ref="Y688:AA689"/>
    <mergeCell ref="Y690:AA691"/>
    <mergeCell ref="B696:B697"/>
    <mergeCell ref="Y594:AA595"/>
    <mergeCell ref="B596:B597"/>
    <mergeCell ref="C596:X597"/>
    <mergeCell ref="Y596:AA597"/>
    <mergeCell ref="Y598:AA599"/>
    <mergeCell ref="B594:B595"/>
    <mergeCell ref="Y684:AA685"/>
    <mergeCell ref="B622:B623"/>
    <mergeCell ref="C622:X623"/>
    <mergeCell ref="Y622:AA623"/>
    <mergeCell ref="B676:B677"/>
    <mergeCell ref="C676:X677"/>
    <mergeCell ref="Y676:AA677"/>
    <mergeCell ref="B658:B659"/>
    <mergeCell ref="C658:X659"/>
    <mergeCell ref="Y658:AA659"/>
    <mergeCell ref="B660:B661"/>
    <mergeCell ref="C660:X661"/>
    <mergeCell ref="Y660:AA661"/>
    <mergeCell ref="B670:B671"/>
    <mergeCell ref="C670:X671"/>
    <mergeCell ref="C672:X672"/>
    <mergeCell ref="B638:B639"/>
    <mergeCell ref="C638:X639"/>
    <mergeCell ref="Y419:AA422"/>
    <mergeCell ref="B423:B426"/>
    <mergeCell ref="C423:X426"/>
    <mergeCell ref="Y423:AA426"/>
    <mergeCell ref="B577:B578"/>
    <mergeCell ref="Y592:AA593"/>
    <mergeCell ref="B431:B434"/>
    <mergeCell ref="C431:X434"/>
    <mergeCell ref="B454:B456"/>
    <mergeCell ref="B484:B507"/>
    <mergeCell ref="C465:X467"/>
    <mergeCell ref="B427:B430"/>
    <mergeCell ref="C427:X430"/>
    <mergeCell ref="Y427:AA430"/>
    <mergeCell ref="C478:X480"/>
    <mergeCell ref="C468:X470"/>
    <mergeCell ref="C513:X514"/>
    <mergeCell ref="Y515:AA515"/>
    <mergeCell ref="Y518:AA518"/>
    <mergeCell ref="C516:X516"/>
    <mergeCell ref="C517:X517"/>
    <mergeCell ref="C515:X515"/>
    <mergeCell ref="C529:X529"/>
    <mergeCell ref="Y529:AA529"/>
    <mergeCell ref="C634:X635"/>
    <mergeCell ref="Y634:AA635"/>
    <mergeCell ref="B624:B625"/>
    <mergeCell ref="C624:X625"/>
    <mergeCell ref="Y624:AA625"/>
    <mergeCell ref="B628:B629"/>
    <mergeCell ref="C628:X629"/>
    <mergeCell ref="Y628:AA629"/>
    <mergeCell ref="S32:U35"/>
    <mergeCell ref="Y32:AA35"/>
    <mergeCell ref="B481:B483"/>
    <mergeCell ref="C322:X324"/>
    <mergeCell ref="B203:B205"/>
    <mergeCell ref="Y527:AA527"/>
    <mergeCell ref="C521:X521"/>
    <mergeCell ref="C522:X522"/>
    <mergeCell ref="C523:X523"/>
    <mergeCell ref="C524:X524"/>
    <mergeCell ref="C525:X525"/>
    <mergeCell ref="Y523:AA523"/>
    <mergeCell ref="Y524:AA524"/>
    <mergeCell ref="Y521:AA521"/>
    <mergeCell ref="Y522:AA522"/>
    <mergeCell ref="B513:B514"/>
    <mergeCell ref="Y484:AA487"/>
    <mergeCell ref="B367:B370"/>
    <mergeCell ref="B325:B327"/>
    <mergeCell ref="B328:B331"/>
    <mergeCell ref="B337:B340"/>
    <mergeCell ref="C337:X340"/>
    <mergeCell ref="C325:X327"/>
    <mergeCell ref="C252:X254"/>
    <mergeCell ref="C255:X258"/>
    <mergeCell ref="B347:B349"/>
    <mergeCell ref="B350:B352"/>
    <mergeCell ref="C328:X331"/>
    <mergeCell ref="B255:B258"/>
    <mergeCell ref="B384:B386"/>
    <mergeCell ref="C384:X386"/>
    <mergeCell ref="Y384:AA386"/>
    <mergeCell ref="B407:B410"/>
    <mergeCell ref="C407:X410"/>
    <mergeCell ref="Y407:AA410"/>
    <mergeCell ref="Y481:AA483"/>
    <mergeCell ref="B445:B447"/>
    <mergeCell ref="B334:B336"/>
    <mergeCell ref="C334:X336"/>
    <mergeCell ref="C367:X370"/>
    <mergeCell ref="Y334:AA336"/>
    <mergeCell ref="C364:X366"/>
    <mergeCell ref="Y493:AA501"/>
    <mergeCell ref="C481:X483"/>
    <mergeCell ref="C510:X511"/>
    <mergeCell ref="Y510:AA511"/>
    <mergeCell ref="B510:B511"/>
    <mergeCell ref="C450:X453"/>
    <mergeCell ref="B411:B414"/>
    <mergeCell ref="C411:X414"/>
    <mergeCell ref="B437:B439"/>
    <mergeCell ref="C437:X439"/>
    <mergeCell ref="Y462:AA464"/>
    <mergeCell ref="Y465:AA467"/>
    <mergeCell ref="Y403:AA406"/>
    <mergeCell ref="Y459:AA461"/>
    <mergeCell ref="Y337:AA340"/>
    <mergeCell ref="Y355:AA358"/>
    <mergeCell ref="C343:X346"/>
    <mergeCell ref="C347:X349"/>
    <mergeCell ref="C350:X352"/>
    <mergeCell ref="B343:B346"/>
    <mergeCell ref="Y343:AA346"/>
    <mergeCell ref="Y347:AA349"/>
    <mergeCell ref="Y168:AA170"/>
    <mergeCell ref="Y138:AA143"/>
    <mergeCell ref="C196:X198"/>
    <mergeCell ref="C182:X184"/>
    <mergeCell ref="Y513:AA514"/>
    <mergeCell ref="Y488:AA492"/>
    <mergeCell ref="Y478:AA480"/>
    <mergeCell ref="C199:X202"/>
    <mergeCell ref="C217:X219"/>
    <mergeCell ref="Y364:AA366"/>
    <mergeCell ref="Y445:AA447"/>
    <mergeCell ref="Y325:AA327"/>
    <mergeCell ref="Y328:AA331"/>
    <mergeCell ref="Y377:AA378"/>
    <mergeCell ref="Y367:AA370"/>
    <mergeCell ref="C371:X373"/>
    <mergeCell ref="Y468:AA470"/>
    <mergeCell ref="Y371:AA373"/>
    <mergeCell ref="Y374:AA376"/>
    <mergeCell ref="C473:X475"/>
    <mergeCell ref="Y502:AA507"/>
    <mergeCell ref="C445:X447"/>
    <mergeCell ref="C512:X512"/>
    <mergeCell ref="Y512:AA512"/>
    <mergeCell ref="B684:B685"/>
    <mergeCell ref="C684:X685"/>
    <mergeCell ref="Y516:AA516"/>
    <mergeCell ref="C519:X519"/>
    <mergeCell ref="B592:B593"/>
    <mergeCell ref="C520:X520"/>
    <mergeCell ref="C518:X518"/>
    <mergeCell ref="C584:X585"/>
    <mergeCell ref="B584:B585"/>
    <mergeCell ref="B590:B591"/>
    <mergeCell ref="B549:B550"/>
    <mergeCell ref="C549:X550"/>
    <mergeCell ref="B612:B613"/>
    <mergeCell ref="C612:X613"/>
    <mergeCell ref="Y612:AA613"/>
    <mergeCell ref="B626:B627"/>
    <mergeCell ref="C626:X627"/>
    <mergeCell ref="Y626:AA627"/>
    <mergeCell ref="C592:X593"/>
    <mergeCell ref="Y519:AA519"/>
    <mergeCell ref="Y520:AA520"/>
    <mergeCell ref="Y525:AA525"/>
    <mergeCell ref="Y532:AA532"/>
    <mergeCell ref="Y528:AA528"/>
    <mergeCell ref="C526:X526"/>
    <mergeCell ref="C531:X531"/>
    <mergeCell ref="Y531:AA531"/>
    <mergeCell ref="Y547:AA548"/>
    <mergeCell ref="C590:X591"/>
    <mergeCell ref="Y590:AA591"/>
    <mergeCell ref="C583:X583"/>
    <mergeCell ref="Y583:AA583"/>
    <mergeCell ref="C527:X527"/>
    <mergeCell ref="C547:X548"/>
    <mergeCell ref="Y549:AA550"/>
    <mergeCell ref="C577:X578"/>
    <mergeCell ref="Y577:AA578"/>
    <mergeCell ref="Y553:AA557"/>
    <mergeCell ref="Y558:AA562"/>
    <mergeCell ref="Y563:AA564"/>
    <mergeCell ref="Y565:AA570"/>
    <mergeCell ref="C530:X530"/>
    <mergeCell ref="Y530:AA530"/>
    <mergeCell ref="C528:X528"/>
    <mergeCell ref="C532:X532"/>
    <mergeCell ref="Y571:AA572"/>
    <mergeCell ref="Y573:AA574"/>
    <mergeCell ref="B581:B582"/>
    <mergeCell ref="B608:B609"/>
    <mergeCell ref="B579:B580"/>
    <mergeCell ref="C579:X580"/>
    <mergeCell ref="Y579:AA580"/>
    <mergeCell ref="C581:X582"/>
    <mergeCell ref="Y581:AA582"/>
    <mergeCell ref="B586:B587"/>
    <mergeCell ref="Y586:AA587"/>
    <mergeCell ref="C586:X587"/>
    <mergeCell ref="C604:X605"/>
    <mergeCell ref="C606:X607"/>
    <mergeCell ref="C608:X609"/>
    <mergeCell ref="B604:B605"/>
    <mergeCell ref="B606:B607"/>
    <mergeCell ref="Y604:AA605"/>
    <mergeCell ref="Y606:AA607"/>
    <mergeCell ref="Y608:AA609"/>
    <mergeCell ref="Y584:AA585"/>
    <mergeCell ref="Y600:AA601"/>
    <mergeCell ref="B600:B601"/>
    <mergeCell ref="B598:B599"/>
    <mergeCell ref="C598:X599"/>
    <mergeCell ref="C594:X595"/>
    <mergeCell ref="Y350:AA352"/>
    <mergeCell ref="C403:X406"/>
    <mergeCell ref="C377:X378"/>
    <mergeCell ref="B459:B461"/>
    <mergeCell ref="C398:X400"/>
    <mergeCell ref="B403:B406"/>
    <mergeCell ref="B355:B358"/>
    <mergeCell ref="C355:X358"/>
    <mergeCell ref="B371:B373"/>
    <mergeCell ref="C359:X361"/>
    <mergeCell ref="B364:B366"/>
    <mergeCell ref="Y437:AA439"/>
    <mergeCell ref="Y442:AA444"/>
    <mergeCell ref="Y389:AA392"/>
    <mergeCell ref="C454:X456"/>
    <mergeCell ref="B377:B378"/>
    <mergeCell ref="C374:X376"/>
    <mergeCell ref="B359:B361"/>
    <mergeCell ref="Y411:AA414"/>
    <mergeCell ref="B415:B418"/>
    <mergeCell ref="C415:X418"/>
    <mergeCell ref="Y415:AA418"/>
    <mergeCell ref="B419:B422"/>
    <mergeCell ref="C419:X422"/>
    <mergeCell ref="Y217:AA219"/>
    <mergeCell ref="Y214:AA216"/>
    <mergeCell ref="Y209:AA211"/>
    <mergeCell ref="B462:B464"/>
    <mergeCell ref="B465:B467"/>
    <mergeCell ref="B468:B470"/>
    <mergeCell ref="C459:X461"/>
    <mergeCell ref="C462:X464"/>
    <mergeCell ref="B374:B376"/>
    <mergeCell ref="Y450:AA453"/>
    <mergeCell ref="Y431:AA434"/>
    <mergeCell ref="Y235:AA237"/>
    <mergeCell ref="Y300:AA302"/>
    <mergeCell ref="B244:B246"/>
    <mergeCell ref="C244:X246"/>
    <mergeCell ref="Y244:AA246"/>
    <mergeCell ref="B247:B249"/>
    <mergeCell ref="C247:X249"/>
    <mergeCell ref="Y247:AA249"/>
    <mergeCell ref="Y238:AA240"/>
    <mergeCell ref="B241:B243"/>
    <mergeCell ref="C241:X243"/>
    <mergeCell ref="Y241:AA243"/>
    <mergeCell ref="C286:X288"/>
    <mergeCell ref="B269:B271"/>
    <mergeCell ref="C269:X271"/>
    <mergeCell ref="Y255:AA258"/>
    <mergeCell ref="Y274:AA277"/>
    <mergeCell ref="C222:X224"/>
    <mergeCell ref="Y222:AA224"/>
    <mergeCell ref="B225:B227"/>
    <mergeCell ref="C225:X227"/>
    <mergeCell ref="Y225:AA227"/>
    <mergeCell ref="Y266:AA268"/>
    <mergeCell ref="B259:B262"/>
    <mergeCell ref="B238:B240"/>
    <mergeCell ref="C238:X240"/>
    <mergeCell ref="B235:B237"/>
    <mergeCell ref="C235:X237"/>
    <mergeCell ref="B230:B232"/>
    <mergeCell ref="C230:X232"/>
    <mergeCell ref="C259:X262"/>
    <mergeCell ref="B263:B265"/>
    <mergeCell ref="C263:X265"/>
    <mergeCell ref="B266:B268"/>
    <mergeCell ref="C266:X268"/>
    <mergeCell ref="B274:B277"/>
    <mergeCell ref="Y230:AA232"/>
    <mergeCell ref="B209:B211"/>
    <mergeCell ref="C187:X189"/>
    <mergeCell ref="B193:B195"/>
    <mergeCell ref="B190:B192"/>
    <mergeCell ref="C209:X211"/>
    <mergeCell ref="C214:X216"/>
    <mergeCell ref="C203:X205"/>
    <mergeCell ref="Y196:AA198"/>
    <mergeCell ref="Y190:AA192"/>
    <mergeCell ref="B206:B208"/>
    <mergeCell ref="B196:B198"/>
    <mergeCell ref="B199:B202"/>
    <mergeCell ref="C206:X208"/>
    <mergeCell ref="Y193:AA195"/>
    <mergeCell ref="Y174:AA176"/>
    <mergeCell ref="B179:B181"/>
    <mergeCell ref="B182:B184"/>
    <mergeCell ref="B187:B189"/>
    <mergeCell ref="C179:X181"/>
    <mergeCell ref="Y179:AA181"/>
    <mergeCell ref="B171:B173"/>
    <mergeCell ref="C171:X173"/>
    <mergeCell ref="C190:X192"/>
    <mergeCell ref="B174:B176"/>
    <mergeCell ref="C174:X176"/>
    <mergeCell ref="Y305:AA308"/>
    <mergeCell ref="B311:B314"/>
    <mergeCell ref="C311:X314"/>
    <mergeCell ref="Y311:AA314"/>
    <mergeCell ref="C300:X302"/>
    <mergeCell ref="B300:B302"/>
    <mergeCell ref="C274:X277"/>
    <mergeCell ref="Y280:AA283"/>
    <mergeCell ref="B305:B308"/>
    <mergeCell ref="C305:X308"/>
    <mergeCell ref="C291:X294"/>
    <mergeCell ref="B297:B299"/>
    <mergeCell ref="B291:B294"/>
    <mergeCell ref="Y297:AA299"/>
    <mergeCell ref="Y291:AA294"/>
    <mergeCell ref="B280:B283"/>
    <mergeCell ref="C280:X283"/>
    <mergeCell ref="C297:X299"/>
    <mergeCell ref="B222:B224"/>
    <mergeCell ref="Y206:AA208"/>
    <mergeCell ref="Y203:AA205"/>
    <mergeCell ref="C165:X167"/>
    <mergeCell ref="B149:B151"/>
    <mergeCell ref="U116:AA116"/>
    <mergeCell ref="C123:X125"/>
    <mergeCell ref="C128:X130"/>
    <mergeCell ref="B144:B146"/>
    <mergeCell ref="C144:X146"/>
    <mergeCell ref="Y123:AA125"/>
    <mergeCell ref="C149:X151"/>
    <mergeCell ref="B157:B159"/>
    <mergeCell ref="C157:X159"/>
    <mergeCell ref="B160:B162"/>
    <mergeCell ref="C160:X162"/>
    <mergeCell ref="B168:B170"/>
    <mergeCell ref="C168:X170"/>
    <mergeCell ref="B152:B154"/>
    <mergeCell ref="C152:X154"/>
    <mergeCell ref="Y171:AA173"/>
    <mergeCell ref="C193:X195"/>
    <mergeCell ref="Y182:AA184"/>
    <mergeCell ref="Y199:AA202"/>
    <mergeCell ref="U106:AA106"/>
    <mergeCell ref="C112:X114"/>
    <mergeCell ref="C117:X119"/>
    <mergeCell ref="Y152:AA154"/>
    <mergeCell ref="Y93:AA95"/>
    <mergeCell ref="B66:B70"/>
    <mergeCell ref="C79:X81"/>
    <mergeCell ref="B90:B92"/>
    <mergeCell ref="C90:X92"/>
    <mergeCell ref="B138:B143"/>
    <mergeCell ref="C138:X143"/>
    <mergeCell ref="B37:B40"/>
    <mergeCell ref="C102:X104"/>
    <mergeCell ref="B165:B167"/>
    <mergeCell ref="Y117:AA119"/>
    <mergeCell ref="B49:B52"/>
    <mergeCell ref="C49:X52"/>
    <mergeCell ref="B54:B60"/>
    <mergeCell ref="C66:X70"/>
    <mergeCell ref="C71:X73"/>
    <mergeCell ref="C84:X87"/>
    <mergeCell ref="C93:X95"/>
    <mergeCell ref="C107:X109"/>
    <mergeCell ref="Y61:AA63"/>
    <mergeCell ref="Y99:AA101"/>
    <mergeCell ref="U89:AA89"/>
    <mergeCell ref="Y102:AA104"/>
    <mergeCell ref="U111:AA111"/>
    <mergeCell ref="B41:B43"/>
    <mergeCell ref="Y49:AA52"/>
    <mergeCell ref="Y107:AA109"/>
    <mergeCell ref="Y149:AA151"/>
    <mergeCell ref="Y157:AA159"/>
    <mergeCell ref="U127:AA127"/>
    <mergeCell ref="Y54:AA60"/>
    <mergeCell ref="O20:T21"/>
    <mergeCell ref="G20:J21"/>
    <mergeCell ref="A26:Z27"/>
    <mergeCell ref="Y79:AA81"/>
    <mergeCell ref="A33:I34"/>
    <mergeCell ref="C37:X40"/>
    <mergeCell ref="Y112:AA114"/>
    <mergeCell ref="Y542:AA544"/>
    <mergeCell ref="Y454:AA456"/>
    <mergeCell ref="Y473:AA475"/>
    <mergeCell ref="Y539:AA541"/>
    <mergeCell ref="Y90:AA92"/>
    <mergeCell ref="Y46:AA48"/>
    <mergeCell ref="U78:AA78"/>
    <mergeCell ref="Y71:AA73"/>
    <mergeCell ref="U122:AA122"/>
    <mergeCell ref="Y96:AA98"/>
    <mergeCell ref="V32:X35"/>
    <mergeCell ref="C61:X63"/>
    <mergeCell ref="C41:X43"/>
    <mergeCell ref="Y41:AA43"/>
    <mergeCell ref="C54:X60"/>
    <mergeCell ref="C96:X98"/>
    <mergeCell ref="C99:X101"/>
    <mergeCell ref="C315:X318"/>
    <mergeCell ref="A3:AA3"/>
    <mergeCell ref="K6:AA7"/>
    <mergeCell ref="Y84:AA87"/>
    <mergeCell ref="H11:AA12"/>
    <mergeCell ref="H13:AA15"/>
    <mergeCell ref="H16:K16"/>
    <mergeCell ref="A23:Z24"/>
    <mergeCell ref="H9:AA10"/>
    <mergeCell ref="C14:G14"/>
    <mergeCell ref="Y20:AA21"/>
    <mergeCell ref="C46:X48"/>
    <mergeCell ref="Y66:AA70"/>
    <mergeCell ref="U36:AA36"/>
    <mergeCell ref="Y37:AA40"/>
    <mergeCell ref="A9:B18"/>
    <mergeCell ref="C11:G12"/>
    <mergeCell ref="R16:S16"/>
    <mergeCell ref="T16:AA16"/>
    <mergeCell ref="C17:G17"/>
    <mergeCell ref="A20:F21"/>
    <mergeCell ref="C10:G10"/>
    <mergeCell ref="U20:X21"/>
    <mergeCell ref="K20:M21"/>
    <mergeCell ref="Y668:AA669"/>
    <mergeCell ref="A1:AA1"/>
    <mergeCell ref="A2:AA2"/>
    <mergeCell ref="A5:G5"/>
    <mergeCell ref="A6:J7"/>
    <mergeCell ref="C9:G9"/>
    <mergeCell ref="B85:B86"/>
    <mergeCell ref="Y398:AA400"/>
    <mergeCell ref="U83:AA83"/>
    <mergeCell ref="H17:AA18"/>
    <mergeCell ref="Y381:AA383"/>
    <mergeCell ref="Y286:AA288"/>
    <mergeCell ref="Y144:AA146"/>
    <mergeCell ref="Y187:AA189"/>
    <mergeCell ref="Y252:AA254"/>
    <mergeCell ref="Y322:AA324"/>
    <mergeCell ref="Y259:AA262"/>
    <mergeCell ref="Y165:AA167"/>
    <mergeCell ref="Y160:AA162"/>
    <mergeCell ref="Y128:AA130"/>
    <mergeCell ref="Y269:AA271"/>
    <mergeCell ref="Y263:AA265"/>
    <mergeCell ref="Y393:AA395"/>
    <mergeCell ref="B315:B318"/>
    <mergeCell ref="Y672:AA672"/>
    <mergeCell ref="B735:B736"/>
    <mergeCell ref="Y359:AA361"/>
    <mergeCell ref="Y315:AA318"/>
    <mergeCell ref="B319:B321"/>
    <mergeCell ref="Y319:AA321"/>
    <mergeCell ref="B322:B324"/>
    <mergeCell ref="C319:X321"/>
    <mergeCell ref="B478:B480"/>
    <mergeCell ref="B539:B541"/>
    <mergeCell ref="C539:X541"/>
    <mergeCell ref="B542:B544"/>
    <mergeCell ref="C542:X544"/>
    <mergeCell ref="B442:B444"/>
    <mergeCell ref="C442:X444"/>
    <mergeCell ref="B450:B453"/>
    <mergeCell ref="B381:B383"/>
    <mergeCell ref="C381:X383"/>
    <mergeCell ref="B389:B392"/>
    <mergeCell ref="C389:X392"/>
    <mergeCell ref="B393:B395"/>
    <mergeCell ref="C393:X395"/>
    <mergeCell ref="B398:B400"/>
    <mergeCell ref="Y670:AA671"/>
  </mergeCells>
  <phoneticPr fontId="3"/>
  <printOptions horizontalCentered="1"/>
  <pageMargins left="0.51041666666666663" right="0.51041666666666663" top="0.70866141732283472" bottom="0.70866141732283472" header="0" footer="0"/>
  <pageSetup paperSize="9" scale="94" fitToHeight="0" orientation="portrait" r:id="rId1"/>
  <headerFooter alignWithMargins="0">
    <oddHeader>&amp;R&amp;"ＭＳ Ｐゴシック,標準"&amp;9運営状況点検書（外部サービス利用型特定施設）</oddHeader>
    <oddFooter>&amp;C&amp;P</oddFooter>
  </headerFooter>
  <rowBreaks count="21" manualBreakCount="21">
    <brk id="52" max="16383" man="1"/>
    <brk id="110" max="26" man="1"/>
    <brk id="163" max="26" man="1"/>
    <brk id="212" max="16383" man="1"/>
    <brk id="272" max="26" man="1"/>
    <brk id="309" max="16383" man="1"/>
    <brk id="362" max="16383" man="1"/>
    <brk id="435" max="26" man="1"/>
    <brk id="476" max="16383" man="1"/>
    <brk id="508" max="16383" man="1"/>
    <brk id="533" max="16383" man="1"/>
    <brk id="588" max="16383" man="1"/>
    <brk id="601" max="16383" man="1"/>
    <brk id="632" max="16383" man="1"/>
    <brk id="650" max="16383" man="1"/>
    <brk id="673" max="16383" man="1"/>
    <brk id="702" max="16383" man="1"/>
    <brk id="724" max="16383" man="1"/>
    <brk id="745" max="16383" man="1"/>
    <brk id="756" max="16383" man="1"/>
    <brk id="7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S788"/>
  <sheetViews>
    <sheetView showGridLines="0" tabSelected="1" view="pageBreakPreview" zoomScale="75" zoomScaleNormal="55" zoomScaleSheetLayoutView="75" workbookViewId="0">
      <selection sqref="A1:AA1"/>
    </sheetView>
  </sheetViews>
  <sheetFormatPr defaultColWidth="5.140625" defaultRowHeight="14.25" x14ac:dyDescent="0.15"/>
  <cols>
    <col min="1" max="1" width="1" style="145" customWidth="1"/>
    <col min="2" max="2" width="6.5703125" style="145" customWidth="1"/>
    <col min="3" max="24" width="3.85546875" style="145" customWidth="1"/>
    <col min="25" max="66" width="6.5703125" style="145" customWidth="1"/>
    <col min="67" max="67" width="1.28515625" style="145" customWidth="1"/>
    <col min="68" max="16384" width="5.140625" style="145"/>
  </cols>
  <sheetData>
    <row r="1" spans="1:71" s="123" customFormat="1" ht="20.25" customHeight="1" x14ac:dyDescent="0.15">
      <c r="A1" s="123" t="s">
        <v>812</v>
      </c>
      <c r="G1" s="124" t="s">
        <v>219</v>
      </c>
      <c r="H1" s="124"/>
      <c r="I1" s="124"/>
      <c r="J1" s="124"/>
      <c r="K1" s="124"/>
      <c r="L1" s="124"/>
      <c r="M1" s="124"/>
      <c r="N1" s="124"/>
      <c r="Q1" s="125" t="s">
        <v>220</v>
      </c>
      <c r="T1" s="124"/>
      <c r="U1" s="124"/>
      <c r="V1" s="124"/>
      <c r="W1" s="124"/>
      <c r="X1" s="124"/>
      <c r="Y1" s="124"/>
      <c r="Z1" s="124"/>
      <c r="AA1" s="124"/>
      <c r="AW1" s="126" t="s">
        <v>221</v>
      </c>
      <c r="AX1" s="812" t="s">
        <v>222</v>
      </c>
      <c r="AY1" s="813"/>
      <c r="AZ1" s="813"/>
      <c r="BA1" s="813"/>
      <c r="BB1" s="813"/>
      <c r="BC1" s="813"/>
      <c r="BD1" s="813"/>
      <c r="BE1" s="813"/>
      <c r="BF1" s="813"/>
      <c r="BG1" s="813"/>
      <c r="BH1" s="813"/>
      <c r="BI1" s="813"/>
      <c r="BJ1" s="813"/>
      <c r="BK1" s="813"/>
      <c r="BL1" s="813"/>
      <c r="BM1" s="813"/>
      <c r="BN1" s="126" t="s">
        <v>223</v>
      </c>
    </row>
    <row r="2" spans="1:71" s="127" customFormat="1" ht="20.25" customHeight="1" x14ac:dyDescent="0.15">
      <c r="N2" s="125"/>
      <c r="Q2" s="125"/>
      <c r="R2" s="125"/>
      <c r="T2" s="126"/>
      <c r="U2" s="126"/>
      <c r="V2" s="126"/>
      <c r="W2" s="126"/>
      <c r="X2" s="126"/>
      <c r="Y2" s="126"/>
      <c r="Z2" s="126"/>
      <c r="AA2" s="126"/>
      <c r="AF2" s="128" t="s">
        <v>224</v>
      </c>
      <c r="AG2" s="814">
        <v>7</v>
      </c>
      <c r="AH2" s="814"/>
      <c r="AI2" s="128" t="s">
        <v>487</v>
      </c>
      <c r="AJ2" s="815">
        <f>IF(AG2=0,"",YEAR(DATE(2018+AG2,1,1)))</f>
        <v>2025</v>
      </c>
      <c r="AK2" s="815"/>
      <c r="AL2" s="129" t="s">
        <v>488</v>
      </c>
      <c r="AM2" s="129" t="s">
        <v>227</v>
      </c>
      <c r="AN2" s="814">
        <v>4</v>
      </c>
      <c r="AO2" s="814"/>
      <c r="AP2" s="129" t="s">
        <v>228</v>
      </c>
      <c r="AW2" s="126" t="s">
        <v>229</v>
      </c>
      <c r="AX2" s="816" t="s">
        <v>489</v>
      </c>
      <c r="AY2" s="816"/>
      <c r="AZ2" s="816"/>
      <c r="BA2" s="816"/>
      <c r="BB2" s="816"/>
      <c r="BC2" s="816"/>
      <c r="BD2" s="816"/>
      <c r="BE2" s="816"/>
      <c r="BF2" s="816"/>
      <c r="BG2" s="816"/>
      <c r="BH2" s="816"/>
      <c r="BI2" s="816"/>
      <c r="BJ2" s="816"/>
      <c r="BK2" s="816"/>
      <c r="BL2" s="816"/>
      <c r="BM2" s="816"/>
      <c r="BN2" s="126" t="s">
        <v>223</v>
      </c>
      <c r="BO2" s="126"/>
      <c r="BP2" s="126"/>
      <c r="BQ2" s="126"/>
    </row>
    <row r="3" spans="1:71" s="127" customFormat="1" ht="20.25" customHeight="1" x14ac:dyDescent="0.15">
      <c r="N3" s="125"/>
      <c r="Q3" s="125"/>
      <c r="S3" s="126"/>
      <c r="T3" s="126"/>
      <c r="U3" s="126"/>
      <c r="V3" s="126"/>
      <c r="W3" s="126"/>
      <c r="X3" s="126"/>
      <c r="Y3" s="126"/>
      <c r="AG3" s="130"/>
      <c r="AH3" s="130"/>
      <c r="AI3" s="130"/>
      <c r="AJ3" s="131"/>
      <c r="AK3" s="130"/>
      <c r="BH3" s="132" t="s">
        <v>490</v>
      </c>
      <c r="BI3" s="817" t="s">
        <v>233</v>
      </c>
      <c r="BJ3" s="818"/>
      <c r="BK3" s="818"/>
      <c r="BL3" s="819"/>
      <c r="BM3" s="126"/>
    </row>
    <row r="4" spans="1:71" s="127" customFormat="1" ht="9" customHeight="1" x14ac:dyDescent="0.15">
      <c r="N4" s="125"/>
      <c r="Q4" s="125"/>
      <c r="S4" s="126"/>
      <c r="T4" s="126"/>
      <c r="U4" s="126"/>
      <c r="V4" s="126"/>
      <c r="W4" s="126"/>
      <c r="X4" s="126"/>
      <c r="Y4" s="126"/>
      <c r="AG4" s="133"/>
      <c r="AH4" s="13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34"/>
      <c r="BM4" s="134"/>
    </row>
    <row r="5" spans="1:71" s="127" customFormat="1" ht="21" customHeight="1" x14ac:dyDescent="0.15">
      <c r="B5" s="124"/>
      <c r="C5" s="124"/>
      <c r="D5" s="124"/>
      <c r="E5" s="124"/>
      <c r="F5" s="124"/>
      <c r="G5" s="123"/>
      <c r="H5" s="123"/>
      <c r="I5" s="123"/>
      <c r="J5" s="123"/>
      <c r="K5" s="123"/>
      <c r="L5" s="123"/>
      <c r="M5" s="123"/>
      <c r="N5" s="123"/>
      <c r="O5" s="135"/>
      <c r="P5" s="135"/>
      <c r="Q5" s="135"/>
      <c r="R5" s="136"/>
      <c r="S5" s="135"/>
      <c r="T5" s="135"/>
      <c r="U5" s="135"/>
      <c r="AN5" s="123"/>
      <c r="AO5" s="123" t="s">
        <v>234</v>
      </c>
      <c r="AP5" s="123"/>
      <c r="AQ5" s="123"/>
      <c r="AR5" s="123"/>
      <c r="AS5" s="123"/>
      <c r="AT5" s="123"/>
      <c r="AU5" s="123"/>
      <c r="AV5" s="123"/>
      <c r="AW5" s="123"/>
      <c r="AX5" s="123"/>
      <c r="AY5" s="123"/>
      <c r="BA5" s="807">
        <v>8</v>
      </c>
      <c r="BB5" s="808"/>
      <c r="BC5" s="137" t="s">
        <v>235</v>
      </c>
      <c r="BD5" s="123"/>
      <c r="BE5" s="807">
        <v>40</v>
      </c>
      <c r="BF5" s="808"/>
      <c r="BG5" s="137" t="s">
        <v>236</v>
      </c>
      <c r="BH5" s="123"/>
      <c r="BI5" s="807">
        <v>160</v>
      </c>
      <c r="BJ5" s="808"/>
      <c r="BK5" s="137" t="s">
        <v>237</v>
      </c>
      <c r="BL5" s="123"/>
      <c r="BM5" s="134"/>
    </row>
    <row r="6" spans="1:71" s="127" customFormat="1" ht="21" customHeight="1" x14ac:dyDescent="0.15">
      <c r="B6" s="124"/>
      <c r="C6" s="124"/>
      <c r="D6" s="124"/>
      <c r="E6" s="124"/>
      <c r="F6" s="124"/>
      <c r="G6" s="138"/>
      <c r="H6" s="138"/>
      <c r="I6" s="138"/>
      <c r="J6" s="138"/>
      <c r="K6" s="138"/>
      <c r="L6" s="138"/>
      <c r="M6" s="138"/>
      <c r="N6" s="139"/>
      <c r="O6" s="139"/>
      <c r="P6" s="139"/>
      <c r="Q6" s="136"/>
      <c r="R6" s="139"/>
      <c r="S6" s="139"/>
      <c r="T6" s="139"/>
      <c r="U6" s="135"/>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34"/>
      <c r="BM6" s="134"/>
    </row>
    <row r="7" spans="1:71" s="127" customFormat="1" ht="21" customHeight="1" x14ac:dyDescent="0.15">
      <c r="B7" s="140"/>
      <c r="C7" s="140"/>
      <c r="D7" s="140"/>
      <c r="E7" s="140"/>
      <c r="F7" s="140"/>
      <c r="G7" s="136"/>
      <c r="H7" s="136"/>
      <c r="I7" s="136"/>
      <c r="J7" s="136"/>
      <c r="K7" s="136"/>
      <c r="L7" s="136"/>
      <c r="M7" s="136"/>
      <c r="N7" s="139"/>
      <c r="O7" s="139"/>
      <c r="P7" s="139"/>
      <c r="Q7" s="136"/>
      <c r="R7" s="139"/>
      <c r="S7" s="139"/>
      <c r="T7" s="139"/>
      <c r="U7" s="135"/>
      <c r="AN7" s="138"/>
      <c r="AO7" s="145"/>
      <c r="AP7" s="123"/>
      <c r="AQ7" s="141"/>
      <c r="AR7" s="123"/>
      <c r="AS7" s="123"/>
      <c r="AT7" s="123"/>
      <c r="AU7" s="123"/>
      <c r="AV7" s="123"/>
      <c r="AW7" s="123"/>
      <c r="AX7" s="138"/>
      <c r="AY7" s="138"/>
      <c r="AZ7" s="138"/>
      <c r="BA7" s="123"/>
      <c r="BB7" s="143"/>
      <c r="BC7" s="143"/>
      <c r="BD7" s="136"/>
      <c r="BE7" s="123"/>
      <c r="BF7" s="123" t="s">
        <v>238</v>
      </c>
      <c r="BG7" s="123"/>
      <c r="BH7" s="123"/>
      <c r="BI7" s="809">
        <f>DAY(EOMONTH(DATE(AJ2,AN2,1),0))</f>
        <v>30</v>
      </c>
      <c r="BJ7" s="810"/>
      <c r="BK7" s="123" t="s">
        <v>239</v>
      </c>
      <c r="BL7" s="123"/>
      <c r="BM7" s="123"/>
      <c r="BQ7" s="126"/>
      <c r="BR7" s="126"/>
      <c r="BS7" s="126"/>
    </row>
    <row r="8" spans="1:71" s="127" customFormat="1" ht="21" customHeight="1" x14ac:dyDescent="0.15">
      <c r="B8" s="140"/>
      <c r="C8" s="140"/>
      <c r="D8" s="140"/>
      <c r="E8" s="140"/>
      <c r="F8" s="140"/>
      <c r="G8" s="143"/>
      <c r="H8" s="143"/>
      <c r="I8" s="143"/>
      <c r="J8" s="143"/>
      <c r="K8" s="143"/>
      <c r="L8" s="143"/>
      <c r="M8" s="143"/>
      <c r="N8" s="139"/>
      <c r="O8" s="139"/>
      <c r="P8" s="139"/>
      <c r="Q8" s="136"/>
      <c r="R8" s="135"/>
      <c r="S8" s="135"/>
      <c r="T8" s="135"/>
      <c r="U8" s="143"/>
      <c r="AN8" s="138"/>
      <c r="AO8" s="145" t="s">
        <v>240</v>
      </c>
      <c r="AP8" s="123"/>
      <c r="AQ8" s="141"/>
      <c r="AR8" s="123"/>
      <c r="AS8" s="123"/>
      <c r="AT8" s="123"/>
      <c r="AU8" s="123"/>
      <c r="AV8" s="123"/>
      <c r="AW8" s="123"/>
      <c r="AX8" s="138"/>
      <c r="AY8" s="138"/>
      <c r="AZ8" s="138"/>
      <c r="BA8" s="123"/>
      <c r="BB8" s="145" t="s">
        <v>241</v>
      </c>
      <c r="BC8" s="123"/>
      <c r="BD8" s="123"/>
      <c r="BE8" s="123"/>
      <c r="BF8" s="123"/>
      <c r="BG8" s="123"/>
      <c r="BH8" s="123"/>
      <c r="BI8" s="123"/>
      <c r="BJ8" s="123"/>
      <c r="BK8" s="123"/>
      <c r="BL8" s="123"/>
      <c r="BM8" s="123"/>
      <c r="BQ8" s="126"/>
      <c r="BR8" s="126"/>
      <c r="BS8" s="126"/>
    </row>
    <row r="9" spans="1:71" s="127" customFormat="1" ht="21" customHeight="1" x14ac:dyDescent="0.15">
      <c r="B9" s="140"/>
      <c r="C9" s="140"/>
      <c r="D9" s="140"/>
      <c r="E9" s="140"/>
      <c r="F9" s="140"/>
      <c r="G9" s="136"/>
      <c r="H9" s="136"/>
      <c r="I9" s="136"/>
      <c r="J9" s="136"/>
      <c r="K9" s="136"/>
      <c r="L9" s="136"/>
      <c r="M9" s="136"/>
      <c r="N9" s="136"/>
      <c r="O9" s="136"/>
      <c r="P9" s="136"/>
      <c r="Q9" s="136"/>
      <c r="R9" s="136"/>
      <c r="S9" s="135"/>
      <c r="T9" s="135"/>
      <c r="U9" s="135"/>
      <c r="V9" s="136"/>
      <c r="W9" s="135"/>
      <c r="X9" s="135"/>
      <c r="Y9" s="135"/>
      <c r="Z9" s="134"/>
      <c r="AA9" s="811"/>
      <c r="AB9" s="811"/>
      <c r="AC9" s="124"/>
      <c r="AG9" s="138"/>
      <c r="AH9" s="142"/>
      <c r="AI9" s="124"/>
      <c r="AJ9" s="138"/>
      <c r="AK9" s="138"/>
      <c r="AL9" s="138"/>
      <c r="AN9" s="141"/>
      <c r="AO9" s="123" t="s">
        <v>242</v>
      </c>
      <c r="AP9" s="141"/>
      <c r="AQ9" s="123"/>
      <c r="AR9" s="134"/>
      <c r="AS9" s="123" t="s">
        <v>243</v>
      </c>
      <c r="AT9" s="123"/>
      <c r="AU9" s="138"/>
      <c r="AV9" s="138"/>
      <c r="AW9" s="123"/>
      <c r="AX9" s="123"/>
      <c r="AY9" s="123"/>
      <c r="BA9" s="138"/>
      <c r="BB9" s="123" t="s">
        <v>244</v>
      </c>
      <c r="BC9" s="141"/>
      <c r="BD9" s="123"/>
      <c r="BE9" s="134"/>
      <c r="BF9" s="123" t="s">
        <v>245</v>
      </c>
      <c r="BG9" s="123"/>
      <c r="BH9" s="138"/>
      <c r="BI9" s="138"/>
      <c r="BJ9" s="123"/>
      <c r="BK9" s="123"/>
      <c r="BL9" s="123"/>
      <c r="BQ9" s="126"/>
      <c r="BR9" s="126"/>
      <c r="BS9" s="126"/>
    </row>
    <row r="10" spans="1:71" s="127" customFormat="1" ht="21" customHeight="1" x14ac:dyDescent="0.15">
      <c r="B10" s="124" t="s">
        <v>246</v>
      </c>
      <c r="C10" s="124"/>
      <c r="D10" s="124"/>
      <c r="E10" s="124"/>
      <c r="F10" s="124"/>
      <c r="G10" s="123"/>
      <c r="H10" s="123"/>
      <c r="I10" s="123"/>
      <c r="J10" s="123"/>
      <c r="K10" s="123"/>
      <c r="L10" s="123"/>
      <c r="M10" s="123"/>
      <c r="N10" s="123"/>
      <c r="O10" s="123"/>
      <c r="P10" s="123"/>
      <c r="Q10" s="123"/>
      <c r="R10" s="138"/>
      <c r="S10" s="141"/>
      <c r="T10" s="123"/>
      <c r="U10" s="123"/>
      <c r="V10" s="138"/>
      <c r="W10" s="123"/>
      <c r="X10" s="123"/>
      <c r="Y10" s="123"/>
      <c r="Z10" s="123"/>
      <c r="AA10" s="123"/>
      <c r="AB10" s="123"/>
      <c r="AG10" s="123"/>
      <c r="AH10" s="123"/>
      <c r="AI10" s="123"/>
      <c r="AJ10" s="123"/>
      <c r="AK10" s="123"/>
      <c r="AL10" s="123"/>
      <c r="AN10" s="138"/>
      <c r="AO10" s="141"/>
      <c r="AP10" s="806"/>
      <c r="AQ10" s="806"/>
      <c r="AR10" s="123" t="s">
        <v>247</v>
      </c>
      <c r="AT10" s="123" t="s">
        <v>248</v>
      </c>
      <c r="AU10" s="138"/>
      <c r="AV10" s="138"/>
      <c r="AW10" s="123"/>
      <c r="AX10" s="806"/>
      <c r="AY10" s="806"/>
      <c r="AZ10" s="123" t="s">
        <v>247</v>
      </c>
      <c r="BB10" s="141"/>
      <c r="BC10" s="806"/>
      <c r="BD10" s="806"/>
      <c r="BE10" s="123" t="s">
        <v>247</v>
      </c>
      <c r="BG10" s="123" t="s">
        <v>248</v>
      </c>
      <c r="BH10" s="138"/>
      <c r="BI10" s="138"/>
      <c r="BJ10" s="123"/>
      <c r="BK10" s="806"/>
      <c r="BL10" s="806"/>
      <c r="BM10" s="123" t="s">
        <v>247</v>
      </c>
      <c r="BQ10" s="126"/>
      <c r="BR10" s="126"/>
      <c r="BS10" s="126"/>
    </row>
    <row r="11" spans="1:71" s="127" customFormat="1" ht="21" customHeight="1" x14ac:dyDescent="0.15">
      <c r="B11" s="144" t="s">
        <v>249</v>
      </c>
      <c r="C11" s="124"/>
      <c r="D11" s="124"/>
      <c r="E11" s="124"/>
      <c r="F11" s="124"/>
      <c r="G11" s="123"/>
      <c r="H11" s="123"/>
      <c r="I11" s="123"/>
      <c r="J11" s="123"/>
      <c r="K11" s="123"/>
      <c r="L11" s="123"/>
      <c r="M11" s="123"/>
      <c r="N11" s="123"/>
      <c r="O11" s="123"/>
      <c r="P11" s="123"/>
      <c r="Q11" s="800">
        <f>U12</f>
        <v>0.375</v>
      </c>
      <c r="R11" s="801"/>
      <c r="S11" s="802"/>
      <c r="T11" s="136" t="s">
        <v>427</v>
      </c>
      <c r="U11" s="800">
        <f>Q12</f>
        <v>0.70833333333333304</v>
      </c>
      <c r="V11" s="801"/>
      <c r="W11" s="802"/>
      <c r="X11" s="145"/>
      <c r="Y11" s="145"/>
      <c r="Z11" s="145"/>
      <c r="AA11" s="145"/>
      <c r="AB11" s="145"/>
      <c r="AC11" s="145"/>
      <c r="AG11" s="136"/>
      <c r="AH11" s="145"/>
      <c r="AI11" s="145"/>
      <c r="AJ11" s="136"/>
      <c r="AK11" s="138"/>
      <c r="AL11" s="138"/>
      <c r="AM11" s="133"/>
      <c r="AN11" s="124"/>
      <c r="AO11" s="141"/>
      <c r="AP11" s="123"/>
      <c r="AQ11" s="141"/>
      <c r="AR11" s="123"/>
      <c r="AT11" s="146" t="s">
        <v>251</v>
      </c>
      <c r="AU11" s="142"/>
      <c r="AV11" s="124"/>
      <c r="AW11" s="138"/>
      <c r="AX11" s="138"/>
      <c r="AY11" s="138"/>
      <c r="AZ11" s="133"/>
      <c r="BA11" s="147"/>
      <c r="BB11" s="141"/>
      <c r="BC11" s="123"/>
      <c r="BD11" s="141"/>
      <c r="BE11" s="123"/>
      <c r="BG11" s="146" t="s">
        <v>251</v>
      </c>
      <c r="BH11" s="142"/>
      <c r="BI11" s="124"/>
      <c r="BJ11" s="138"/>
      <c r="BK11" s="138"/>
      <c r="BL11" s="138"/>
      <c r="BM11" s="133"/>
      <c r="BQ11" s="126"/>
      <c r="BR11" s="126"/>
      <c r="BS11" s="126"/>
    </row>
    <row r="12" spans="1:71" s="127" customFormat="1" ht="21" customHeight="1" x14ac:dyDescent="0.15">
      <c r="B12" s="144" t="s">
        <v>252</v>
      </c>
      <c r="C12" s="124"/>
      <c r="D12" s="124"/>
      <c r="E12" s="124"/>
      <c r="F12" s="124"/>
      <c r="G12" s="123"/>
      <c r="H12" s="123"/>
      <c r="I12" s="123"/>
      <c r="J12" s="123"/>
      <c r="K12" s="123"/>
      <c r="L12" s="123"/>
      <c r="M12" s="123"/>
      <c r="N12" s="123"/>
      <c r="O12" s="123"/>
      <c r="P12" s="123"/>
      <c r="Q12" s="803">
        <v>0.70833333333333304</v>
      </c>
      <c r="R12" s="804"/>
      <c r="S12" s="805"/>
      <c r="T12" s="136" t="s">
        <v>427</v>
      </c>
      <c r="U12" s="803">
        <v>0.375</v>
      </c>
      <c r="V12" s="804"/>
      <c r="W12" s="805"/>
      <c r="X12" s="145"/>
      <c r="Y12" s="145"/>
      <c r="Z12" s="145"/>
      <c r="AA12" s="145"/>
      <c r="AB12" s="145"/>
      <c r="AC12" s="145"/>
      <c r="AG12" s="135"/>
      <c r="AH12" s="148"/>
      <c r="AI12" s="148"/>
      <c r="AJ12" s="135"/>
      <c r="AK12" s="141"/>
      <c r="AL12" s="141"/>
      <c r="AN12" s="123"/>
      <c r="AO12" s="123"/>
      <c r="AP12" s="123"/>
      <c r="AQ12" s="123"/>
      <c r="AR12" s="123"/>
      <c r="AT12" s="123" t="s">
        <v>254</v>
      </c>
      <c r="AU12" s="123"/>
      <c r="AV12" s="123"/>
      <c r="AW12" s="123"/>
      <c r="AX12" s="806"/>
      <c r="AY12" s="806"/>
      <c r="AZ12" s="123" t="s">
        <v>247</v>
      </c>
      <c r="BA12" s="147"/>
      <c r="BB12" s="123"/>
      <c r="BC12" s="123"/>
      <c r="BD12" s="123"/>
      <c r="BE12" s="123"/>
      <c r="BG12" s="123" t="s">
        <v>254</v>
      </c>
      <c r="BH12" s="123"/>
      <c r="BI12" s="123"/>
      <c r="BJ12" s="123"/>
      <c r="BK12" s="806"/>
      <c r="BL12" s="806"/>
      <c r="BM12" s="123" t="s">
        <v>247</v>
      </c>
      <c r="BQ12" s="126"/>
      <c r="BR12" s="126"/>
      <c r="BS12" s="126"/>
    </row>
    <row r="13" spans="1:71" ht="12" customHeight="1" thickBot="1" x14ac:dyDescent="0.2">
      <c r="G13" s="148"/>
      <c r="H13" s="148"/>
      <c r="I13" s="148"/>
      <c r="J13" s="148"/>
      <c r="K13" s="148"/>
      <c r="L13" s="148"/>
      <c r="M13" s="148"/>
      <c r="N13" s="148"/>
      <c r="AG13" s="148"/>
      <c r="AX13" s="148"/>
      <c r="BO13" s="149"/>
      <c r="BP13" s="149"/>
      <c r="BQ13" s="149"/>
    </row>
    <row r="14" spans="1:71" ht="21.6" customHeight="1" x14ac:dyDescent="0.15">
      <c r="B14" s="770" t="s">
        <v>491</v>
      </c>
      <c r="C14" s="773" t="s">
        <v>492</v>
      </c>
      <c r="D14" s="776" t="s">
        <v>493</v>
      </c>
      <c r="E14" s="777"/>
      <c r="F14" s="778"/>
      <c r="G14" s="784" t="s">
        <v>494</v>
      </c>
      <c r="H14" s="785"/>
      <c r="I14" s="150"/>
      <c r="J14" s="151"/>
      <c r="K14" s="150"/>
      <c r="L14" s="151"/>
      <c r="M14" s="790" t="s">
        <v>495</v>
      </c>
      <c r="N14" s="785"/>
      <c r="O14" s="790" t="s">
        <v>260</v>
      </c>
      <c r="P14" s="793"/>
      <c r="Q14" s="793"/>
      <c r="R14" s="785"/>
      <c r="S14" s="790" t="s">
        <v>496</v>
      </c>
      <c r="T14" s="793"/>
      <c r="U14" s="785"/>
      <c r="V14" s="790" t="s">
        <v>262</v>
      </c>
      <c r="W14" s="793"/>
      <c r="X14" s="793"/>
      <c r="Y14" s="793"/>
      <c r="Z14" s="797"/>
      <c r="AA14" s="777" t="s">
        <v>263</v>
      </c>
      <c r="AB14" s="777"/>
      <c r="AC14" s="777"/>
      <c r="AD14" s="777"/>
      <c r="AE14" s="777"/>
      <c r="AF14" s="777"/>
      <c r="AG14" s="777"/>
      <c r="AH14" s="777"/>
      <c r="AI14" s="777"/>
      <c r="AJ14" s="777"/>
      <c r="AK14" s="777"/>
      <c r="AL14" s="777"/>
      <c r="AM14" s="777"/>
      <c r="AN14" s="777"/>
      <c r="AO14" s="777"/>
      <c r="AP14" s="777"/>
      <c r="AQ14" s="777"/>
      <c r="AR14" s="777"/>
      <c r="AS14" s="777"/>
      <c r="AT14" s="777"/>
      <c r="AU14" s="777"/>
      <c r="AV14" s="777"/>
      <c r="AW14" s="777"/>
      <c r="AX14" s="777"/>
      <c r="AY14" s="777"/>
      <c r="AZ14" s="777"/>
      <c r="BA14" s="777"/>
      <c r="BB14" s="777"/>
      <c r="BC14" s="777"/>
      <c r="BD14" s="777"/>
      <c r="BE14" s="777"/>
      <c r="BF14" s="820" t="str">
        <f>IF(BI3="計画","(13)1～4週目の勤務時間数合計","(13)1か月の勤務時間数　合計")</f>
        <v>(13)1～4週目の勤務時間数合計</v>
      </c>
      <c r="BG14" s="797"/>
      <c r="BH14" s="784" t="s">
        <v>264</v>
      </c>
      <c r="BI14" s="797"/>
      <c r="BJ14" s="784" t="s">
        <v>265</v>
      </c>
      <c r="BK14" s="793"/>
      <c r="BL14" s="793"/>
      <c r="BM14" s="793"/>
      <c r="BN14" s="797"/>
    </row>
    <row r="15" spans="1:71" ht="20.25" customHeight="1" x14ac:dyDescent="0.15">
      <c r="B15" s="771"/>
      <c r="C15" s="774"/>
      <c r="D15" s="779"/>
      <c r="E15" s="659"/>
      <c r="F15" s="780"/>
      <c r="G15" s="786"/>
      <c r="H15" s="787"/>
      <c r="I15" s="152"/>
      <c r="J15" s="153"/>
      <c r="K15" s="152"/>
      <c r="L15" s="153"/>
      <c r="M15" s="791"/>
      <c r="N15" s="787"/>
      <c r="O15" s="791"/>
      <c r="P15" s="681"/>
      <c r="Q15" s="681"/>
      <c r="R15" s="787"/>
      <c r="S15" s="791"/>
      <c r="T15" s="681"/>
      <c r="U15" s="787"/>
      <c r="V15" s="791"/>
      <c r="W15" s="681"/>
      <c r="X15" s="681"/>
      <c r="Y15" s="681"/>
      <c r="Z15" s="798"/>
      <c r="AA15" s="796" t="s">
        <v>266</v>
      </c>
      <c r="AB15" s="796"/>
      <c r="AC15" s="796"/>
      <c r="AD15" s="796"/>
      <c r="AE15" s="796"/>
      <c r="AF15" s="796"/>
      <c r="AG15" s="823"/>
      <c r="AH15" s="795" t="s">
        <v>267</v>
      </c>
      <c r="AI15" s="796"/>
      <c r="AJ15" s="796"/>
      <c r="AK15" s="796"/>
      <c r="AL15" s="796"/>
      <c r="AM15" s="796"/>
      <c r="AN15" s="823"/>
      <c r="AO15" s="795" t="s">
        <v>268</v>
      </c>
      <c r="AP15" s="796"/>
      <c r="AQ15" s="796"/>
      <c r="AR15" s="796"/>
      <c r="AS15" s="796"/>
      <c r="AT15" s="796"/>
      <c r="AU15" s="823"/>
      <c r="AV15" s="795" t="s">
        <v>269</v>
      </c>
      <c r="AW15" s="796"/>
      <c r="AX15" s="796"/>
      <c r="AY15" s="796"/>
      <c r="AZ15" s="796"/>
      <c r="BA15" s="796"/>
      <c r="BB15" s="823"/>
      <c r="BC15" s="795" t="s">
        <v>270</v>
      </c>
      <c r="BD15" s="796"/>
      <c r="BE15" s="796"/>
      <c r="BF15" s="821"/>
      <c r="BG15" s="798"/>
      <c r="BH15" s="786"/>
      <c r="BI15" s="798"/>
      <c r="BJ15" s="786"/>
      <c r="BK15" s="681"/>
      <c r="BL15" s="681"/>
      <c r="BM15" s="681"/>
      <c r="BN15" s="798"/>
    </row>
    <row r="16" spans="1:71" ht="20.25" customHeight="1" x14ac:dyDescent="0.15">
      <c r="B16" s="771"/>
      <c r="C16" s="774"/>
      <c r="D16" s="779"/>
      <c r="E16" s="659"/>
      <c r="F16" s="780"/>
      <c r="G16" s="786"/>
      <c r="H16" s="787"/>
      <c r="I16" s="152"/>
      <c r="J16" s="153"/>
      <c r="K16" s="152"/>
      <c r="L16" s="153"/>
      <c r="M16" s="791"/>
      <c r="N16" s="787"/>
      <c r="O16" s="791"/>
      <c r="P16" s="681"/>
      <c r="Q16" s="681"/>
      <c r="R16" s="787"/>
      <c r="S16" s="791"/>
      <c r="T16" s="681"/>
      <c r="U16" s="787"/>
      <c r="V16" s="791"/>
      <c r="W16" s="681"/>
      <c r="X16" s="681"/>
      <c r="Y16" s="681"/>
      <c r="Z16" s="798"/>
      <c r="AA16" s="154">
        <v>1</v>
      </c>
      <c r="AB16" s="155">
        <v>2</v>
      </c>
      <c r="AC16" s="155">
        <v>3</v>
      </c>
      <c r="AD16" s="155">
        <v>4</v>
      </c>
      <c r="AE16" s="155">
        <v>5</v>
      </c>
      <c r="AF16" s="155">
        <v>6</v>
      </c>
      <c r="AG16" s="156">
        <v>7</v>
      </c>
      <c r="AH16" s="157">
        <v>8</v>
      </c>
      <c r="AI16" s="155">
        <v>9</v>
      </c>
      <c r="AJ16" s="155">
        <v>10</v>
      </c>
      <c r="AK16" s="155">
        <v>11</v>
      </c>
      <c r="AL16" s="155">
        <v>12</v>
      </c>
      <c r="AM16" s="155">
        <v>13</v>
      </c>
      <c r="AN16" s="156">
        <v>14</v>
      </c>
      <c r="AO16" s="154">
        <v>15</v>
      </c>
      <c r="AP16" s="155">
        <v>16</v>
      </c>
      <c r="AQ16" s="155">
        <v>17</v>
      </c>
      <c r="AR16" s="155">
        <v>18</v>
      </c>
      <c r="AS16" s="155">
        <v>19</v>
      </c>
      <c r="AT16" s="155">
        <v>20</v>
      </c>
      <c r="AU16" s="156">
        <v>21</v>
      </c>
      <c r="AV16" s="157">
        <v>22</v>
      </c>
      <c r="AW16" s="155">
        <v>23</v>
      </c>
      <c r="AX16" s="155">
        <v>24</v>
      </c>
      <c r="AY16" s="155">
        <v>25</v>
      </c>
      <c r="AZ16" s="155">
        <v>26</v>
      </c>
      <c r="BA16" s="155">
        <v>27</v>
      </c>
      <c r="BB16" s="156">
        <v>28</v>
      </c>
      <c r="BC16" s="157" t="str">
        <f>IF($BI$3="実績",IF(DAY(DATE($AJ$2,$AN$2,29))=29,29,""),"")</f>
        <v/>
      </c>
      <c r="BD16" s="155" t="str">
        <f>IF($BI$3="実績",IF(DAY(DATE($AJ$2,$AN$2,30))=30,30,""),"")</f>
        <v/>
      </c>
      <c r="BE16" s="156" t="str">
        <f>IF($BI$3="実績",IF(DAY(DATE($AJ$2,$AN$2,31))=31,31,""),"")</f>
        <v/>
      </c>
      <c r="BF16" s="821"/>
      <c r="BG16" s="798"/>
      <c r="BH16" s="786"/>
      <c r="BI16" s="798"/>
      <c r="BJ16" s="786"/>
      <c r="BK16" s="681"/>
      <c r="BL16" s="681"/>
      <c r="BM16" s="681"/>
      <c r="BN16" s="798"/>
    </row>
    <row r="17" spans="2:66" ht="20.25" hidden="1" customHeight="1" x14ac:dyDescent="0.15">
      <c r="B17" s="771"/>
      <c r="C17" s="774"/>
      <c r="D17" s="779"/>
      <c r="E17" s="659"/>
      <c r="F17" s="780"/>
      <c r="G17" s="786"/>
      <c r="H17" s="787"/>
      <c r="I17" s="152"/>
      <c r="J17" s="153"/>
      <c r="K17" s="152"/>
      <c r="L17" s="153"/>
      <c r="M17" s="791"/>
      <c r="N17" s="787"/>
      <c r="O17" s="791"/>
      <c r="P17" s="681"/>
      <c r="Q17" s="681"/>
      <c r="R17" s="787"/>
      <c r="S17" s="791"/>
      <c r="T17" s="681"/>
      <c r="U17" s="787"/>
      <c r="V17" s="791"/>
      <c r="W17" s="681"/>
      <c r="X17" s="681"/>
      <c r="Y17" s="681"/>
      <c r="Z17" s="798"/>
      <c r="AA17" s="154">
        <f>WEEKDAY(DATE($AJ$2,$AN$2,1))</f>
        <v>3</v>
      </c>
      <c r="AB17" s="155">
        <f>WEEKDAY(DATE($AJ$2,$AN$2,2))</f>
        <v>4</v>
      </c>
      <c r="AC17" s="155">
        <f>WEEKDAY(DATE($AJ$2,$AN$2,3))</f>
        <v>5</v>
      </c>
      <c r="AD17" s="155">
        <f>WEEKDAY(DATE($AJ$2,$AN$2,4))</f>
        <v>6</v>
      </c>
      <c r="AE17" s="155">
        <f>WEEKDAY(DATE($AJ$2,$AN$2,5))</f>
        <v>7</v>
      </c>
      <c r="AF17" s="155">
        <f>WEEKDAY(DATE($AJ$2,$AN$2,6))</f>
        <v>1</v>
      </c>
      <c r="AG17" s="156">
        <f>WEEKDAY(DATE($AJ$2,$AN$2,7))</f>
        <v>2</v>
      </c>
      <c r="AH17" s="157">
        <f>WEEKDAY(DATE($AJ$2,$AN$2,8))</f>
        <v>3</v>
      </c>
      <c r="AI17" s="155">
        <f>WEEKDAY(DATE($AJ$2,$AN$2,9))</f>
        <v>4</v>
      </c>
      <c r="AJ17" s="155">
        <f>WEEKDAY(DATE($AJ$2,$AN$2,10))</f>
        <v>5</v>
      </c>
      <c r="AK17" s="155">
        <f>WEEKDAY(DATE($AJ$2,$AN$2,11))</f>
        <v>6</v>
      </c>
      <c r="AL17" s="155">
        <f>WEEKDAY(DATE($AJ$2,$AN$2,12))</f>
        <v>7</v>
      </c>
      <c r="AM17" s="155">
        <f>WEEKDAY(DATE($AJ$2,$AN$2,13))</f>
        <v>1</v>
      </c>
      <c r="AN17" s="156">
        <f>WEEKDAY(DATE($AJ$2,$AN$2,14))</f>
        <v>2</v>
      </c>
      <c r="AO17" s="157">
        <f>WEEKDAY(DATE($AJ$2,$AN$2,15))</f>
        <v>3</v>
      </c>
      <c r="AP17" s="155">
        <f>WEEKDAY(DATE($AJ$2,$AN$2,16))</f>
        <v>4</v>
      </c>
      <c r="AQ17" s="155">
        <f>WEEKDAY(DATE($AJ$2,$AN$2,17))</f>
        <v>5</v>
      </c>
      <c r="AR17" s="155">
        <f>WEEKDAY(DATE($AJ$2,$AN$2,18))</f>
        <v>6</v>
      </c>
      <c r="AS17" s="155">
        <f>WEEKDAY(DATE($AJ$2,$AN$2,19))</f>
        <v>7</v>
      </c>
      <c r="AT17" s="155">
        <f>WEEKDAY(DATE($AJ$2,$AN$2,20))</f>
        <v>1</v>
      </c>
      <c r="AU17" s="156">
        <f>WEEKDAY(DATE($AJ$2,$AN$2,21))</f>
        <v>2</v>
      </c>
      <c r="AV17" s="157">
        <f>WEEKDAY(DATE($AJ$2,$AN$2,22))</f>
        <v>3</v>
      </c>
      <c r="AW17" s="155">
        <f>WEEKDAY(DATE($AJ$2,$AN$2,23))</f>
        <v>4</v>
      </c>
      <c r="AX17" s="155">
        <f>WEEKDAY(DATE($AJ$2,$AN$2,24))</f>
        <v>5</v>
      </c>
      <c r="AY17" s="155">
        <f>WEEKDAY(DATE($AJ$2,$AN$2,25))</f>
        <v>6</v>
      </c>
      <c r="AZ17" s="155">
        <f>WEEKDAY(DATE($AJ$2,$AN$2,26))</f>
        <v>7</v>
      </c>
      <c r="BA17" s="155">
        <f>WEEKDAY(DATE($AJ$2,$AN$2,27))</f>
        <v>1</v>
      </c>
      <c r="BB17" s="156">
        <f>WEEKDAY(DATE($AJ$2,$AN$2,28))</f>
        <v>2</v>
      </c>
      <c r="BC17" s="157">
        <f>IF(BC16=29,WEEKDAY(DATE($AJ$2,$AN$2,29)),0)</f>
        <v>0</v>
      </c>
      <c r="BD17" s="155">
        <f>IF(BD16=30,WEEKDAY(DATE($AJ$2,$AN$2,30)),0)</f>
        <v>0</v>
      </c>
      <c r="BE17" s="156">
        <f>IF(BE16=31,WEEKDAY(DATE($AJ$2,$AN$2,31)),0)</f>
        <v>0</v>
      </c>
      <c r="BF17" s="821"/>
      <c r="BG17" s="798"/>
      <c r="BH17" s="786"/>
      <c r="BI17" s="798"/>
      <c r="BJ17" s="786"/>
      <c r="BK17" s="681"/>
      <c r="BL17" s="681"/>
      <c r="BM17" s="681"/>
      <c r="BN17" s="798"/>
    </row>
    <row r="18" spans="2:66" ht="20.25" customHeight="1" thickBot="1" x14ac:dyDescent="0.2">
      <c r="B18" s="772"/>
      <c r="C18" s="775"/>
      <c r="D18" s="781"/>
      <c r="E18" s="782"/>
      <c r="F18" s="783"/>
      <c r="G18" s="788"/>
      <c r="H18" s="789"/>
      <c r="I18" s="158"/>
      <c r="J18" s="159"/>
      <c r="K18" s="158"/>
      <c r="L18" s="159"/>
      <c r="M18" s="792"/>
      <c r="N18" s="789"/>
      <c r="O18" s="792"/>
      <c r="P18" s="794"/>
      <c r="Q18" s="794"/>
      <c r="R18" s="789"/>
      <c r="S18" s="792"/>
      <c r="T18" s="794"/>
      <c r="U18" s="789"/>
      <c r="V18" s="792"/>
      <c r="W18" s="794"/>
      <c r="X18" s="794"/>
      <c r="Y18" s="794"/>
      <c r="Z18" s="799"/>
      <c r="AA18" s="160" t="str">
        <f>IF(AA17=1,"日",IF(AA17=2,"月",IF(AA17=3,"火",IF(AA17=4,"水",IF(AA17=5,"木",IF(AA17=6,"金","土"))))))</f>
        <v>火</v>
      </c>
      <c r="AB18" s="161" t="str">
        <f t="shared" ref="AB18:BB18" si="0">IF(AB17=1,"日",IF(AB17=2,"月",IF(AB17=3,"火",IF(AB17=4,"水",IF(AB17=5,"木",IF(AB17=6,"金","土"))))))</f>
        <v>水</v>
      </c>
      <c r="AC18" s="161" t="str">
        <f t="shared" si="0"/>
        <v>木</v>
      </c>
      <c r="AD18" s="161" t="str">
        <f t="shared" si="0"/>
        <v>金</v>
      </c>
      <c r="AE18" s="161" t="str">
        <f t="shared" si="0"/>
        <v>土</v>
      </c>
      <c r="AF18" s="161" t="str">
        <f t="shared" si="0"/>
        <v>日</v>
      </c>
      <c r="AG18" s="162" t="str">
        <f t="shared" si="0"/>
        <v>月</v>
      </c>
      <c r="AH18" s="163" t="str">
        <f>IF(AH17=1,"日",IF(AH17=2,"月",IF(AH17=3,"火",IF(AH17=4,"水",IF(AH17=5,"木",IF(AH17=6,"金","土"))))))</f>
        <v>火</v>
      </c>
      <c r="AI18" s="161" t="str">
        <f t="shared" si="0"/>
        <v>水</v>
      </c>
      <c r="AJ18" s="161" t="str">
        <f t="shared" si="0"/>
        <v>木</v>
      </c>
      <c r="AK18" s="161" t="str">
        <f t="shared" si="0"/>
        <v>金</v>
      </c>
      <c r="AL18" s="161" t="str">
        <f t="shared" si="0"/>
        <v>土</v>
      </c>
      <c r="AM18" s="161" t="str">
        <f t="shared" si="0"/>
        <v>日</v>
      </c>
      <c r="AN18" s="162" t="str">
        <f t="shared" si="0"/>
        <v>月</v>
      </c>
      <c r="AO18" s="163" t="str">
        <f>IF(AO17=1,"日",IF(AO17=2,"月",IF(AO17=3,"火",IF(AO17=4,"水",IF(AO17=5,"木",IF(AO17=6,"金","土"))))))</f>
        <v>火</v>
      </c>
      <c r="AP18" s="161" t="str">
        <f t="shared" si="0"/>
        <v>水</v>
      </c>
      <c r="AQ18" s="161" t="str">
        <f t="shared" si="0"/>
        <v>木</v>
      </c>
      <c r="AR18" s="161" t="str">
        <f t="shared" si="0"/>
        <v>金</v>
      </c>
      <c r="AS18" s="161" t="str">
        <f t="shared" si="0"/>
        <v>土</v>
      </c>
      <c r="AT18" s="161" t="str">
        <f t="shared" si="0"/>
        <v>日</v>
      </c>
      <c r="AU18" s="162" t="str">
        <f t="shared" si="0"/>
        <v>月</v>
      </c>
      <c r="AV18" s="163" t="str">
        <f>IF(AV17=1,"日",IF(AV17=2,"月",IF(AV17=3,"火",IF(AV17=4,"水",IF(AV17=5,"木",IF(AV17=6,"金","土"))))))</f>
        <v>火</v>
      </c>
      <c r="AW18" s="161" t="str">
        <f t="shared" si="0"/>
        <v>水</v>
      </c>
      <c r="AX18" s="161" t="str">
        <f t="shared" si="0"/>
        <v>木</v>
      </c>
      <c r="AY18" s="161" t="str">
        <f t="shared" si="0"/>
        <v>金</v>
      </c>
      <c r="AZ18" s="161" t="str">
        <f t="shared" si="0"/>
        <v>土</v>
      </c>
      <c r="BA18" s="161" t="str">
        <f t="shared" si="0"/>
        <v>日</v>
      </c>
      <c r="BB18" s="162" t="str">
        <f t="shared" si="0"/>
        <v>月</v>
      </c>
      <c r="BC18" s="161" t="str">
        <f>IF(BC17=1,"日",IF(BC17=2,"月",IF(BC17=3,"火",IF(BC17=4,"水",IF(BC17=5,"木",IF(BC17=6,"金",IF(BC17=0,"","土")))))))</f>
        <v/>
      </c>
      <c r="BD18" s="161" t="str">
        <f>IF(BD17=1,"日",IF(BD17=2,"月",IF(BD17=3,"火",IF(BD17=4,"水",IF(BD17=5,"木",IF(BD17=6,"金",IF(BD17=0,"","土")))))))</f>
        <v/>
      </c>
      <c r="BE18" s="161" t="str">
        <f>IF(BE17=1,"日",IF(BE17=2,"月",IF(BE17=3,"火",IF(BE17=4,"水",IF(BE17=5,"木",IF(BE17=6,"金",IF(BE17=0,"","土")))))))</f>
        <v/>
      </c>
      <c r="BF18" s="822"/>
      <c r="BG18" s="799"/>
      <c r="BH18" s="788"/>
      <c r="BI18" s="799"/>
      <c r="BJ18" s="788"/>
      <c r="BK18" s="794"/>
      <c r="BL18" s="794"/>
      <c r="BM18" s="794"/>
      <c r="BN18" s="799"/>
    </row>
    <row r="19" spans="2:66" ht="20.25" customHeight="1" x14ac:dyDescent="0.15">
      <c r="B19" s="164"/>
      <c r="C19" s="757"/>
      <c r="D19" s="758"/>
      <c r="E19" s="759"/>
      <c r="F19" s="760"/>
      <c r="G19" s="761"/>
      <c r="H19" s="762"/>
      <c r="I19" s="165"/>
      <c r="J19" s="166"/>
      <c r="K19" s="165"/>
      <c r="L19" s="166"/>
      <c r="M19" s="763"/>
      <c r="N19" s="764"/>
      <c r="O19" s="765"/>
      <c r="P19" s="766"/>
      <c r="Q19" s="766"/>
      <c r="R19" s="762"/>
      <c r="S19" s="767"/>
      <c r="T19" s="768"/>
      <c r="U19" s="769"/>
      <c r="V19" s="167" t="s">
        <v>272</v>
      </c>
      <c r="W19" s="168"/>
      <c r="X19" s="168"/>
      <c r="Y19" s="169"/>
      <c r="Z19" s="170"/>
      <c r="AA19" s="177"/>
      <c r="AB19" s="177"/>
      <c r="AC19" s="177"/>
      <c r="AD19" s="177"/>
      <c r="AE19" s="177"/>
      <c r="AF19" s="177"/>
      <c r="AG19" s="267"/>
      <c r="AH19" s="268"/>
      <c r="AI19" s="177"/>
      <c r="AJ19" s="177"/>
      <c r="AK19" s="177"/>
      <c r="AL19" s="177"/>
      <c r="AM19" s="177"/>
      <c r="AN19" s="267"/>
      <c r="AO19" s="268"/>
      <c r="AP19" s="177"/>
      <c r="AQ19" s="177"/>
      <c r="AR19" s="177"/>
      <c r="AS19" s="177"/>
      <c r="AT19" s="177"/>
      <c r="AU19" s="267"/>
      <c r="AV19" s="268"/>
      <c r="AW19" s="177"/>
      <c r="AX19" s="177"/>
      <c r="AY19" s="177"/>
      <c r="AZ19" s="177"/>
      <c r="BA19" s="177"/>
      <c r="BB19" s="267"/>
      <c r="BC19" s="268"/>
      <c r="BD19" s="177"/>
      <c r="BE19" s="177"/>
      <c r="BF19" s="824"/>
      <c r="BG19" s="825"/>
      <c r="BH19" s="826"/>
      <c r="BI19" s="827"/>
      <c r="BJ19" s="828"/>
      <c r="BK19" s="768"/>
      <c r="BL19" s="768"/>
      <c r="BM19" s="768"/>
      <c r="BN19" s="829"/>
    </row>
    <row r="20" spans="2:66" ht="20.25" customHeight="1" x14ac:dyDescent="0.15">
      <c r="B20" s="175">
        <v>1</v>
      </c>
      <c r="C20" s="705"/>
      <c r="D20" s="710"/>
      <c r="E20" s="708"/>
      <c r="F20" s="709"/>
      <c r="G20" s="733"/>
      <c r="H20" s="734"/>
      <c r="I20" s="176"/>
      <c r="J20" s="177"/>
      <c r="K20" s="176"/>
      <c r="L20" s="177"/>
      <c r="M20" s="735"/>
      <c r="N20" s="736"/>
      <c r="O20" s="737"/>
      <c r="P20" s="738"/>
      <c r="Q20" s="738"/>
      <c r="R20" s="734"/>
      <c r="S20" s="722"/>
      <c r="T20" s="690"/>
      <c r="U20" s="723"/>
      <c r="V20" s="178" t="s">
        <v>278</v>
      </c>
      <c r="W20" s="179"/>
      <c r="X20" s="179"/>
      <c r="Y20" s="180"/>
      <c r="Z20" s="181"/>
      <c r="AA20" s="182" t="str">
        <f>IF(AA19="","",VLOOKUP(AA19,シフト記号表!$C$5:$W$46,21,FALSE))</f>
        <v/>
      </c>
      <c r="AB20" s="183" t="str">
        <f>IF(AB19="","",VLOOKUP(AB19,シフト記号表!$C$5:$W$46,21,FALSE))</f>
        <v/>
      </c>
      <c r="AC20" s="183" t="str">
        <f>IF(AC19="","",VLOOKUP(AC19,シフト記号表!$C$5:$W$46,21,FALSE))</f>
        <v/>
      </c>
      <c r="AD20" s="183" t="str">
        <f>IF(AD19="","",VLOOKUP(AD19,シフト記号表!$C$5:$W$46,21,FALSE))</f>
        <v/>
      </c>
      <c r="AE20" s="183" t="str">
        <f>IF(AE19="","",VLOOKUP(AE19,シフト記号表!$C$5:$W$46,21,FALSE))</f>
        <v/>
      </c>
      <c r="AF20" s="183" t="str">
        <f>IF(AF19="","",VLOOKUP(AF19,シフト記号表!$C$5:$W$46,21,FALSE))</f>
        <v/>
      </c>
      <c r="AG20" s="184" t="str">
        <f>IF(AG19="","",VLOOKUP(AG19,シフト記号表!$C$5:$W$46,21,FALSE))</f>
        <v/>
      </c>
      <c r="AH20" s="182" t="str">
        <f>IF(AH19="","",VLOOKUP(AH19,シフト記号表!$C$5:$W$46,21,FALSE))</f>
        <v/>
      </c>
      <c r="AI20" s="183" t="str">
        <f>IF(AI19="","",VLOOKUP(AI19,シフト記号表!$C$5:$W$46,21,FALSE))</f>
        <v/>
      </c>
      <c r="AJ20" s="183" t="str">
        <f>IF(AJ19="","",VLOOKUP(AJ19,シフト記号表!$C$5:$W$46,21,FALSE))</f>
        <v/>
      </c>
      <c r="AK20" s="183" t="str">
        <f>IF(AK19="","",VLOOKUP(AK19,シフト記号表!$C$5:$W$46,21,FALSE))</f>
        <v/>
      </c>
      <c r="AL20" s="183" t="str">
        <f>IF(AL19="","",VLOOKUP(AL19,シフト記号表!$C$5:$W$46,21,FALSE))</f>
        <v/>
      </c>
      <c r="AM20" s="183" t="str">
        <f>IF(AM19="","",VLOOKUP(AM19,シフト記号表!$C$5:$W$46,21,FALSE))</f>
        <v/>
      </c>
      <c r="AN20" s="184" t="str">
        <f>IF(AN19="","",VLOOKUP(AN19,シフト記号表!$C$5:$W$46,21,FALSE))</f>
        <v/>
      </c>
      <c r="AO20" s="182" t="str">
        <f>IF(AO19="","",VLOOKUP(AO19,シフト記号表!$C$5:$W$46,21,FALSE))</f>
        <v/>
      </c>
      <c r="AP20" s="183" t="str">
        <f>IF(AP19="","",VLOOKUP(AP19,シフト記号表!$C$5:$W$46,21,FALSE))</f>
        <v/>
      </c>
      <c r="AQ20" s="183" t="str">
        <f>IF(AQ19="","",VLOOKUP(AQ19,シフト記号表!$C$5:$W$46,21,FALSE))</f>
        <v/>
      </c>
      <c r="AR20" s="183" t="str">
        <f>IF(AR19="","",VLOOKUP(AR19,シフト記号表!$C$5:$W$46,21,FALSE))</f>
        <v/>
      </c>
      <c r="AS20" s="183" t="str">
        <f>IF(AS19="","",VLOOKUP(AS19,シフト記号表!$C$5:$W$46,21,FALSE))</f>
        <v/>
      </c>
      <c r="AT20" s="183" t="str">
        <f>IF(AT19="","",VLOOKUP(AT19,シフト記号表!$C$5:$W$46,21,FALSE))</f>
        <v/>
      </c>
      <c r="AU20" s="184" t="str">
        <f>IF(AU19="","",VLOOKUP(AU19,シフト記号表!$C$5:$W$46,21,FALSE))</f>
        <v/>
      </c>
      <c r="AV20" s="182" t="str">
        <f>IF(AV19="","",VLOOKUP(AV19,シフト記号表!$C$5:$W$46,21,FALSE))</f>
        <v/>
      </c>
      <c r="AW20" s="183" t="str">
        <f>IF(AW19="","",VLOOKUP(AW19,シフト記号表!$C$5:$W$46,21,FALSE))</f>
        <v/>
      </c>
      <c r="AX20" s="183" t="str">
        <f>IF(AX19="","",VLOOKUP(AX19,シフト記号表!$C$5:$W$46,21,FALSE))</f>
        <v/>
      </c>
      <c r="AY20" s="183" t="str">
        <f>IF(AY19="","",VLOOKUP(AY19,シフト記号表!$C$5:$W$46,21,FALSE))</f>
        <v/>
      </c>
      <c r="AZ20" s="183" t="str">
        <f>IF(AZ19="","",VLOOKUP(AZ19,シフト記号表!$C$5:$W$46,21,FALSE))</f>
        <v/>
      </c>
      <c r="BA20" s="183" t="str">
        <f>IF(BA19="","",VLOOKUP(BA19,シフト記号表!$C$5:$W$46,21,FALSE))</f>
        <v/>
      </c>
      <c r="BB20" s="184" t="str">
        <f>IF(BB19="","",VLOOKUP(BB19,シフト記号表!$C$5:$W$46,21,FALSE))</f>
        <v/>
      </c>
      <c r="BC20" s="182" t="str">
        <f>IF(BC19="","",VLOOKUP(BC19,シフト記号表!$C$5:$W$46,21,FALSE))</f>
        <v/>
      </c>
      <c r="BD20" s="183" t="str">
        <f>IF(BD19="","",VLOOKUP(BD19,シフト記号表!$C$5:$W$46,21,FALSE))</f>
        <v/>
      </c>
      <c r="BE20" s="183" t="str">
        <f>IF(BE19="","",VLOOKUP(BE19,シフト記号表!$C$5:$W$46,21,FALSE))</f>
        <v/>
      </c>
      <c r="BF20" s="696">
        <f>IF($BI$3="計画",SUM(AA20:BB20),IF($BI$3="実績",SUM(AA20:BE20),""))</f>
        <v>0</v>
      </c>
      <c r="BG20" s="697"/>
      <c r="BH20" s="698">
        <f>IF($BI$3="計画",BF20/4,IF($BI$3="実績",(BF20/($BI$7/7)),""))</f>
        <v>0</v>
      </c>
      <c r="BI20" s="699"/>
      <c r="BJ20" s="689"/>
      <c r="BK20" s="690"/>
      <c r="BL20" s="690"/>
      <c r="BM20" s="690"/>
      <c r="BN20" s="691"/>
    </row>
    <row r="21" spans="2:66" ht="20.25" customHeight="1" x14ac:dyDescent="0.15">
      <c r="B21" s="186"/>
      <c r="C21" s="705"/>
      <c r="D21" s="710"/>
      <c r="E21" s="708"/>
      <c r="F21" s="709"/>
      <c r="G21" s="743"/>
      <c r="H21" s="744"/>
      <c r="I21" s="745">
        <f>G20</f>
        <v>0</v>
      </c>
      <c r="J21" s="744"/>
      <c r="K21" s="745">
        <f>M20</f>
        <v>0</v>
      </c>
      <c r="L21" s="744"/>
      <c r="M21" s="746"/>
      <c r="N21" s="747"/>
      <c r="O21" s="748"/>
      <c r="P21" s="749"/>
      <c r="Q21" s="749"/>
      <c r="R21" s="750"/>
      <c r="S21" s="755"/>
      <c r="T21" s="741"/>
      <c r="U21" s="756"/>
      <c r="V21" s="187" t="s">
        <v>279</v>
      </c>
      <c r="W21" s="188"/>
      <c r="X21" s="188"/>
      <c r="Y21" s="189"/>
      <c r="Z21" s="190"/>
      <c r="AA21" s="191" t="str">
        <f>IF(AA19="","",VLOOKUP(AA19,シフト記号表!$C$5:$Y$46,23,FALSE))</f>
        <v/>
      </c>
      <c r="AB21" s="192" t="str">
        <f>IF(AB19="","",VLOOKUP(AB19,シフト記号表!$C$5:$Y$46,23,FALSE))</f>
        <v/>
      </c>
      <c r="AC21" s="192" t="str">
        <f>IF(AC19="","",VLOOKUP(AC19,シフト記号表!$C$5:$Y$46,23,FALSE))</f>
        <v/>
      </c>
      <c r="AD21" s="192" t="str">
        <f>IF(AD19="","",VLOOKUP(AD19,シフト記号表!$C$5:$Y$46,23,FALSE))</f>
        <v/>
      </c>
      <c r="AE21" s="192" t="str">
        <f>IF(AE19="","",VLOOKUP(AE19,シフト記号表!$C$5:$Y$46,23,FALSE))</f>
        <v/>
      </c>
      <c r="AF21" s="192" t="str">
        <f>IF(AF19="","",VLOOKUP(AF19,シフト記号表!$C$5:$Y$46,23,FALSE))</f>
        <v/>
      </c>
      <c r="AG21" s="193" t="str">
        <f>IF(AG19="","",VLOOKUP(AG19,シフト記号表!$C$5:$Y$46,23,FALSE))</f>
        <v/>
      </c>
      <c r="AH21" s="191" t="str">
        <f>IF(AH19="","",VLOOKUP(AH19,シフト記号表!$C$5:$Y$46,23,FALSE))</f>
        <v/>
      </c>
      <c r="AI21" s="192" t="str">
        <f>IF(AI19="","",VLOOKUP(AI19,シフト記号表!$C$5:$Y$46,23,FALSE))</f>
        <v/>
      </c>
      <c r="AJ21" s="192" t="str">
        <f>IF(AJ19="","",VLOOKUP(AJ19,シフト記号表!$C$5:$Y$46,23,FALSE))</f>
        <v/>
      </c>
      <c r="AK21" s="192" t="str">
        <f>IF(AK19="","",VLOOKUP(AK19,シフト記号表!$C$5:$Y$46,23,FALSE))</f>
        <v/>
      </c>
      <c r="AL21" s="192" t="str">
        <f>IF(AL19="","",VLOOKUP(AL19,シフト記号表!$C$5:$Y$46,23,FALSE))</f>
        <v/>
      </c>
      <c r="AM21" s="192" t="str">
        <f>IF(AM19="","",VLOOKUP(AM19,シフト記号表!$C$5:$Y$46,23,FALSE))</f>
        <v/>
      </c>
      <c r="AN21" s="193" t="str">
        <f>IF(AN19="","",VLOOKUP(AN19,シフト記号表!$C$5:$Y$46,23,FALSE))</f>
        <v/>
      </c>
      <c r="AO21" s="191" t="str">
        <f>IF(AO19="","",VLOOKUP(AO19,シフト記号表!$C$5:$Y$46,23,FALSE))</f>
        <v/>
      </c>
      <c r="AP21" s="192" t="str">
        <f>IF(AP19="","",VLOOKUP(AP19,シフト記号表!$C$5:$Y$46,23,FALSE))</f>
        <v/>
      </c>
      <c r="AQ21" s="192" t="str">
        <f>IF(AQ19="","",VLOOKUP(AQ19,シフト記号表!$C$5:$Y$46,23,FALSE))</f>
        <v/>
      </c>
      <c r="AR21" s="192" t="str">
        <f>IF(AR19="","",VLOOKUP(AR19,シフト記号表!$C$5:$Y$46,23,FALSE))</f>
        <v/>
      </c>
      <c r="AS21" s="192" t="str">
        <f>IF(AS19="","",VLOOKUP(AS19,シフト記号表!$C$5:$Y$46,23,FALSE))</f>
        <v/>
      </c>
      <c r="AT21" s="192" t="str">
        <f>IF(AT19="","",VLOOKUP(AT19,シフト記号表!$C$5:$Y$46,23,FALSE))</f>
        <v/>
      </c>
      <c r="AU21" s="193" t="str">
        <f>IF(AU19="","",VLOOKUP(AU19,シフト記号表!$C$5:$Y$46,23,FALSE))</f>
        <v/>
      </c>
      <c r="AV21" s="191" t="str">
        <f>IF(AV19="","",VLOOKUP(AV19,シフト記号表!$C$5:$Y$46,23,FALSE))</f>
        <v/>
      </c>
      <c r="AW21" s="192" t="str">
        <f>IF(AW19="","",VLOOKUP(AW19,シフト記号表!$C$5:$Y$46,23,FALSE))</f>
        <v/>
      </c>
      <c r="AX21" s="192" t="str">
        <f>IF(AX19="","",VLOOKUP(AX19,シフト記号表!$C$5:$Y$46,23,FALSE))</f>
        <v/>
      </c>
      <c r="AY21" s="192" t="str">
        <f>IF(AY19="","",VLOOKUP(AY19,シフト記号表!$C$5:$Y$46,23,FALSE))</f>
        <v/>
      </c>
      <c r="AZ21" s="192" t="str">
        <f>IF(AZ19="","",VLOOKUP(AZ19,シフト記号表!$C$5:$Y$46,23,FALSE))</f>
        <v/>
      </c>
      <c r="BA21" s="192" t="str">
        <f>IF(BA19="","",VLOOKUP(BA19,シフト記号表!$C$5:$Y$46,23,FALSE))</f>
        <v/>
      </c>
      <c r="BB21" s="193" t="str">
        <f>IF(BB19="","",VLOOKUP(BB19,シフト記号表!$C$5:$Y$46,23,FALSE))</f>
        <v/>
      </c>
      <c r="BC21" s="191" t="str">
        <f>IF(BC19="","",VLOOKUP(BC19,シフト記号表!$C$5:$Y$46,23,FALSE))</f>
        <v/>
      </c>
      <c r="BD21" s="192" t="str">
        <f>IF(BD19="","",VLOOKUP(BD19,シフト記号表!$C$5:$Y$46,23,FALSE))</f>
        <v/>
      </c>
      <c r="BE21" s="194" t="str">
        <f>IF(BE19="","",VLOOKUP(BE19,シフト記号表!$C$5:$Y$46,23,FALSE))</f>
        <v/>
      </c>
      <c r="BF21" s="751">
        <f>IF($BI$3="計画",SUM(AA21:BB21),IF($BI$3="実績",SUM(AA21:BE21),""))</f>
        <v>0</v>
      </c>
      <c r="BG21" s="752"/>
      <c r="BH21" s="753">
        <f>IF($BI$3="計画",BF21/4,IF($BI$3="実績",(BF21/($BI$7/7)),""))</f>
        <v>0</v>
      </c>
      <c r="BI21" s="754"/>
      <c r="BJ21" s="740"/>
      <c r="BK21" s="741"/>
      <c r="BL21" s="741"/>
      <c r="BM21" s="741"/>
      <c r="BN21" s="742"/>
    </row>
    <row r="22" spans="2:66" ht="20.25" customHeight="1" x14ac:dyDescent="0.15">
      <c r="B22" s="195"/>
      <c r="C22" s="704"/>
      <c r="D22" s="707"/>
      <c r="E22" s="708"/>
      <c r="F22" s="709"/>
      <c r="G22" s="714"/>
      <c r="H22" s="715"/>
      <c r="I22" s="196"/>
      <c r="J22" s="197"/>
      <c r="K22" s="196"/>
      <c r="L22" s="197"/>
      <c r="M22" s="716"/>
      <c r="N22" s="717"/>
      <c r="O22" s="718"/>
      <c r="P22" s="719"/>
      <c r="Q22" s="719"/>
      <c r="R22" s="715"/>
      <c r="S22" s="720"/>
      <c r="T22" s="687"/>
      <c r="U22" s="721"/>
      <c r="V22" s="198" t="s">
        <v>272</v>
      </c>
      <c r="W22" s="199"/>
      <c r="X22" s="199"/>
      <c r="Y22" s="200"/>
      <c r="Z22" s="201"/>
      <c r="AA22" s="202"/>
      <c r="AB22" s="269"/>
      <c r="AC22" s="269"/>
      <c r="AD22" s="269"/>
      <c r="AE22" s="269"/>
      <c r="AF22" s="269"/>
      <c r="AG22" s="204"/>
      <c r="AH22" s="202"/>
      <c r="AI22" s="269"/>
      <c r="AJ22" s="269"/>
      <c r="AK22" s="269"/>
      <c r="AL22" s="269"/>
      <c r="AM22" s="269"/>
      <c r="AN22" s="204"/>
      <c r="AO22" s="202"/>
      <c r="AP22" s="269"/>
      <c r="AQ22" s="269"/>
      <c r="AR22" s="269"/>
      <c r="AS22" s="269"/>
      <c r="AT22" s="269"/>
      <c r="AU22" s="204"/>
      <c r="AV22" s="202"/>
      <c r="AW22" s="269"/>
      <c r="AX22" s="269"/>
      <c r="AY22" s="269"/>
      <c r="AZ22" s="269"/>
      <c r="BA22" s="269"/>
      <c r="BB22" s="204"/>
      <c r="BC22" s="202"/>
      <c r="BD22" s="269"/>
      <c r="BE22" s="270"/>
      <c r="BF22" s="682"/>
      <c r="BG22" s="683"/>
      <c r="BH22" s="684"/>
      <c r="BI22" s="685"/>
      <c r="BJ22" s="686"/>
      <c r="BK22" s="687"/>
      <c r="BL22" s="687"/>
      <c r="BM22" s="687"/>
      <c r="BN22" s="688"/>
    </row>
    <row r="23" spans="2:66" ht="20.25" customHeight="1" x14ac:dyDescent="0.15">
      <c r="B23" s="175">
        <f>B20+1</f>
        <v>2</v>
      </c>
      <c r="C23" s="705"/>
      <c r="D23" s="710"/>
      <c r="E23" s="708"/>
      <c r="F23" s="709"/>
      <c r="G23" s="733"/>
      <c r="H23" s="734"/>
      <c r="I23" s="176"/>
      <c r="J23" s="177"/>
      <c r="K23" s="176"/>
      <c r="L23" s="177"/>
      <c r="M23" s="735"/>
      <c r="N23" s="736"/>
      <c r="O23" s="737"/>
      <c r="P23" s="738"/>
      <c r="Q23" s="738"/>
      <c r="R23" s="734"/>
      <c r="S23" s="722"/>
      <c r="T23" s="690"/>
      <c r="U23" s="723"/>
      <c r="V23" s="178" t="s">
        <v>278</v>
      </c>
      <c r="W23" s="179"/>
      <c r="X23" s="179"/>
      <c r="Y23" s="180"/>
      <c r="Z23" s="181"/>
      <c r="AA23" s="182" t="str">
        <f>IF(AA22="","",VLOOKUP(AA22,シフト記号表!$C$5:$W$46,21,FALSE))</f>
        <v/>
      </c>
      <c r="AB23" s="183" t="str">
        <f>IF(AB22="","",VLOOKUP(AB22,シフト記号表!$C$5:$W$46,21,FALSE))</f>
        <v/>
      </c>
      <c r="AC23" s="183" t="str">
        <f>IF(AC22="","",VLOOKUP(AC22,シフト記号表!$C$5:$W$46,21,FALSE))</f>
        <v/>
      </c>
      <c r="AD23" s="183" t="str">
        <f>IF(AD22="","",VLOOKUP(AD22,シフト記号表!$C$5:$W$46,21,FALSE))</f>
        <v/>
      </c>
      <c r="AE23" s="183" t="str">
        <f>IF(AE22="","",VLOOKUP(AE22,シフト記号表!$C$5:$W$46,21,FALSE))</f>
        <v/>
      </c>
      <c r="AF23" s="183" t="str">
        <f>IF(AF22="","",VLOOKUP(AF22,シフト記号表!$C$5:$W$46,21,FALSE))</f>
        <v/>
      </c>
      <c r="AG23" s="184" t="str">
        <f>IF(AG22="","",VLOOKUP(AG22,シフト記号表!$C$5:$W$46,21,FALSE))</f>
        <v/>
      </c>
      <c r="AH23" s="182" t="str">
        <f>IF(AH22="","",VLOOKUP(AH22,シフト記号表!$C$5:$W$46,21,FALSE))</f>
        <v/>
      </c>
      <c r="AI23" s="183" t="str">
        <f>IF(AI22="","",VLOOKUP(AI22,シフト記号表!$C$5:$W$46,21,FALSE))</f>
        <v/>
      </c>
      <c r="AJ23" s="183" t="str">
        <f>IF(AJ22="","",VLOOKUP(AJ22,シフト記号表!$C$5:$W$46,21,FALSE))</f>
        <v/>
      </c>
      <c r="AK23" s="183" t="str">
        <f>IF(AK22="","",VLOOKUP(AK22,シフト記号表!$C$5:$W$46,21,FALSE))</f>
        <v/>
      </c>
      <c r="AL23" s="183" t="str">
        <f>IF(AL22="","",VLOOKUP(AL22,シフト記号表!$C$5:$W$46,21,FALSE))</f>
        <v/>
      </c>
      <c r="AM23" s="183" t="str">
        <f>IF(AM22="","",VLOOKUP(AM22,シフト記号表!$C$5:$W$46,21,FALSE))</f>
        <v/>
      </c>
      <c r="AN23" s="184" t="str">
        <f>IF(AN22="","",VLOOKUP(AN22,シフト記号表!$C$5:$W$46,21,FALSE))</f>
        <v/>
      </c>
      <c r="AO23" s="182" t="str">
        <f>IF(AO22="","",VLOOKUP(AO22,シフト記号表!$C$5:$W$46,21,FALSE))</f>
        <v/>
      </c>
      <c r="AP23" s="183" t="str">
        <f>IF(AP22="","",VLOOKUP(AP22,シフト記号表!$C$5:$W$46,21,FALSE))</f>
        <v/>
      </c>
      <c r="AQ23" s="183" t="str">
        <f>IF(AQ22="","",VLOOKUP(AQ22,シフト記号表!$C$5:$W$46,21,FALSE))</f>
        <v/>
      </c>
      <c r="AR23" s="183" t="str">
        <f>IF(AR22="","",VLOOKUP(AR22,シフト記号表!$C$5:$W$46,21,FALSE))</f>
        <v/>
      </c>
      <c r="AS23" s="183" t="str">
        <f>IF(AS22="","",VLOOKUP(AS22,シフト記号表!$C$5:$W$46,21,FALSE))</f>
        <v/>
      </c>
      <c r="AT23" s="183" t="str">
        <f>IF(AT22="","",VLOOKUP(AT22,シフト記号表!$C$5:$W$46,21,FALSE))</f>
        <v/>
      </c>
      <c r="AU23" s="184" t="str">
        <f>IF(AU22="","",VLOOKUP(AU22,シフト記号表!$C$5:$W$46,21,FALSE))</f>
        <v/>
      </c>
      <c r="AV23" s="182" t="str">
        <f>IF(AV22="","",VLOOKUP(AV22,シフト記号表!$C$5:$W$46,21,FALSE))</f>
        <v/>
      </c>
      <c r="AW23" s="183" t="str">
        <f>IF(AW22="","",VLOOKUP(AW22,シフト記号表!$C$5:$W$46,21,FALSE))</f>
        <v/>
      </c>
      <c r="AX23" s="183" t="str">
        <f>IF(AX22="","",VLOOKUP(AX22,シフト記号表!$C$5:$W$46,21,FALSE))</f>
        <v/>
      </c>
      <c r="AY23" s="183" t="str">
        <f>IF(AY22="","",VLOOKUP(AY22,シフト記号表!$C$5:$W$46,21,FALSE))</f>
        <v/>
      </c>
      <c r="AZ23" s="183" t="str">
        <f>IF(AZ22="","",VLOOKUP(AZ22,シフト記号表!$C$5:$W$46,21,FALSE))</f>
        <v/>
      </c>
      <c r="BA23" s="183" t="str">
        <f>IF(BA22="","",VLOOKUP(BA22,シフト記号表!$C$5:$W$46,21,FALSE))</f>
        <v/>
      </c>
      <c r="BB23" s="184" t="str">
        <f>IF(BB22="","",VLOOKUP(BB22,シフト記号表!$C$5:$W$46,21,FALSE))</f>
        <v/>
      </c>
      <c r="BC23" s="182" t="str">
        <f>IF(BC22="","",VLOOKUP(BC22,シフト記号表!$C$5:$W$46,21,FALSE))</f>
        <v/>
      </c>
      <c r="BD23" s="183" t="str">
        <f>IF(BD22="","",VLOOKUP(BD22,シフト記号表!$C$5:$W$46,21,FALSE))</f>
        <v/>
      </c>
      <c r="BE23" s="183" t="str">
        <f>IF(BE22="","",VLOOKUP(BE22,シフト記号表!$C$5:$W$46,21,FALSE))</f>
        <v/>
      </c>
      <c r="BF23" s="696">
        <f>IF($BI$3="計画",SUM(AA23:BB23),IF($BI$3="実績",SUM(AA23:BE23),""))</f>
        <v>0</v>
      </c>
      <c r="BG23" s="697"/>
      <c r="BH23" s="698">
        <f>IF($BI$3="計画",BF23/4,IF($BI$3="実績",(BF23/($BI$7/7)),""))</f>
        <v>0</v>
      </c>
      <c r="BI23" s="699"/>
      <c r="BJ23" s="689"/>
      <c r="BK23" s="690"/>
      <c r="BL23" s="690"/>
      <c r="BM23" s="690"/>
      <c r="BN23" s="691"/>
    </row>
    <row r="24" spans="2:66" ht="20.25" customHeight="1" x14ac:dyDescent="0.15">
      <c r="B24" s="186"/>
      <c r="C24" s="705"/>
      <c r="D24" s="710"/>
      <c r="E24" s="708"/>
      <c r="F24" s="709"/>
      <c r="G24" s="743"/>
      <c r="H24" s="744"/>
      <c r="I24" s="745">
        <f>G23</f>
        <v>0</v>
      </c>
      <c r="J24" s="744"/>
      <c r="K24" s="745">
        <f>M23</f>
        <v>0</v>
      </c>
      <c r="L24" s="744"/>
      <c r="M24" s="746"/>
      <c r="N24" s="747"/>
      <c r="O24" s="748"/>
      <c r="P24" s="749"/>
      <c r="Q24" s="749"/>
      <c r="R24" s="750"/>
      <c r="S24" s="755"/>
      <c r="T24" s="741"/>
      <c r="U24" s="756"/>
      <c r="V24" s="187" t="s">
        <v>279</v>
      </c>
      <c r="W24" s="188"/>
      <c r="X24" s="188"/>
      <c r="Y24" s="189"/>
      <c r="Z24" s="190"/>
      <c r="AA24" s="191" t="str">
        <f>IF(AA22="","",VLOOKUP(AA22,シフト記号表!$C$5:$Y$46,23,FALSE))</f>
        <v/>
      </c>
      <c r="AB24" s="192" t="str">
        <f>IF(AB22="","",VLOOKUP(AB22,シフト記号表!$C$5:$Y$46,23,FALSE))</f>
        <v/>
      </c>
      <c r="AC24" s="192" t="str">
        <f>IF(AC22="","",VLOOKUP(AC22,シフト記号表!$C$5:$Y$46,23,FALSE))</f>
        <v/>
      </c>
      <c r="AD24" s="192" t="str">
        <f>IF(AD22="","",VLOOKUP(AD22,シフト記号表!$C$5:$Y$46,23,FALSE))</f>
        <v/>
      </c>
      <c r="AE24" s="192" t="str">
        <f>IF(AE22="","",VLOOKUP(AE22,シフト記号表!$C$5:$Y$46,23,FALSE))</f>
        <v/>
      </c>
      <c r="AF24" s="192" t="str">
        <f>IF(AF22="","",VLOOKUP(AF22,シフト記号表!$C$5:$Y$46,23,FALSE))</f>
        <v/>
      </c>
      <c r="AG24" s="193" t="str">
        <f>IF(AG22="","",VLOOKUP(AG22,シフト記号表!$C$5:$Y$46,23,FALSE))</f>
        <v/>
      </c>
      <c r="AH24" s="191" t="str">
        <f>IF(AH22="","",VLOOKUP(AH22,シフト記号表!$C$5:$Y$46,23,FALSE))</f>
        <v/>
      </c>
      <c r="AI24" s="192" t="str">
        <f>IF(AI22="","",VLOOKUP(AI22,シフト記号表!$C$5:$Y$46,23,FALSE))</f>
        <v/>
      </c>
      <c r="AJ24" s="192" t="str">
        <f>IF(AJ22="","",VLOOKUP(AJ22,シフト記号表!$C$5:$Y$46,23,FALSE))</f>
        <v/>
      </c>
      <c r="AK24" s="192" t="str">
        <f>IF(AK22="","",VLOOKUP(AK22,シフト記号表!$C$5:$Y$46,23,FALSE))</f>
        <v/>
      </c>
      <c r="AL24" s="192" t="str">
        <f>IF(AL22="","",VLOOKUP(AL22,シフト記号表!$C$5:$Y$46,23,FALSE))</f>
        <v/>
      </c>
      <c r="AM24" s="192" t="str">
        <f>IF(AM22="","",VLOOKUP(AM22,シフト記号表!$C$5:$Y$46,23,FALSE))</f>
        <v/>
      </c>
      <c r="AN24" s="193" t="str">
        <f>IF(AN22="","",VLOOKUP(AN22,シフト記号表!$C$5:$Y$46,23,FALSE))</f>
        <v/>
      </c>
      <c r="AO24" s="191" t="str">
        <f>IF(AO22="","",VLOOKUP(AO22,シフト記号表!$C$5:$Y$46,23,FALSE))</f>
        <v/>
      </c>
      <c r="AP24" s="192" t="str">
        <f>IF(AP22="","",VLOOKUP(AP22,シフト記号表!$C$5:$Y$46,23,FALSE))</f>
        <v/>
      </c>
      <c r="AQ24" s="192" t="str">
        <f>IF(AQ22="","",VLOOKUP(AQ22,シフト記号表!$C$5:$Y$46,23,FALSE))</f>
        <v/>
      </c>
      <c r="AR24" s="192" t="str">
        <f>IF(AR22="","",VLOOKUP(AR22,シフト記号表!$C$5:$Y$46,23,FALSE))</f>
        <v/>
      </c>
      <c r="AS24" s="192" t="str">
        <f>IF(AS22="","",VLOOKUP(AS22,シフト記号表!$C$5:$Y$46,23,FALSE))</f>
        <v/>
      </c>
      <c r="AT24" s="192" t="str">
        <f>IF(AT22="","",VLOOKUP(AT22,シフト記号表!$C$5:$Y$46,23,FALSE))</f>
        <v/>
      </c>
      <c r="AU24" s="193" t="str">
        <f>IF(AU22="","",VLOOKUP(AU22,シフト記号表!$C$5:$Y$46,23,FALSE))</f>
        <v/>
      </c>
      <c r="AV24" s="191" t="str">
        <f>IF(AV22="","",VLOOKUP(AV22,シフト記号表!$C$5:$Y$46,23,FALSE))</f>
        <v/>
      </c>
      <c r="AW24" s="192" t="str">
        <f>IF(AW22="","",VLOOKUP(AW22,シフト記号表!$C$5:$Y$46,23,FALSE))</f>
        <v/>
      </c>
      <c r="AX24" s="192" t="str">
        <f>IF(AX22="","",VLOOKUP(AX22,シフト記号表!$C$5:$Y$46,23,FALSE))</f>
        <v/>
      </c>
      <c r="AY24" s="192" t="str">
        <f>IF(AY22="","",VLOOKUP(AY22,シフト記号表!$C$5:$Y$46,23,FALSE))</f>
        <v/>
      </c>
      <c r="AZ24" s="192" t="str">
        <f>IF(AZ22="","",VLOOKUP(AZ22,シフト記号表!$C$5:$Y$46,23,FALSE))</f>
        <v/>
      </c>
      <c r="BA24" s="192" t="str">
        <f>IF(BA22="","",VLOOKUP(BA22,シフト記号表!$C$5:$Y$46,23,FALSE))</f>
        <v/>
      </c>
      <c r="BB24" s="193" t="str">
        <f>IF(BB22="","",VLOOKUP(BB22,シフト記号表!$C$5:$Y$46,23,FALSE))</f>
        <v/>
      </c>
      <c r="BC24" s="191" t="str">
        <f>IF(BC22="","",VLOOKUP(BC22,シフト記号表!$C$5:$Y$46,23,FALSE))</f>
        <v/>
      </c>
      <c r="BD24" s="192" t="str">
        <f>IF(BD22="","",VLOOKUP(BD22,シフト記号表!$C$5:$Y$46,23,FALSE))</f>
        <v/>
      </c>
      <c r="BE24" s="192" t="str">
        <f>IF(BE22="","",VLOOKUP(BE22,シフト記号表!$C$5:$Y$46,23,FALSE))</f>
        <v/>
      </c>
      <c r="BF24" s="751">
        <f>IF($BI$3="計画",SUM(AA24:BB24),IF($BI$3="実績",SUM(AA24:BE24),""))</f>
        <v>0</v>
      </c>
      <c r="BG24" s="752"/>
      <c r="BH24" s="753">
        <f>IF($BI$3="計画",BF24/4,IF($BI$3="実績",(BF24/($BI$7/7)),""))</f>
        <v>0</v>
      </c>
      <c r="BI24" s="754"/>
      <c r="BJ24" s="740"/>
      <c r="BK24" s="741"/>
      <c r="BL24" s="741"/>
      <c r="BM24" s="741"/>
      <c r="BN24" s="742"/>
    </row>
    <row r="25" spans="2:66" ht="20.25" customHeight="1" x14ac:dyDescent="0.15">
      <c r="B25" s="195"/>
      <c r="C25" s="704"/>
      <c r="D25" s="707"/>
      <c r="E25" s="708"/>
      <c r="F25" s="709"/>
      <c r="G25" s="733"/>
      <c r="H25" s="734"/>
      <c r="I25" s="176"/>
      <c r="J25" s="177"/>
      <c r="K25" s="176"/>
      <c r="L25" s="177"/>
      <c r="M25" s="716"/>
      <c r="N25" s="717"/>
      <c r="O25" s="737"/>
      <c r="P25" s="738"/>
      <c r="Q25" s="738"/>
      <c r="R25" s="734"/>
      <c r="S25" s="720"/>
      <c r="T25" s="687"/>
      <c r="U25" s="721"/>
      <c r="V25" s="198" t="s">
        <v>272</v>
      </c>
      <c r="W25" s="199"/>
      <c r="X25" s="199"/>
      <c r="Y25" s="200"/>
      <c r="Z25" s="201"/>
      <c r="AA25" s="202"/>
      <c r="AB25" s="269"/>
      <c r="AC25" s="269"/>
      <c r="AD25" s="269"/>
      <c r="AE25" s="269"/>
      <c r="AF25" s="269"/>
      <c r="AG25" s="204"/>
      <c r="AH25" s="202"/>
      <c r="AI25" s="269"/>
      <c r="AJ25" s="269"/>
      <c r="AK25" s="269"/>
      <c r="AL25" s="269"/>
      <c r="AM25" s="269"/>
      <c r="AN25" s="204"/>
      <c r="AO25" s="202"/>
      <c r="AP25" s="269"/>
      <c r="AQ25" s="269"/>
      <c r="AR25" s="269"/>
      <c r="AS25" s="269"/>
      <c r="AT25" s="269"/>
      <c r="AU25" s="204"/>
      <c r="AV25" s="202"/>
      <c r="AW25" s="269"/>
      <c r="AX25" s="269"/>
      <c r="AY25" s="269"/>
      <c r="AZ25" s="269"/>
      <c r="BA25" s="269"/>
      <c r="BB25" s="204"/>
      <c r="BC25" s="202"/>
      <c r="BD25" s="269"/>
      <c r="BE25" s="270"/>
      <c r="BF25" s="682"/>
      <c r="BG25" s="683"/>
      <c r="BH25" s="684"/>
      <c r="BI25" s="685"/>
      <c r="BJ25" s="686"/>
      <c r="BK25" s="687"/>
      <c r="BL25" s="687"/>
      <c r="BM25" s="687"/>
      <c r="BN25" s="688"/>
    </row>
    <row r="26" spans="2:66" ht="20.25" customHeight="1" x14ac:dyDescent="0.15">
      <c r="B26" s="175">
        <f>B23+1</f>
        <v>3</v>
      </c>
      <c r="C26" s="705"/>
      <c r="D26" s="710"/>
      <c r="E26" s="708"/>
      <c r="F26" s="709"/>
      <c r="G26" s="733"/>
      <c r="H26" s="734"/>
      <c r="I26" s="176"/>
      <c r="J26" s="177"/>
      <c r="K26" s="176"/>
      <c r="L26" s="177"/>
      <c r="M26" s="735"/>
      <c r="N26" s="736"/>
      <c r="O26" s="737"/>
      <c r="P26" s="738"/>
      <c r="Q26" s="738"/>
      <c r="R26" s="734"/>
      <c r="S26" s="722"/>
      <c r="T26" s="690"/>
      <c r="U26" s="723"/>
      <c r="V26" s="178" t="s">
        <v>278</v>
      </c>
      <c r="W26" s="179"/>
      <c r="X26" s="179"/>
      <c r="Y26" s="180"/>
      <c r="Z26" s="181"/>
      <c r="AA26" s="182" t="str">
        <f>IF(AA25="","",VLOOKUP(AA25,シフト記号表!$C$5:$W$46,21,FALSE))</f>
        <v/>
      </c>
      <c r="AB26" s="183" t="str">
        <f>IF(AB25="","",VLOOKUP(AB25,シフト記号表!$C$5:$W$46,21,FALSE))</f>
        <v/>
      </c>
      <c r="AC26" s="183" t="str">
        <f>IF(AC25="","",VLOOKUP(AC25,シフト記号表!$C$5:$W$46,21,FALSE))</f>
        <v/>
      </c>
      <c r="AD26" s="183" t="str">
        <f>IF(AD25="","",VLOOKUP(AD25,シフト記号表!$C$5:$W$46,21,FALSE))</f>
        <v/>
      </c>
      <c r="AE26" s="183" t="str">
        <f>IF(AE25="","",VLOOKUP(AE25,シフト記号表!$C$5:$W$46,21,FALSE))</f>
        <v/>
      </c>
      <c r="AF26" s="183" t="str">
        <f>IF(AF25="","",VLOOKUP(AF25,シフト記号表!$C$5:$W$46,21,FALSE))</f>
        <v/>
      </c>
      <c r="AG26" s="184" t="str">
        <f>IF(AG25="","",VLOOKUP(AG25,シフト記号表!$C$5:$W$46,21,FALSE))</f>
        <v/>
      </c>
      <c r="AH26" s="182" t="str">
        <f>IF(AH25="","",VLOOKUP(AH25,シフト記号表!$C$5:$W$46,21,FALSE))</f>
        <v/>
      </c>
      <c r="AI26" s="183" t="str">
        <f>IF(AI25="","",VLOOKUP(AI25,シフト記号表!$C$5:$W$46,21,FALSE))</f>
        <v/>
      </c>
      <c r="AJ26" s="183" t="str">
        <f>IF(AJ25="","",VLOOKUP(AJ25,シフト記号表!$C$5:$W$46,21,FALSE))</f>
        <v/>
      </c>
      <c r="AK26" s="183" t="str">
        <f>IF(AK25="","",VLOOKUP(AK25,シフト記号表!$C$5:$W$46,21,FALSE))</f>
        <v/>
      </c>
      <c r="AL26" s="183" t="str">
        <f>IF(AL25="","",VLOOKUP(AL25,シフト記号表!$C$5:$W$46,21,FALSE))</f>
        <v/>
      </c>
      <c r="AM26" s="183" t="str">
        <f>IF(AM25="","",VLOOKUP(AM25,シフト記号表!$C$5:$W$46,21,FALSE))</f>
        <v/>
      </c>
      <c r="AN26" s="184" t="str">
        <f>IF(AN25="","",VLOOKUP(AN25,シフト記号表!$C$5:$W$46,21,FALSE))</f>
        <v/>
      </c>
      <c r="AO26" s="182" t="str">
        <f>IF(AO25="","",VLOOKUP(AO25,シフト記号表!$C$5:$W$46,21,FALSE))</f>
        <v/>
      </c>
      <c r="AP26" s="183" t="str">
        <f>IF(AP25="","",VLOOKUP(AP25,シフト記号表!$C$5:$W$46,21,FALSE))</f>
        <v/>
      </c>
      <c r="AQ26" s="183" t="str">
        <f>IF(AQ25="","",VLOOKUP(AQ25,シフト記号表!$C$5:$W$46,21,FALSE))</f>
        <v/>
      </c>
      <c r="AR26" s="183" t="str">
        <f>IF(AR25="","",VLOOKUP(AR25,シフト記号表!$C$5:$W$46,21,FALSE))</f>
        <v/>
      </c>
      <c r="AS26" s="183" t="str">
        <f>IF(AS25="","",VLOOKUP(AS25,シフト記号表!$C$5:$W$46,21,FALSE))</f>
        <v/>
      </c>
      <c r="AT26" s="183" t="str">
        <f>IF(AT25="","",VLOOKUP(AT25,シフト記号表!$C$5:$W$46,21,FALSE))</f>
        <v/>
      </c>
      <c r="AU26" s="184" t="str">
        <f>IF(AU25="","",VLOOKUP(AU25,シフト記号表!$C$5:$W$46,21,FALSE))</f>
        <v/>
      </c>
      <c r="AV26" s="182" t="str">
        <f>IF(AV25="","",VLOOKUP(AV25,シフト記号表!$C$5:$W$46,21,FALSE))</f>
        <v/>
      </c>
      <c r="AW26" s="183" t="str">
        <f>IF(AW25="","",VLOOKUP(AW25,シフト記号表!$C$5:$W$46,21,FALSE))</f>
        <v/>
      </c>
      <c r="AX26" s="183" t="str">
        <f>IF(AX25="","",VLOOKUP(AX25,シフト記号表!$C$5:$W$46,21,FALSE))</f>
        <v/>
      </c>
      <c r="AY26" s="183" t="str">
        <f>IF(AY25="","",VLOOKUP(AY25,シフト記号表!$C$5:$W$46,21,FALSE))</f>
        <v/>
      </c>
      <c r="AZ26" s="183" t="str">
        <f>IF(AZ25="","",VLOOKUP(AZ25,シフト記号表!$C$5:$W$46,21,FALSE))</f>
        <v/>
      </c>
      <c r="BA26" s="183" t="str">
        <f>IF(BA25="","",VLOOKUP(BA25,シフト記号表!$C$5:$W$46,21,FALSE))</f>
        <v/>
      </c>
      <c r="BB26" s="184" t="str">
        <f>IF(BB25="","",VLOOKUP(BB25,シフト記号表!$C$5:$W$46,21,FALSE))</f>
        <v/>
      </c>
      <c r="BC26" s="182" t="str">
        <f>IF(BC25="","",VLOOKUP(BC25,シフト記号表!$C$5:$W$46,21,FALSE))</f>
        <v/>
      </c>
      <c r="BD26" s="183" t="str">
        <f>IF(BD25="","",VLOOKUP(BD25,シフト記号表!$C$5:$W$46,21,FALSE))</f>
        <v/>
      </c>
      <c r="BE26" s="183" t="str">
        <f>IF(BE25="","",VLOOKUP(BE25,シフト記号表!$C$5:$W$46,21,FALSE))</f>
        <v/>
      </c>
      <c r="BF26" s="696">
        <f>IF($BI$3="計画",SUM(AA26:BB26),IF($BI$3="実績",SUM(AA26:BE26),""))</f>
        <v>0</v>
      </c>
      <c r="BG26" s="697"/>
      <c r="BH26" s="698">
        <f>IF($BI$3="計画",BF26/4,IF($BI$3="実績",(BF26/($BI$7/7)),""))</f>
        <v>0</v>
      </c>
      <c r="BI26" s="699"/>
      <c r="BJ26" s="689"/>
      <c r="BK26" s="690"/>
      <c r="BL26" s="690"/>
      <c r="BM26" s="690"/>
      <c r="BN26" s="691"/>
    </row>
    <row r="27" spans="2:66" ht="20.25" customHeight="1" x14ac:dyDescent="0.15">
      <c r="B27" s="186"/>
      <c r="C27" s="705"/>
      <c r="D27" s="710"/>
      <c r="E27" s="708"/>
      <c r="F27" s="709"/>
      <c r="G27" s="743"/>
      <c r="H27" s="744"/>
      <c r="I27" s="745">
        <f>G26</f>
        <v>0</v>
      </c>
      <c r="J27" s="744"/>
      <c r="K27" s="745">
        <f>M26</f>
        <v>0</v>
      </c>
      <c r="L27" s="744"/>
      <c r="M27" s="746"/>
      <c r="N27" s="747"/>
      <c r="O27" s="748"/>
      <c r="P27" s="749"/>
      <c r="Q27" s="749"/>
      <c r="R27" s="750"/>
      <c r="S27" s="755"/>
      <c r="T27" s="741"/>
      <c r="U27" s="756"/>
      <c r="V27" s="187" t="s">
        <v>279</v>
      </c>
      <c r="W27" s="206"/>
      <c r="X27" s="206"/>
      <c r="Y27" s="207"/>
      <c r="Z27" s="208"/>
      <c r="AA27" s="191" t="str">
        <f>IF(AA25="","",VLOOKUP(AA25,シフト記号表!$C$5:$Y$46,23,FALSE))</f>
        <v/>
      </c>
      <c r="AB27" s="192" t="str">
        <f>IF(AB25="","",VLOOKUP(AB25,シフト記号表!$C$5:$Y$46,23,FALSE))</f>
        <v/>
      </c>
      <c r="AC27" s="192" t="str">
        <f>IF(AC25="","",VLOOKUP(AC25,シフト記号表!$C$5:$Y$46,23,FALSE))</f>
        <v/>
      </c>
      <c r="AD27" s="192" t="str">
        <f>IF(AD25="","",VLOOKUP(AD25,シフト記号表!$C$5:$Y$46,23,FALSE))</f>
        <v/>
      </c>
      <c r="AE27" s="192" t="str">
        <f>IF(AE25="","",VLOOKUP(AE25,シフト記号表!$C$5:$Y$46,23,FALSE))</f>
        <v/>
      </c>
      <c r="AF27" s="192" t="str">
        <f>IF(AF25="","",VLOOKUP(AF25,シフト記号表!$C$5:$Y$46,23,FALSE))</f>
        <v/>
      </c>
      <c r="AG27" s="193" t="str">
        <f>IF(AG25="","",VLOOKUP(AG25,シフト記号表!$C$5:$Y$46,23,FALSE))</f>
        <v/>
      </c>
      <c r="AH27" s="191" t="str">
        <f>IF(AH25="","",VLOOKUP(AH25,シフト記号表!$C$5:$Y$46,23,FALSE))</f>
        <v/>
      </c>
      <c r="AI27" s="192" t="str">
        <f>IF(AI25="","",VLOOKUP(AI25,シフト記号表!$C$5:$Y$46,23,FALSE))</f>
        <v/>
      </c>
      <c r="AJ27" s="192" t="str">
        <f>IF(AJ25="","",VLOOKUP(AJ25,シフト記号表!$C$5:$Y$46,23,FALSE))</f>
        <v/>
      </c>
      <c r="AK27" s="192" t="str">
        <f>IF(AK25="","",VLOOKUP(AK25,シフト記号表!$C$5:$Y$46,23,FALSE))</f>
        <v/>
      </c>
      <c r="AL27" s="192" t="str">
        <f>IF(AL25="","",VLOOKUP(AL25,シフト記号表!$C$5:$Y$46,23,FALSE))</f>
        <v/>
      </c>
      <c r="AM27" s="192" t="str">
        <f>IF(AM25="","",VLOOKUP(AM25,シフト記号表!$C$5:$Y$46,23,FALSE))</f>
        <v/>
      </c>
      <c r="AN27" s="193" t="str">
        <f>IF(AN25="","",VLOOKUP(AN25,シフト記号表!$C$5:$Y$46,23,FALSE))</f>
        <v/>
      </c>
      <c r="AO27" s="191" t="str">
        <f>IF(AO25="","",VLOOKUP(AO25,シフト記号表!$C$5:$Y$46,23,FALSE))</f>
        <v/>
      </c>
      <c r="AP27" s="192" t="str">
        <f>IF(AP25="","",VLOOKUP(AP25,シフト記号表!$C$5:$Y$46,23,FALSE))</f>
        <v/>
      </c>
      <c r="AQ27" s="192" t="str">
        <f>IF(AQ25="","",VLOOKUP(AQ25,シフト記号表!$C$5:$Y$46,23,FALSE))</f>
        <v/>
      </c>
      <c r="AR27" s="192" t="str">
        <f>IF(AR25="","",VLOOKUP(AR25,シフト記号表!$C$5:$Y$46,23,FALSE))</f>
        <v/>
      </c>
      <c r="AS27" s="192" t="str">
        <f>IF(AS25="","",VLOOKUP(AS25,シフト記号表!$C$5:$Y$46,23,FALSE))</f>
        <v/>
      </c>
      <c r="AT27" s="192" t="str">
        <f>IF(AT25="","",VLOOKUP(AT25,シフト記号表!$C$5:$Y$46,23,FALSE))</f>
        <v/>
      </c>
      <c r="AU27" s="193" t="str">
        <f>IF(AU25="","",VLOOKUP(AU25,シフト記号表!$C$5:$Y$46,23,FALSE))</f>
        <v/>
      </c>
      <c r="AV27" s="191" t="str">
        <f>IF(AV25="","",VLOOKUP(AV25,シフト記号表!$C$5:$Y$46,23,FALSE))</f>
        <v/>
      </c>
      <c r="AW27" s="192" t="str">
        <f>IF(AW25="","",VLOOKUP(AW25,シフト記号表!$C$5:$Y$46,23,FALSE))</f>
        <v/>
      </c>
      <c r="AX27" s="192" t="str">
        <f>IF(AX25="","",VLOOKUP(AX25,シフト記号表!$C$5:$Y$46,23,FALSE))</f>
        <v/>
      </c>
      <c r="AY27" s="192" t="str">
        <f>IF(AY25="","",VLOOKUP(AY25,シフト記号表!$C$5:$Y$46,23,FALSE))</f>
        <v/>
      </c>
      <c r="AZ27" s="192" t="str">
        <f>IF(AZ25="","",VLOOKUP(AZ25,シフト記号表!$C$5:$Y$46,23,FALSE))</f>
        <v/>
      </c>
      <c r="BA27" s="192" t="str">
        <f>IF(BA25="","",VLOOKUP(BA25,シフト記号表!$C$5:$Y$46,23,FALSE))</f>
        <v/>
      </c>
      <c r="BB27" s="193" t="str">
        <f>IF(BB25="","",VLOOKUP(BB25,シフト記号表!$C$5:$Y$46,23,FALSE))</f>
        <v/>
      </c>
      <c r="BC27" s="191" t="str">
        <f>IF(BC25="","",VLOOKUP(BC25,シフト記号表!$C$5:$Y$46,23,FALSE))</f>
        <v/>
      </c>
      <c r="BD27" s="192" t="str">
        <f>IF(BD25="","",VLOOKUP(BD25,シフト記号表!$C$5:$Y$46,23,FALSE))</f>
        <v/>
      </c>
      <c r="BE27" s="192" t="str">
        <f>IF(BE25="","",VLOOKUP(BE25,シフト記号表!$C$5:$Y$46,23,FALSE))</f>
        <v/>
      </c>
      <c r="BF27" s="751">
        <f>IF($BI$3="計画",SUM(AA27:BB27),IF($BI$3="実績",SUM(AA27:BE27),""))</f>
        <v>0</v>
      </c>
      <c r="BG27" s="752"/>
      <c r="BH27" s="753">
        <f>IF($BI$3="計画",BF27/4,IF($BI$3="実績",(BF27/($BI$7/7)),""))</f>
        <v>0</v>
      </c>
      <c r="BI27" s="754"/>
      <c r="BJ27" s="740"/>
      <c r="BK27" s="741"/>
      <c r="BL27" s="741"/>
      <c r="BM27" s="741"/>
      <c r="BN27" s="742"/>
    </row>
    <row r="28" spans="2:66" ht="20.25" customHeight="1" x14ac:dyDescent="0.15">
      <c r="B28" s="195"/>
      <c r="C28" s="704"/>
      <c r="D28" s="707"/>
      <c r="E28" s="708"/>
      <c r="F28" s="709"/>
      <c r="G28" s="733"/>
      <c r="H28" s="734"/>
      <c r="I28" s="176"/>
      <c r="J28" s="177"/>
      <c r="K28" s="176"/>
      <c r="L28" s="177"/>
      <c r="M28" s="716"/>
      <c r="N28" s="717"/>
      <c r="O28" s="737"/>
      <c r="P28" s="738"/>
      <c r="Q28" s="738"/>
      <c r="R28" s="734"/>
      <c r="S28" s="720"/>
      <c r="T28" s="687"/>
      <c r="U28" s="721"/>
      <c r="V28" s="198" t="s">
        <v>272</v>
      </c>
      <c r="W28" s="199"/>
      <c r="X28" s="199"/>
      <c r="Y28" s="200"/>
      <c r="Z28" s="201"/>
      <c r="AA28" s="202"/>
      <c r="AB28" s="269"/>
      <c r="AC28" s="269"/>
      <c r="AD28" s="269"/>
      <c r="AE28" s="269"/>
      <c r="AF28" s="269"/>
      <c r="AG28" s="204"/>
      <c r="AH28" s="202"/>
      <c r="AI28" s="269"/>
      <c r="AJ28" s="269"/>
      <c r="AK28" s="269"/>
      <c r="AL28" s="269"/>
      <c r="AM28" s="269"/>
      <c r="AN28" s="204"/>
      <c r="AO28" s="202"/>
      <c r="AP28" s="269"/>
      <c r="AQ28" s="269"/>
      <c r="AR28" s="269"/>
      <c r="AS28" s="269"/>
      <c r="AT28" s="269"/>
      <c r="AU28" s="204"/>
      <c r="AV28" s="202"/>
      <c r="AW28" s="269"/>
      <c r="AX28" s="269"/>
      <c r="AY28" s="269"/>
      <c r="AZ28" s="269"/>
      <c r="BA28" s="269"/>
      <c r="BB28" s="204"/>
      <c r="BC28" s="202"/>
      <c r="BD28" s="269"/>
      <c r="BE28" s="270"/>
      <c r="BF28" s="682"/>
      <c r="BG28" s="683"/>
      <c r="BH28" s="684"/>
      <c r="BI28" s="685"/>
      <c r="BJ28" s="686"/>
      <c r="BK28" s="687"/>
      <c r="BL28" s="687"/>
      <c r="BM28" s="687"/>
      <c r="BN28" s="688"/>
    </row>
    <row r="29" spans="2:66" ht="20.25" customHeight="1" x14ac:dyDescent="0.15">
      <c r="B29" s="175">
        <f>B26+1</f>
        <v>4</v>
      </c>
      <c r="C29" s="705"/>
      <c r="D29" s="710"/>
      <c r="E29" s="708"/>
      <c r="F29" s="709"/>
      <c r="G29" s="733"/>
      <c r="H29" s="734"/>
      <c r="I29" s="176"/>
      <c r="J29" s="177"/>
      <c r="K29" s="176"/>
      <c r="L29" s="177"/>
      <c r="M29" s="735"/>
      <c r="N29" s="736"/>
      <c r="O29" s="737"/>
      <c r="P29" s="738"/>
      <c r="Q29" s="738"/>
      <c r="R29" s="734"/>
      <c r="S29" s="722"/>
      <c r="T29" s="690"/>
      <c r="U29" s="723"/>
      <c r="V29" s="178" t="s">
        <v>278</v>
      </c>
      <c r="W29" s="179"/>
      <c r="X29" s="179"/>
      <c r="Y29" s="180"/>
      <c r="Z29" s="181"/>
      <c r="AA29" s="182" t="str">
        <f>IF(AA28="","",VLOOKUP(AA28,シフト記号表!$C$5:$W$46,21,FALSE))</f>
        <v/>
      </c>
      <c r="AB29" s="183" t="str">
        <f>IF(AB28="","",VLOOKUP(AB28,シフト記号表!$C$5:$W$46,21,FALSE))</f>
        <v/>
      </c>
      <c r="AC29" s="183" t="str">
        <f>IF(AC28="","",VLOOKUP(AC28,シフト記号表!$C$5:$W$46,21,FALSE))</f>
        <v/>
      </c>
      <c r="AD29" s="183" t="str">
        <f>IF(AD28="","",VLOOKUP(AD28,シフト記号表!$C$5:$W$46,21,FALSE))</f>
        <v/>
      </c>
      <c r="AE29" s="183" t="str">
        <f>IF(AE28="","",VLOOKUP(AE28,シフト記号表!$C$5:$W$46,21,FALSE))</f>
        <v/>
      </c>
      <c r="AF29" s="183" t="str">
        <f>IF(AF28="","",VLOOKUP(AF28,シフト記号表!$C$5:$W$46,21,FALSE))</f>
        <v/>
      </c>
      <c r="AG29" s="184" t="str">
        <f>IF(AG28="","",VLOOKUP(AG28,シフト記号表!$C$5:$W$46,21,FALSE))</f>
        <v/>
      </c>
      <c r="AH29" s="182" t="str">
        <f>IF(AH28="","",VLOOKUP(AH28,シフト記号表!$C$5:$W$46,21,FALSE))</f>
        <v/>
      </c>
      <c r="AI29" s="183" t="str">
        <f>IF(AI28="","",VLOOKUP(AI28,シフト記号表!$C$5:$W$46,21,FALSE))</f>
        <v/>
      </c>
      <c r="AJ29" s="183" t="str">
        <f>IF(AJ28="","",VLOOKUP(AJ28,シフト記号表!$C$5:$W$46,21,FALSE))</f>
        <v/>
      </c>
      <c r="AK29" s="183" t="str">
        <f>IF(AK28="","",VLOOKUP(AK28,シフト記号表!$C$5:$W$46,21,FALSE))</f>
        <v/>
      </c>
      <c r="AL29" s="183" t="str">
        <f>IF(AL28="","",VLOOKUP(AL28,シフト記号表!$C$5:$W$46,21,FALSE))</f>
        <v/>
      </c>
      <c r="AM29" s="183" t="str">
        <f>IF(AM28="","",VLOOKUP(AM28,シフト記号表!$C$5:$W$46,21,FALSE))</f>
        <v/>
      </c>
      <c r="AN29" s="184" t="str">
        <f>IF(AN28="","",VLOOKUP(AN28,シフト記号表!$C$5:$W$46,21,FALSE))</f>
        <v/>
      </c>
      <c r="AO29" s="182" t="str">
        <f>IF(AO28="","",VLOOKUP(AO28,シフト記号表!$C$5:$W$46,21,FALSE))</f>
        <v/>
      </c>
      <c r="AP29" s="183" t="str">
        <f>IF(AP28="","",VLOOKUP(AP28,シフト記号表!$C$5:$W$46,21,FALSE))</f>
        <v/>
      </c>
      <c r="AQ29" s="183" t="str">
        <f>IF(AQ28="","",VLOOKUP(AQ28,シフト記号表!$C$5:$W$46,21,FALSE))</f>
        <v/>
      </c>
      <c r="AR29" s="183" t="str">
        <f>IF(AR28="","",VLOOKUP(AR28,シフト記号表!$C$5:$W$46,21,FALSE))</f>
        <v/>
      </c>
      <c r="AS29" s="183" t="str">
        <f>IF(AS28="","",VLOOKUP(AS28,シフト記号表!$C$5:$W$46,21,FALSE))</f>
        <v/>
      </c>
      <c r="AT29" s="183" t="str">
        <f>IF(AT28="","",VLOOKUP(AT28,シフト記号表!$C$5:$W$46,21,FALSE))</f>
        <v/>
      </c>
      <c r="AU29" s="184" t="str">
        <f>IF(AU28="","",VLOOKUP(AU28,シフト記号表!$C$5:$W$46,21,FALSE))</f>
        <v/>
      </c>
      <c r="AV29" s="182" t="str">
        <f>IF(AV28="","",VLOOKUP(AV28,シフト記号表!$C$5:$W$46,21,FALSE))</f>
        <v/>
      </c>
      <c r="AW29" s="183" t="str">
        <f>IF(AW28="","",VLOOKUP(AW28,シフト記号表!$C$5:$W$46,21,FALSE))</f>
        <v/>
      </c>
      <c r="AX29" s="183" t="str">
        <f>IF(AX28="","",VLOOKUP(AX28,シフト記号表!$C$5:$W$46,21,FALSE))</f>
        <v/>
      </c>
      <c r="AY29" s="183" t="str">
        <f>IF(AY28="","",VLOOKUP(AY28,シフト記号表!$C$5:$W$46,21,FALSE))</f>
        <v/>
      </c>
      <c r="AZ29" s="183" t="str">
        <f>IF(AZ28="","",VLOOKUP(AZ28,シフト記号表!$C$5:$W$46,21,FALSE))</f>
        <v/>
      </c>
      <c r="BA29" s="183" t="str">
        <f>IF(BA28="","",VLOOKUP(BA28,シフト記号表!$C$5:$W$46,21,FALSE))</f>
        <v/>
      </c>
      <c r="BB29" s="184" t="str">
        <f>IF(BB28="","",VLOOKUP(BB28,シフト記号表!$C$5:$W$46,21,FALSE))</f>
        <v/>
      </c>
      <c r="BC29" s="182" t="str">
        <f>IF(BC28="","",VLOOKUP(BC28,シフト記号表!$C$5:$W$46,21,FALSE))</f>
        <v/>
      </c>
      <c r="BD29" s="183" t="str">
        <f>IF(BD28="","",VLOOKUP(BD28,シフト記号表!$C$5:$W$46,21,FALSE))</f>
        <v/>
      </c>
      <c r="BE29" s="183" t="str">
        <f>IF(BE28="","",VLOOKUP(BE28,シフト記号表!$C$5:$W$46,21,FALSE))</f>
        <v/>
      </c>
      <c r="BF29" s="696">
        <f>IF($BI$3="計画",SUM(AA29:BB29),IF($BI$3="実績",SUM(AA29:BE29),""))</f>
        <v>0</v>
      </c>
      <c r="BG29" s="697"/>
      <c r="BH29" s="698">
        <f>IF($BI$3="計画",BF29/4,IF($BI$3="実績",(BF29/($BI$7/7)),""))</f>
        <v>0</v>
      </c>
      <c r="BI29" s="699"/>
      <c r="BJ29" s="689"/>
      <c r="BK29" s="690"/>
      <c r="BL29" s="690"/>
      <c r="BM29" s="690"/>
      <c r="BN29" s="691"/>
    </row>
    <row r="30" spans="2:66" ht="20.25" customHeight="1" x14ac:dyDescent="0.15">
      <c r="B30" s="186"/>
      <c r="C30" s="705"/>
      <c r="D30" s="710"/>
      <c r="E30" s="708"/>
      <c r="F30" s="709"/>
      <c r="G30" s="743"/>
      <c r="H30" s="744"/>
      <c r="I30" s="745">
        <f>G29</f>
        <v>0</v>
      </c>
      <c r="J30" s="744"/>
      <c r="K30" s="745">
        <f>M29</f>
        <v>0</v>
      </c>
      <c r="L30" s="744"/>
      <c r="M30" s="746"/>
      <c r="N30" s="747"/>
      <c r="O30" s="748"/>
      <c r="P30" s="749"/>
      <c r="Q30" s="749"/>
      <c r="R30" s="750"/>
      <c r="S30" s="755"/>
      <c r="T30" s="741"/>
      <c r="U30" s="756"/>
      <c r="V30" s="187" t="s">
        <v>279</v>
      </c>
      <c r="W30" s="209"/>
      <c r="X30" s="209"/>
      <c r="Y30" s="189"/>
      <c r="Z30" s="190"/>
      <c r="AA30" s="191" t="str">
        <f>IF(AA28="","",VLOOKUP(AA28,シフト記号表!$C$5:$Y$46,23,FALSE))</f>
        <v/>
      </c>
      <c r="AB30" s="192" t="str">
        <f>IF(AB28="","",VLOOKUP(AB28,シフト記号表!$C$5:$Y$46,23,FALSE))</f>
        <v/>
      </c>
      <c r="AC30" s="192" t="str">
        <f>IF(AC28="","",VLOOKUP(AC28,シフト記号表!$C$5:$Y$46,23,FALSE))</f>
        <v/>
      </c>
      <c r="AD30" s="192" t="str">
        <f>IF(AD28="","",VLOOKUP(AD28,シフト記号表!$C$5:$Y$46,23,FALSE))</f>
        <v/>
      </c>
      <c r="AE30" s="192" t="str">
        <f>IF(AE28="","",VLOOKUP(AE28,シフト記号表!$C$5:$Y$46,23,FALSE))</f>
        <v/>
      </c>
      <c r="AF30" s="192" t="str">
        <f>IF(AF28="","",VLOOKUP(AF28,シフト記号表!$C$5:$Y$46,23,FALSE))</f>
        <v/>
      </c>
      <c r="AG30" s="193" t="str">
        <f>IF(AG28="","",VLOOKUP(AG28,シフト記号表!$C$5:$Y$46,23,FALSE))</f>
        <v/>
      </c>
      <c r="AH30" s="191" t="str">
        <f>IF(AH28="","",VLOOKUP(AH28,シフト記号表!$C$5:$Y$46,23,FALSE))</f>
        <v/>
      </c>
      <c r="AI30" s="192" t="str">
        <f>IF(AI28="","",VLOOKUP(AI28,シフト記号表!$C$5:$Y$46,23,FALSE))</f>
        <v/>
      </c>
      <c r="AJ30" s="192" t="str">
        <f>IF(AJ28="","",VLOOKUP(AJ28,シフト記号表!$C$5:$Y$46,23,FALSE))</f>
        <v/>
      </c>
      <c r="AK30" s="192" t="str">
        <f>IF(AK28="","",VLOOKUP(AK28,シフト記号表!$C$5:$Y$46,23,FALSE))</f>
        <v/>
      </c>
      <c r="AL30" s="192" t="str">
        <f>IF(AL28="","",VLOOKUP(AL28,シフト記号表!$C$5:$Y$46,23,FALSE))</f>
        <v/>
      </c>
      <c r="AM30" s="192" t="str">
        <f>IF(AM28="","",VLOOKUP(AM28,シフト記号表!$C$5:$Y$46,23,FALSE))</f>
        <v/>
      </c>
      <c r="AN30" s="193" t="str">
        <f>IF(AN28="","",VLOOKUP(AN28,シフト記号表!$C$5:$Y$46,23,FALSE))</f>
        <v/>
      </c>
      <c r="AO30" s="191" t="str">
        <f>IF(AO28="","",VLOOKUP(AO28,シフト記号表!$C$5:$Y$46,23,FALSE))</f>
        <v/>
      </c>
      <c r="AP30" s="192" t="str">
        <f>IF(AP28="","",VLOOKUP(AP28,シフト記号表!$C$5:$Y$46,23,FALSE))</f>
        <v/>
      </c>
      <c r="AQ30" s="192" t="str">
        <f>IF(AQ28="","",VLOOKUP(AQ28,シフト記号表!$C$5:$Y$46,23,FALSE))</f>
        <v/>
      </c>
      <c r="AR30" s="192" t="str">
        <f>IF(AR28="","",VLOOKUP(AR28,シフト記号表!$C$5:$Y$46,23,FALSE))</f>
        <v/>
      </c>
      <c r="AS30" s="192" t="str">
        <f>IF(AS28="","",VLOOKUP(AS28,シフト記号表!$C$5:$Y$46,23,FALSE))</f>
        <v/>
      </c>
      <c r="AT30" s="192" t="str">
        <f>IF(AT28="","",VLOOKUP(AT28,シフト記号表!$C$5:$Y$46,23,FALSE))</f>
        <v/>
      </c>
      <c r="AU30" s="193" t="str">
        <f>IF(AU28="","",VLOOKUP(AU28,シフト記号表!$C$5:$Y$46,23,FALSE))</f>
        <v/>
      </c>
      <c r="AV30" s="191" t="str">
        <f>IF(AV28="","",VLOOKUP(AV28,シフト記号表!$C$5:$Y$46,23,FALSE))</f>
        <v/>
      </c>
      <c r="AW30" s="192" t="str">
        <f>IF(AW28="","",VLOOKUP(AW28,シフト記号表!$C$5:$Y$46,23,FALSE))</f>
        <v/>
      </c>
      <c r="AX30" s="192" t="str">
        <f>IF(AX28="","",VLOOKUP(AX28,シフト記号表!$C$5:$Y$46,23,FALSE))</f>
        <v/>
      </c>
      <c r="AY30" s="192" t="str">
        <f>IF(AY28="","",VLOOKUP(AY28,シフト記号表!$C$5:$Y$46,23,FALSE))</f>
        <v/>
      </c>
      <c r="AZ30" s="192" t="str">
        <f>IF(AZ28="","",VLOOKUP(AZ28,シフト記号表!$C$5:$Y$46,23,FALSE))</f>
        <v/>
      </c>
      <c r="BA30" s="192" t="str">
        <f>IF(BA28="","",VLOOKUP(BA28,シフト記号表!$C$5:$Y$46,23,FALSE))</f>
        <v/>
      </c>
      <c r="BB30" s="193" t="str">
        <f>IF(BB28="","",VLOOKUP(BB28,シフト記号表!$C$5:$Y$46,23,FALSE))</f>
        <v/>
      </c>
      <c r="BC30" s="191" t="str">
        <f>IF(BC28="","",VLOOKUP(BC28,シフト記号表!$C$5:$Y$46,23,FALSE))</f>
        <v/>
      </c>
      <c r="BD30" s="192" t="str">
        <f>IF(BD28="","",VLOOKUP(BD28,シフト記号表!$C$5:$Y$46,23,FALSE))</f>
        <v/>
      </c>
      <c r="BE30" s="192" t="str">
        <f>IF(BE28="","",VLOOKUP(BE28,シフト記号表!$C$5:$Y$46,23,FALSE))</f>
        <v/>
      </c>
      <c r="BF30" s="751">
        <f>IF($BI$3="計画",SUM(AA30:BB30),IF($BI$3="実績",SUM(AA30:BE30),""))</f>
        <v>0</v>
      </c>
      <c r="BG30" s="752"/>
      <c r="BH30" s="753">
        <f>IF($BI$3="計画",BF30/4,IF($BI$3="実績",(BF30/($BI$7/7)),""))</f>
        <v>0</v>
      </c>
      <c r="BI30" s="754"/>
      <c r="BJ30" s="740"/>
      <c r="BK30" s="741"/>
      <c r="BL30" s="741"/>
      <c r="BM30" s="741"/>
      <c r="BN30" s="742"/>
    </row>
    <row r="31" spans="2:66" ht="20.25" customHeight="1" x14ac:dyDescent="0.15">
      <c r="B31" s="195"/>
      <c r="C31" s="704"/>
      <c r="D31" s="707"/>
      <c r="E31" s="708"/>
      <c r="F31" s="709"/>
      <c r="G31" s="733"/>
      <c r="H31" s="734"/>
      <c r="I31" s="176"/>
      <c r="J31" s="177"/>
      <c r="K31" s="176"/>
      <c r="L31" s="177"/>
      <c r="M31" s="716"/>
      <c r="N31" s="717"/>
      <c r="O31" s="737"/>
      <c r="P31" s="738"/>
      <c r="Q31" s="738"/>
      <c r="R31" s="734"/>
      <c r="S31" s="720"/>
      <c r="T31" s="687"/>
      <c r="U31" s="721"/>
      <c r="V31" s="198" t="s">
        <v>272</v>
      </c>
      <c r="W31" s="199"/>
      <c r="X31" s="199"/>
      <c r="Y31" s="200"/>
      <c r="Z31" s="201"/>
      <c r="AA31" s="202"/>
      <c r="AB31" s="269"/>
      <c r="AC31" s="269"/>
      <c r="AD31" s="269"/>
      <c r="AE31" s="269"/>
      <c r="AF31" s="269"/>
      <c r="AG31" s="204"/>
      <c r="AH31" s="202"/>
      <c r="AI31" s="269"/>
      <c r="AJ31" s="269"/>
      <c r="AK31" s="269"/>
      <c r="AL31" s="269"/>
      <c r="AM31" s="269"/>
      <c r="AN31" s="204"/>
      <c r="AO31" s="202"/>
      <c r="AP31" s="269"/>
      <c r="AQ31" s="269"/>
      <c r="AR31" s="269"/>
      <c r="AS31" s="269"/>
      <c r="AT31" s="269"/>
      <c r="AU31" s="204"/>
      <c r="AV31" s="202"/>
      <c r="AW31" s="269"/>
      <c r="AX31" s="269"/>
      <c r="AY31" s="269"/>
      <c r="AZ31" s="269"/>
      <c r="BA31" s="269"/>
      <c r="BB31" s="204"/>
      <c r="BC31" s="202"/>
      <c r="BD31" s="269"/>
      <c r="BE31" s="270"/>
      <c r="BF31" s="682"/>
      <c r="BG31" s="683"/>
      <c r="BH31" s="684"/>
      <c r="BI31" s="685"/>
      <c r="BJ31" s="686"/>
      <c r="BK31" s="687"/>
      <c r="BL31" s="687"/>
      <c r="BM31" s="687"/>
      <c r="BN31" s="688"/>
    </row>
    <row r="32" spans="2:66" ht="20.25" customHeight="1" x14ac:dyDescent="0.15">
      <c r="B32" s="175">
        <f>B29+1</f>
        <v>5</v>
      </c>
      <c r="C32" s="705"/>
      <c r="D32" s="710"/>
      <c r="E32" s="708"/>
      <c r="F32" s="709"/>
      <c r="G32" s="733"/>
      <c r="H32" s="734"/>
      <c r="I32" s="176"/>
      <c r="J32" s="177"/>
      <c r="K32" s="176"/>
      <c r="L32" s="177"/>
      <c r="M32" s="735"/>
      <c r="N32" s="736"/>
      <c r="O32" s="737"/>
      <c r="P32" s="738"/>
      <c r="Q32" s="738"/>
      <c r="R32" s="734"/>
      <c r="S32" s="722"/>
      <c r="T32" s="690"/>
      <c r="U32" s="723"/>
      <c r="V32" s="178" t="s">
        <v>278</v>
      </c>
      <c r="W32" s="179"/>
      <c r="X32" s="179"/>
      <c r="Y32" s="180"/>
      <c r="Z32" s="181"/>
      <c r="AA32" s="182" t="str">
        <f>IF(AA31="","",VLOOKUP(AA31,シフト記号表!$C$5:$W$46,21,FALSE))</f>
        <v/>
      </c>
      <c r="AB32" s="183" t="str">
        <f>IF(AB31="","",VLOOKUP(AB31,シフト記号表!$C$5:$W$46,21,FALSE))</f>
        <v/>
      </c>
      <c r="AC32" s="183" t="str">
        <f>IF(AC31="","",VLOOKUP(AC31,シフト記号表!$C$5:$W$46,21,FALSE))</f>
        <v/>
      </c>
      <c r="AD32" s="183" t="str">
        <f>IF(AD31="","",VLOOKUP(AD31,シフト記号表!$C$5:$W$46,21,FALSE))</f>
        <v/>
      </c>
      <c r="AE32" s="183" t="str">
        <f>IF(AE31="","",VLOOKUP(AE31,シフト記号表!$C$5:$W$46,21,FALSE))</f>
        <v/>
      </c>
      <c r="AF32" s="183" t="str">
        <f>IF(AF31="","",VLOOKUP(AF31,シフト記号表!$C$5:$W$46,21,FALSE))</f>
        <v/>
      </c>
      <c r="AG32" s="184" t="str">
        <f>IF(AG31="","",VLOOKUP(AG31,シフト記号表!$C$5:$W$46,21,FALSE))</f>
        <v/>
      </c>
      <c r="AH32" s="182" t="str">
        <f>IF(AH31="","",VLOOKUP(AH31,シフト記号表!$C$5:$W$46,21,FALSE))</f>
        <v/>
      </c>
      <c r="AI32" s="183" t="str">
        <f>IF(AI31="","",VLOOKUP(AI31,シフト記号表!$C$5:$W$46,21,FALSE))</f>
        <v/>
      </c>
      <c r="AJ32" s="183" t="str">
        <f>IF(AJ31="","",VLOOKUP(AJ31,シフト記号表!$C$5:$W$46,21,FALSE))</f>
        <v/>
      </c>
      <c r="AK32" s="183" t="str">
        <f>IF(AK31="","",VLOOKUP(AK31,シフト記号表!$C$5:$W$46,21,FALSE))</f>
        <v/>
      </c>
      <c r="AL32" s="183" t="str">
        <f>IF(AL31="","",VLOOKUP(AL31,シフト記号表!$C$5:$W$46,21,FALSE))</f>
        <v/>
      </c>
      <c r="AM32" s="183" t="str">
        <f>IF(AM31="","",VLOOKUP(AM31,シフト記号表!$C$5:$W$46,21,FALSE))</f>
        <v/>
      </c>
      <c r="AN32" s="184" t="str">
        <f>IF(AN31="","",VLOOKUP(AN31,シフト記号表!$C$5:$W$46,21,FALSE))</f>
        <v/>
      </c>
      <c r="AO32" s="182" t="str">
        <f>IF(AO31="","",VLOOKUP(AO31,シフト記号表!$C$5:$W$46,21,FALSE))</f>
        <v/>
      </c>
      <c r="AP32" s="183" t="str">
        <f>IF(AP31="","",VLOOKUP(AP31,シフト記号表!$C$5:$W$46,21,FALSE))</f>
        <v/>
      </c>
      <c r="AQ32" s="183" t="str">
        <f>IF(AQ31="","",VLOOKUP(AQ31,シフト記号表!$C$5:$W$46,21,FALSE))</f>
        <v/>
      </c>
      <c r="AR32" s="183" t="str">
        <f>IF(AR31="","",VLOOKUP(AR31,シフト記号表!$C$5:$W$46,21,FALSE))</f>
        <v/>
      </c>
      <c r="AS32" s="183" t="str">
        <f>IF(AS31="","",VLOOKUP(AS31,シフト記号表!$C$5:$W$46,21,FALSE))</f>
        <v/>
      </c>
      <c r="AT32" s="183" t="str">
        <f>IF(AT31="","",VLOOKUP(AT31,シフト記号表!$C$5:$W$46,21,FALSE))</f>
        <v/>
      </c>
      <c r="AU32" s="184" t="str">
        <f>IF(AU31="","",VLOOKUP(AU31,シフト記号表!$C$5:$W$46,21,FALSE))</f>
        <v/>
      </c>
      <c r="AV32" s="182" t="str">
        <f>IF(AV31="","",VLOOKUP(AV31,シフト記号表!$C$5:$W$46,21,FALSE))</f>
        <v/>
      </c>
      <c r="AW32" s="183" t="str">
        <f>IF(AW31="","",VLOOKUP(AW31,シフト記号表!$C$5:$W$46,21,FALSE))</f>
        <v/>
      </c>
      <c r="AX32" s="183" t="str">
        <f>IF(AX31="","",VLOOKUP(AX31,シフト記号表!$C$5:$W$46,21,FALSE))</f>
        <v/>
      </c>
      <c r="AY32" s="183" t="str">
        <f>IF(AY31="","",VLOOKUP(AY31,シフト記号表!$C$5:$W$46,21,FALSE))</f>
        <v/>
      </c>
      <c r="AZ32" s="183" t="str">
        <f>IF(AZ31="","",VLOOKUP(AZ31,シフト記号表!$C$5:$W$46,21,FALSE))</f>
        <v/>
      </c>
      <c r="BA32" s="183" t="str">
        <f>IF(BA31="","",VLOOKUP(BA31,シフト記号表!$C$5:$W$46,21,FALSE))</f>
        <v/>
      </c>
      <c r="BB32" s="184" t="str">
        <f>IF(BB31="","",VLOOKUP(BB31,シフト記号表!$C$5:$W$46,21,FALSE))</f>
        <v/>
      </c>
      <c r="BC32" s="182" t="str">
        <f>IF(BC31="","",VLOOKUP(BC31,シフト記号表!$C$5:$W$46,21,FALSE))</f>
        <v/>
      </c>
      <c r="BD32" s="183" t="str">
        <f>IF(BD31="","",VLOOKUP(BD31,シフト記号表!$C$5:$W$46,21,FALSE))</f>
        <v/>
      </c>
      <c r="BE32" s="183" t="str">
        <f>IF(BE31="","",VLOOKUP(BE31,シフト記号表!$C$5:$W$46,21,FALSE))</f>
        <v/>
      </c>
      <c r="BF32" s="696">
        <f>IF($BI$3="計画",SUM(AA32:BB32),IF($BI$3="実績",SUM(AA32:BE32),""))</f>
        <v>0</v>
      </c>
      <c r="BG32" s="697"/>
      <c r="BH32" s="698">
        <f>IF($BI$3="計画",BF32/4,IF($BI$3="実績",(BF32/($BI$7/7)),""))</f>
        <v>0</v>
      </c>
      <c r="BI32" s="699"/>
      <c r="BJ32" s="689"/>
      <c r="BK32" s="690"/>
      <c r="BL32" s="690"/>
      <c r="BM32" s="690"/>
      <c r="BN32" s="691"/>
    </row>
    <row r="33" spans="2:66" ht="20.25" customHeight="1" x14ac:dyDescent="0.15">
      <c r="B33" s="186"/>
      <c r="C33" s="705"/>
      <c r="D33" s="710"/>
      <c r="E33" s="708"/>
      <c r="F33" s="709"/>
      <c r="G33" s="743"/>
      <c r="H33" s="744"/>
      <c r="I33" s="745">
        <f>G32</f>
        <v>0</v>
      </c>
      <c r="J33" s="744"/>
      <c r="K33" s="745">
        <f>M32</f>
        <v>0</v>
      </c>
      <c r="L33" s="744"/>
      <c r="M33" s="746"/>
      <c r="N33" s="747"/>
      <c r="O33" s="748"/>
      <c r="P33" s="749"/>
      <c r="Q33" s="749"/>
      <c r="R33" s="750"/>
      <c r="S33" s="755"/>
      <c r="T33" s="741"/>
      <c r="U33" s="756"/>
      <c r="V33" s="187" t="s">
        <v>279</v>
      </c>
      <c r="W33" s="188"/>
      <c r="X33" s="188"/>
      <c r="Y33" s="210"/>
      <c r="Z33" s="211"/>
      <c r="AA33" s="191" t="str">
        <f>IF(AA31="","",VLOOKUP(AA31,シフト記号表!$C$5:$Y$46,23,FALSE))</f>
        <v/>
      </c>
      <c r="AB33" s="192" t="str">
        <f>IF(AB31="","",VLOOKUP(AB31,シフト記号表!$C$5:$Y$46,23,FALSE))</f>
        <v/>
      </c>
      <c r="AC33" s="192" t="str">
        <f>IF(AC31="","",VLOOKUP(AC31,シフト記号表!$C$5:$Y$46,23,FALSE))</f>
        <v/>
      </c>
      <c r="AD33" s="192" t="str">
        <f>IF(AD31="","",VLOOKUP(AD31,シフト記号表!$C$5:$Y$46,23,FALSE))</f>
        <v/>
      </c>
      <c r="AE33" s="192" t="str">
        <f>IF(AE31="","",VLOOKUP(AE31,シフト記号表!$C$5:$Y$46,23,FALSE))</f>
        <v/>
      </c>
      <c r="AF33" s="192" t="str">
        <f>IF(AF31="","",VLOOKUP(AF31,シフト記号表!$C$5:$Y$46,23,FALSE))</f>
        <v/>
      </c>
      <c r="AG33" s="193" t="str">
        <f>IF(AG31="","",VLOOKUP(AG31,シフト記号表!$C$5:$Y$46,23,FALSE))</f>
        <v/>
      </c>
      <c r="AH33" s="191" t="str">
        <f>IF(AH31="","",VLOOKUP(AH31,シフト記号表!$C$5:$Y$46,23,FALSE))</f>
        <v/>
      </c>
      <c r="AI33" s="192" t="str">
        <f>IF(AI31="","",VLOOKUP(AI31,シフト記号表!$C$5:$Y$46,23,FALSE))</f>
        <v/>
      </c>
      <c r="AJ33" s="192" t="str">
        <f>IF(AJ31="","",VLOOKUP(AJ31,シフト記号表!$C$5:$Y$46,23,FALSE))</f>
        <v/>
      </c>
      <c r="AK33" s="192" t="str">
        <f>IF(AK31="","",VLOOKUP(AK31,シフト記号表!$C$5:$Y$46,23,FALSE))</f>
        <v/>
      </c>
      <c r="AL33" s="192" t="str">
        <f>IF(AL31="","",VLOOKUP(AL31,シフト記号表!$C$5:$Y$46,23,FALSE))</f>
        <v/>
      </c>
      <c r="AM33" s="192" t="str">
        <f>IF(AM31="","",VLOOKUP(AM31,シフト記号表!$C$5:$Y$46,23,FALSE))</f>
        <v/>
      </c>
      <c r="AN33" s="193" t="str">
        <f>IF(AN31="","",VLOOKUP(AN31,シフト記号表!$C$5:$Y$46,23,FALSE))</f>
        <v/>
      </c>
      <c r="AO33" s="191" t="str">
        <f>IF(AO31="","",VLOOKUP(AO31,シフト記号表!$C$5:$Y$46,23,FALSE))</f>
        <v/>
      </c>
      <c r="AP33" s="192" t="str">
        <f>IF(AP31="","",VLOOKUP(AP31,シフト記号表!$C$5:$Y$46,23,FALSE))</f>
        <v/>
      </c>
      <c r="AQ33" s="192" t="str">
        <f>IF(AQ31="","",VLOOKUP(AQ31,シフト記号表!$C$5:$Y$46,23,FALSE))</f>
        <v/>
      </c>
      <c r="AR33" s="192" t="str">
        <f>IF(AR31="","",VLOOKUP(AR31,シフト記号表!$C$5:$Y$46,23,FALSE))</f>
        <v/>
      </c>
      <c r="AS33" s="192" t="str">
        <f>IF(AS31="","",VLOOKUP(AS31,シフト記号表!$C$5:$Y$46,23,FALSE))</f>
        <v/>
      </c>
      <c r="AT33" s="192" t="str">
        <f>IF(AT31="","",VLOOKUP(AT31,シフト記号表!$C$5:$Y$46,23,FALSE))</f>
        <v/>
      </c>
      <c r="AU33" s="193" t="str">
        <f>IF(AU31="","",VLOOKUP(AU31,シフト記号表!$C$5:$Y$46,23,FALSE))</f>
        <v/>
      </c>
      <c r="AV33" s="191" t="str">
        <f>IF(AV31="","",VLOOKUP(AV31,シフト記号表!$C$5:$Y$46,23,FALSE))</f>
        <v/>
      </c>
      <c r="AW33" s="192" t="str">
        <f>IF(AW31="","",VLOOKUP(AW31,シフト記号表!$C$5:$Y$46,23,FALSE))</f>
        <v/>
      </c>
      <c r="AX33" s="192" t="str">
        <f>IF(AX31="","",VLOOKUP(AX31,シフト記号表!$C$5:$Y$46,23,FALSE))</f>
        <v/>
      </c>
      <c r="AY33" s="192" t="str">
        <f>IF(AY31="","",VLOOKUP(AY31,シフト記号表!$C$5:$Y$46,23,FALSE))</f>
        <v/>
      </c>
      <c r="AZ33" s="192" t="str">
        <f>IF(AZ31="","",VLOOKUP(AZ31,シフト記号表!$C$5:$Y$46,23,FALSE))</f>
        <v/>
      </c>
      <c r="BA33" s="192" t="str">
        <f>IF(BA31="","",VLOOKUP(BA31,シフト記号表!$C$5:$Y$46,23,FALSE))</f>
        <v/>
      </c>
      <c r="BB33" s="193" t="str">
        <f>IF(BB31="","",VLOOKUP(BB31,シフト記号表!$C$5:$Y$46,23,FALSE))</f>
        <v/>
      </c>
      <c r="BC33" s="191" t="str">
        <f>IF(BC31="","",VLOOKUP(BC31,シフト記号表!$C$5:$Y$46,23,FALSE))</f>
        <v/>
      </c>
      <c r="BD33" s="192" t="str">
        <f>IF(BD31="","",VLOOKUP(BD31,シフト記号表!$C$5:$Y$46,23,FALSE))</f>
        <v/>
      </c>
      <c r="BE33" s="192" t="str">
        <f>IF(BE31="","",VLOOKUP(BE31,シフト記号表!$C$5:$Y$46,23,FALSE))</f>
        <v/>
      </c>
      <c r="BF33" s="751">
        <f>IF($BI$3="計画",SUM(AA33:BB33),IF($BI$3="実績",SUM(AA33:BE33),""))</f>
        <v>0</v>
      </c>
      <c r="BG33" s="752"/>
      <c r="BH33" s="753">
        <f>IF($BI$3="計画",BF33/4,IF($BI$3="実績",(BF33/($BI$7/7)),""))</f>
        <v>0</v>
      </c>
      <c r="BI33" s="754"/>
      <c r="BJ33" s="740"/>
      <c r="BK33" s="741"/>
      <c r="BL33" s="741"/>
      <c r="BM33" s="741"/>
      <c r="BN33" s="742"/>
    </row>
    <row r="34" spans="2:66" ht="20.25" customHeight="1" x14ac:dyDescent="0.15">
      <c r="B34" s="195"/>
      <c r="C34" s="704"/>
      <c r="D34" s="707"/>
      <c r="E34" s="708"/>
      <c r="F34" s="709"/>
      <c r="G34" s="733"/>
      <c r="H34" s="734"/>
      <c r="I34" s="176"/>
      <c r="J34" s="177"/>
      <c r="K34" s="176"/>
      <c r="L34" s="177"/>
      <c r="M34" s="716"/>
      <c r="N34" s="717"/>
      <c r="O34" s="737"/>
      <c r="P34" s="738"/>
      <c r="Q34" s="738"/>
      <c r="R34" s="734"/>
      <c r="S34" s="720"/>
      <c r="T34" s="687"/>
      <c r="U34" s="721"/>
      <c r="V34" s="198" t="s">
        <v>272</v>
      </c>
      <c r="W34" s="206"/>
      <c r="X34" s="206"/>
      <c r="Y34" s="207"/>
      <c r="Z34" s="212"/>
      <c r="AA34" s="202"/>
      <c r="AB34" s="269"/>
      <c r="AC34" s="269"/>
      <c r="AD34" s="269"/>
      <c r="AE34" s="269"/>
      <c r="AF34" s="269"/>
      <c r="AG34" s="204"/>
      <c r="AH34" s="202"/>
      <c r="AI34" s="269"/>
      <c r="AJ34" s="269"/>
      <c r="AK34" s="269"/>
      <c r="AL34" s="269"/>
      <c r="AM34" s="269"/>
      <c r="AN34" s="204"/>
      <c r="AO34" s="202"/>
      <c r="AP34" s="269"/>
      <c r="AQ34" s="269"/>
      <c r="AR34" s="269"/>
      <c r="AS34" s="269"/>
      <c r="AT34" s="269"/>
      <c r="AU34" s="204"/>
      <c r="AV34" s="202"/>
      <c r="AW34" s="269"/>
      <c r="AX34" s="269"/>
      <c r="AY34" s="269"/>
      <c r="AZ34" s="269"/>
      <c r="BA34" s="269"/>
      <c r="BB34" s="204"/>
      <c r="BC34" s="202"/>
      <c r="BD34" s="269"/>
      <c r="BE34" s="270"/>
      <c r="BF34" s="682"/>
      <c r="BG34" s="683"/>
      <c r="BH34" s="684"/>
      <c r="BI34" s="685"/>
      <c r="BJ34" s="686"/>
      <c r="BK34" s="687"/>
      <c r="BL34" s="687"/>
      <c r="BM34" s="687"/>
      <c r="BN34" s="688"/>
    </row>
    <row r="35" spans="2:66" ht="20.25" customHeight="1" x14ac:dyDescent="0.15">
      <c r="B35" s="175">
        <f>B32+1</f>
        <v>6</v>
      </c>
      <c r="C35" s="705"/>
      <c r="D35" s="710"/>
      <c r="E35" s="708"/>
      <c r="F35" s="709"/>
      <c r="G35" s="733"/>
      <c r="H35" s="734"/>
      <c r="I35" s="176"/>
      <c r="J35" s="177"/>
      <c r="K35" s="176"/>
      <c r="L35" s="177"/>
      <c r="M35" s="735"/>
      <c r="N35" s="736"/>
      <c r="O35" s="737"/>
      <c r="P35" s="738"/>
      <c r="Q35" s="738"/>
      <c r="R35" s="734"/>
      <c r="S35" s="722"/>
      <c r="T35" s="690"/>
      <c r="U35" s="723"/>
      <c r="V35" s="178" t="s">
        <v>278</v>
      </c>
      <c r="W35" s="179"/>
      <c r="X35" s="179"/>
      <c r="Y35" s="180"/>
      <c r="Z35" s="181"/>
      <c r="AA35" s="182" t="str">
        <f>IF(AA34="","",VLOOKUP(AA34,シフト記号表!$C$5:$W$46,21,FALSE))</f>
        <v/>
      </c>
      <c r="AB35" s="183" t="str">
        <f>IF(AB34="","",VLOOKUP(AB34,シフト記号表!$C$5:$W$46,21,FALSE))</f>
        <v/>
      </c>
      <c r="AC35" s="183" t="str">
        <f>IF(AC34="","",VLOOKUP(AC34,シフト記号表!$C$5:$W$46,21,FALSE))</f>
        <v/>
      </c>
      <c r="AD35" s="183" t="str">
        <f>IF(AD34="","",VLOOKUP(AD34,シフト記号表!$C$5:$W$46,21,FALSE))</f>
        <v/>
      </c>
      <c r="AE35" s="183" t="str">
        <f>IF(AE34="","",VLOOKUP(AE34,シフト記号表!$C$5:$W$46,21,FALSE))</f>
        <v/>
      </c>
      <c r="AF35" s="183" t="str">
        <f>IF(AF34="","",VLOOKUP(AF34,シフト記号表!$C$5:$W$46,21,FALSE))</f>
        <v/>
      </c>
      <c r="AG35" s="184" t="str">
        <f>IF(AG34="","",VLOOKUP(AG34,シフト記号表!$C$5:$W$46,21,FALSE))</f>
        <v/>
      </c>
      <c r="AH35" s="182" t="str">
        <f>IF(AH34="","",VLOOKUP(AH34,シフト記号表!$C$5:$W$46,21,FALSE))</f>
        <v/>
      </c>
      <c r="AI35" s="183" t="str">
        <f>IF(AI34="","",VLOOKUP(AI34,シフト記号表!$C$5:$W$46,21,FALSE))</f>
        <v/>
      </c>
      <c r="AJ35" s="183" t="str">
        <f>IF(AJ34="","",VLOOKUP(AJ34,シフト記号表!$C$5:$W$46,21,FALSE))</f>
        <v/>
      </c>
      <c r="AK35" s="183" t="str">
        <f>IF(AK34="","",VLOOKUP(AK34,シフト記号表!$C$5:$W$46,21,FALSE))</f>
        <v/>
      </c>
      <c r="AL35" s="183" t="str">
        <f>IF(AL34="","",VLOOKUP(AL34,シフト記号表!$C$5:$W$46,21,FALSE))</f>
        <v/>
      </c>
      <c r="AM35" s="183" t="str">
        <f>IF(AM34="","",VLOOKUP(AM34,シフト記号表!$C$5:$W$46,21,FALSE))</f>
        <v/>
      </c>
      <c r="AN35" s="184" t="str">
        <f>IF(AN34="","",VLOOKUP(AN34,シフト記号表!$C$5:$W$46,21,FALSE))</f>
        <v/>
      </c>
      <c r="AO35" s="182" t="str">
        <f>IF(AO34="","",VLOOKUP(AO34,シフト記号表!$C$5:$W$46,21,FALSE))</f>
        <v/>
      </c>
      <c r="AP35" s="183" t="str">
        <f>IF(AP34="","",VLOOKUP(AP34,シフト記号表!$C$5:$W$46,21,FALSE))</f>
        <v/>
      </c>
      <c r="AQ35" s="183" t="str">
        <f>IF(AQ34="","",VLOOKUP(AQ34,シフト記号表!$C$5:$W$46,21,FALSE))</f>
        <v/>
      </c>
      <c r="AR35" s="183" t="str">
        <f>IF(AR34="","",VLOOKUP(AR34,シフト記号表!$C$5:$W$46,21,FALSE))</f>
        <v/>
      </c>
      <c r="AS35" s="183" t="str">
        <f>IF(AS34="","",VLOOKUP(AS34,シフト記号表!$C$5:$W$46,21,FALSE))</f>
        <v/>
      </c>
      <c r="AT35" s="183" t="str">
        <f>IF(AT34="","",VLOOKUP(AT34,シフト記号表!$C$5:$W$46,21,FALSE))</f>
        <v/>
      </c>
      <c r="AU35" s="184" t="str">
        <f>IF(AU34="","",VLOOKUP(AU34,シフト記号表!$C$5:$W$46,21,FALSE))</f>
        <v/>
      </c>
      <c r="AV35" s="182" t="str">
        <f>IF(AV34="","",VLOOKUP(AV34,シフト記号表!$C$5:$W$46,21,FALSE))</f>
        <v/>
      </c>
      <c r="AW35" s="183" t="str">
        <f>IF(AW34="","",VLOOKUP(AW34,シフト記号表!$C$5:$W$46,21,FALSE))</f>
        <v/>
      </c>
      <c r="AX35" s="183" t="str">
        <f>IF(AX34="","",VLOOKUP(AX34,シフト記号表!$C$5:$W$46,21,FALSE))</f>
        <v/>
      </c>
      <c r="AY35" s="183" t="str">
        <f>IF(AY34="","",VLOOKUP(AY34,シフト記号表!$C$5:$W$46,21,FALSE))</f>
        <v/>
      </c>
      <c r="AZ35" s="183" t="str">
        <f>IF(AZ34="","",VLOOKUP(AZ34,シフト記号表!$C$5:$W$46,21,FALSE))</f>
        <v/>
      </c>
      <c r="BA35" s="183" t="str">
        <f>IF(BA34="","",VLOOKUP(BA34,シフト記号表!$C$5:$W$46,21,FALSE))</f>
        <v/>
      </c>
      <c r="BB35" s="184" t="str">
        <f>IF(BB34="","",VLOOKUP(BB34,シフト記号表!$C$5:$W$46,21,FALSE))</f>
        <v/>
      </c>
      <c r="BC35" s="182" t="str">
        <f>IF(BC34="","",VLOOKUP(BC34,シフト記号表!$C$5:$W$46,21,FALSE))</f>
        <v/>
      </c>
      <c r="BD35" s="183" t="str">
        <f>IF(BD34="","",VLOOKUP(BD34,シフト記号表!$C$5:$W$46,21,FALSE))</f>
        <v/>
      </c>
      <c r="BE35" s="183" t="str">
        <f>IF(BE34="","",VLOOKUP(BE34,シフト記号表!$C$5:$W$46,21,FALSE))</f>
        <v/>
      </c>
      <c r="BF35" s="696">
        <f>IF($BI$3="計画",SUM(AA35:BB35),IF($BI$3="実績",SUM(AA35:BE35),""))</f>
        <v>0</v>
      </c>
      <c r="BG35" s="697"/>
      <c r="BH35" s="698">
        <f>IF($BI$3="計画",BF35/4,IF($BI$3="実績",(BF35/($BI$7/7)),""))</f>
        <v>0</v>
      </c>
      <c r="BI35" s="699"/>
      <c r="BJ35" s="689"/>
      <c r="BK35" s="690"/>
      <c r="BL35" s="690"/>
      <c r="BM35" s="690"/>
      <c r="BN35" s="691"/>
    </row>
    <row r="36" spans="2:66" ht="20.25" customHeight="1" x14ac:dyDescent="0.15">
      <c r="B36" s="186"/>
      <c r="C36" s="705"/>
      <c r="D36" s="710"/>
      <c r="E36" s="708"/>
      <c r="F36" s="709"/>
      <c r="G36" s="743"/>
      <c r="H36" s="744"/>
      <c r="I36" s="745">
        <f>G35</f>
        <v>0</v>
      </c>
      <c r="J36" s="744"/>
      <c r="K36" s="745">
        <f>M35</f>
        <v>0</v>
      </c>
      <c r="L36" s="744"/>
      <c r="M36" s="746"/>
      <c r="N36" s="747"/>
      <c r="O36" s="748"/>
      <c r="P36" s="749"/>
      <c r="Q36" s="749"/>
      <c r="R36" s="750"/>
      <c r="S36" s="755"/>
      <c r="T36" s="741"/>
      <c r="U36" s="756"/>
      <c r="V36" s="187" t="s">
        <v>279</v>
      </c>
      <c r="W36" s="209"/>
      <c r="X36" s="209"/>
      <c r="Y36" s="189"/>
      <c r="Z36" s="190"/>
      <c r="AA36" s="191" t="str">
        <f>IF(AA34="","",VLOOKUP(AA34,シフト記号表!$C$5:$Y$46,23,FALSE))</f>
        <v/>
      </c>
      <c r="AB36" s="192" t="str">
        <f>IF(AB34="","",VLOOKUP(AB34,シフト記号表!$C$5:$Y$46,23,FALSE))</f>
        <v/>
      </c>
      <c r="AC36" s="192" t="str">
        <f>IF(AC34="","",VLOOKUP(AC34,シフト記号表!$C$5:$Y$46,23,FALSE))</f>
        <v/>
      </c>
      <c r="AD36" s="192" t="str">
        <f>IF(AD34="","",VLOOKUP(AD34,シフト記号表!$C$5:$Y$46,23,FALSE))</f>
        <v/>
      </c>
      <c r="AE36" s="192" t="str">
        <f>IF(AE34="","",VLOOKUP(AE34,シフト記号表!$C$5:$Y$46,23,FALSE))</f>
        <v/>
      </c>
      <c r="AF36" s="192" t="str">
        <f>IF(AF34="","",VLOOKUP(AF34,シフト記号表!$C$5:$Y$46,23,FALSE))</f>
        <v/>
      </c>
      <c r="AG36" s="193" t="str">
        <f>IF(AG34="","",VLOOKUP(AG34,シフト記号表!$C$5:$Y$46,23,FALSE))</f>
        <v/>
      </c>
      <c r="AH36" s="191" t="str">
        <f>IF(AH34="","",VLOOKUP(AH34,シフト記号表!$C$5:$Y$46,23,FALSE))</f>
        <v/>
      </c>
      <c r="AI36" s="192" t="str">
        <f>IF(AI34="","",VLOOKUP(AI34,シフト記号表!$C$5:$Y$46,23,FALSE))</f>
        <v/>
      </c>
      <c r="AJ36" s="192" t="str">
        <f>IF(AJ34="","",VLOOKUP(AJ34,シフト記号表!$C$5:$Y$46,23,FALSE))</f>
        <v/>
      </c>
      <c r="AK36" s="192" t="str">
        <f>IF(AK34="","",VLOOKUP(AK34,シフト記号表!$C$5:$Y$46,23,FALSE))</f>
        <v/>
      </c>
      <c r="AL36" s="192" t="str">
        <f>IF(AL34="","",VLOOKUP(AL34,シフト記号表!$C$5:$Y$46,23,FALSE))</f>
        <v/>
      </c>
      <c r="AM36" s="192" t="str">
        <f>IF(AM34="","",VLOOKUP(AM34,シフト記号表!$C$5:$Y$46,23,FALSE))</f>
        <v/>
      </c>
      <c r="AN36" s="193" t="str">
        <f>IF(AN34="","",VLOOKUP(AN34,シフト記号表!$C$5:$Y$46,23,FALSE))</f>
        <v/>
      </c>
      <c r="AO36" s="191" t="str">
        <f>IF(AO34="","",VLOOKUP(AO34,シフト記号表!$C$5:$Y$46,23,FALSE))</f>
        <v/>
      </c>
      <c r="AP36" s="192" t="str">
        <f>IF(AP34="","",VLOOKUP(AP34,シフト記号表!$C$5:$Y$46,23,FALSE))</f>
        <v/>
      </c>
      <c r="AQ36" s="192" t="str">
        <f>IF(AQ34="","",VLOOKUP(AQ34,シフト記号表!$C$5:$Y$46,23,FALSE))</f>
        <v/>
      </c>
      <c r="AR36" s="192" t="str">
        <f>IF(AR34="","",VLOOKUP(AR34,シフト記号表!$C$5:$Y$46,23,FALSE))</f>
        <v/>
      </c>
      <c r="AS36" s="192" t="str">
        <f>IF(AS34="","",VLOOKUP(AS34,シフト記号表!$C$5:$Y$46,23,FALSE))</f>
        <v/>
      </c>
      <c r="AT36" s="192" t="str">
        <f>IF(AT34="","",VLOOKUP(AT34,シフト記号表!$C$5:$Y$46,23,FALSE))</f>
        <v/>
      </c>
      <c r="AU36" s="193" t="str">
        <f>IF(AU34="","",VLOOKUP(AU34,シフト記号表!$C$5:$Y$46,23,FALSE))</f>
        <v/>
      </c>
      <c r="AV36" s="191" t="str">
        <f>IF(AV34="","",VLOOKUP(AV34,シフト記号表!$C$5:$Y$46,23,FALSE))</f>
        <v/>
      </c>
      <c r="AW36" s="192" t="str">
        <f>IF(AW34="","",VLOOKUP(AW34,シフト記号表!$C$5:$Y$46,23,FALSE))</f>
        <v/>
      </c>
      <c r="AX36" s="192" t="str">
        <f>IF(AX34="","",VLOOKUP(AX34,シフト記号表!$C$5:$Y$46,23,FALSE))</f>
        <v/>
      </c>
      <c r="AY36" s="192" t="str">
        <f>IF(AY34="","",VLOOKUP(AY34,シフト記号表!$C$5:$Y$46,23,FALSE))</f>
        <v/>
      </c>
      <c r="AZ36" s="192" t="str">
        <f>IF(AZ34="","",VLOOKUP(AZ34,シフト記号表!$C$5:$Y$46,23,FALSE))</f>
        <v/>
      </c>
      <c r="BA36" s="192" t="str">
        <f>IF(BA34="","",VLOOKUP(BA34,シフト記号表!$C$5:$Y$46,23,FALSE))</f>
        <v/>
      </c>
      <c r="BB36" s="193" t="str">
        <f>IF(BB34="","",VLOOKUP(BB34,シフト記号表!$C$5:$Y$46,23,FALSE))</f>
        <v/>
      </c>
      <c r="BC36" s="191" t="str">
        <f>IF(BC34="","",VLOOKUP(BC34,シフト記号表!$C$5:$Y$46,23,FALSE))</f>
        <v/>
      </c>
      <c r="BD36" s="192" t="str">
        <f>IF(BD34="","",VLOOKUP(BD34,シフト記号表!$C$5:$Y$46,23,FALSE))</f>
        <v/>
      </c>
      <c r="BE36" s="192" t="str">
        <f>IF(BE34="","",VLOOKUP(BE34,シフト記号表!$C$5:$Y$46,23,FALSE))</f>
        <v/>
      </c>
      <c r="BF36" s="751">
        <f>IF($BI$3="計画",SUM(AA36:BB36),IF($BI$3="実績",SUM(AA36:BE36),""))</f>
        <v>0</v>
      </c>
      <c r="BG36" s="752"/>
      <c r="BH36" s="753">
        <f>IF($BI$3="計画",BF36/4,IF($BI$3="実績",(BF36/($BI$7/7)),""))</f>
        <v>0</v>
      </c>
      <c r="BI36" s="754"/>
      <c r="BJ36" s="740"/>
      <c r="BK36" s="741"/>
      <c r="BL36" s="741"/>
      <c r="BM36" s="741"/>
      <c r="BN36" s="742"/>
    </row>
    <row r="37" spans="2:66" ht="20.25" customHeight="1" x14ac:dyDescent="0.15">
      <c r="B37" s="195"/>
      <c r="C37" s="704"/>
      <c r="D37" s="707"/>
      <c r="E37" s="708"/>
      <c r="F37" s="709"/>
      <c r="G37" s="733"/>
      <c r="H37" s="734"/>
      <c r="I37" s="176"/>
      <c r="J37" s="177"/>
      <c r="K37" s="176"/>
      <c r="L37" s="177"/>
      <c r="M37" s="716"/>
      <c r="N37" s="717"/>
      <c r="O37" s="737"/>
      <c r="P37" s="738"/>
      <c r="Q37" s="738"/>
      <c r="R37" s="734"/>
      <c r="S37" s="720"/>
      <c r="T37" s="687"/>
      <c r="U37" s="721"/>
      <c r="V37" s="198" t="s">
        <v>272</v>
      </c>
      <c r="W37" s="199"/>
      <c r="X37" s="199"/>
      <c r="Y37" s="200"/>
      <c r="Z37" s="201"/>
      <c r="AA37" s="202"/>
      <c r="AB37" s="269"/>
      <c r="AC37" s="269"/>
      <c r="AD37" s="269"/>
      <c r="AE37" s="269"/>
      <c r="AF37" s="269"/>
      <c r="AG37" s="204"/>
      <c r="AH37" s="202"/>
      <c r="AI37" s="269"/>
      <c r="AJ37" s="269"/>
      <c r="AK37" s="269"/>
      <c r="AL37" s="269"/>
      <c r="AM37" s="269"/>
      <c r="AN37" s="204"/>
      <c r="AO37" s="202"/>
      <c r="AP37" s="269"/>
      <c r="AQ37" s="269"/>
      <c r="AR37" s="269"/>
      <c r="AS37" s="269"/>
      <c r="AT37" s="269"/>
      <c r="AU37" s="204"/>
      <c r="AV37" s="202"/>
      <c r="AW37" s="269"/>
      <c r="AX37" s="269"/>
      <c r="AY37" s="269"/>
      <c r="AZ37" s="269"/>
      <c r="BA37" s="269"/>
      <c r="BB37" s="204"/>
      <c r="BC37" s="202"/>
      <c r="BD37" s="269"/>
      <c r="BE37" s="270"/>
      <c r="BF37" s="682"/>
      <c r="BG37" s="683"/>
      <c r="BH37" s="684"/>
      <c r="BI37" s="685"/>
      <c r="BJ37" s="686"/>
      <c r="BK37" s="687"/>
      <c r="BL37" s="687"/>
      <c r="BM37" s="687"/>
      <c r="BN37" s="688"/>
    </row>
    <row r="38" spans="2:66" ht="20.25" customHeight="1" x14ac:dyDescent="0.15">
      <c r="B38" s="175">
        <f>B35+1</f>
        <v>7</v>
      </c>
      <c r="C38" s="705"/>
      <c r="D38" s="710"/>
      <c r="E38" s="708"/>
      <c r="F38" s="709"/>
      <c r="G38" s="733"/>
      <c r="H38" s="734"/>
      <c r="I38" s="176"/>
      <c r="J38" s="177"/>
      <c r="K38" s="176"/>
      <c r="L38" s="177"/>
      <c r="M38" s="735"/>
      <c r="N38" s="736"/>
      <c r="O38" s="737"/>
      <c r="P38" s="738"/>
      <c r="Q38" s="738"/>
      <c r="R38" s="734"/>
      <c r="S38" s="722"/>
      <c r="T38" s="690"/>
      <c r="U38" s="723"/>
      <c r="V38" s="178" t="s">
        <v>278</v>
      </c>
      <c r="W38" s="179"/>
      <c r="X38" s="179"/>
      <c r="Y38" s="180"/>
      <c r="Z38" s="181"/>
      <c r="AA38" s="182" t="str">
        <f>IF(AA37="","",VLOOKUP(AA37,シフト記号表!$C$5:$W$46,21,FALSE))</f>
        <v/>
      </c>
      <c r="AB38" s="183" t="str">
        <f>IF(AB37="","",VLOOKUP(AB37,シフト記号表!$C$5:$W$46,21,FALSE))</f>
        <v/>
      </c>
      <c r="AC38" s="183" t="str">
        <f>IF(AC37="","",VLOOKUP(AC37,シフト記号表!$C$5:$W$46,21,FALSE))</f>
        <v/>
      </c>
      <c r="AD38" s="183" t="str">
        <f>IF(AD37="","",VLOOKUP(AD37,シフト記号表!$C$5:$W$46,21,FALSE))</f>
        <v/>
      </c>
      <c r="AE38" s="183" t="str">
        <f>IF(AE37="","",VLOOKUP(AE37,シフト記号表!$C$5:$W$46,21,FALSE))</f>
        <v/>
      </c>
      <c r="AF38" s="183" t="str">
        <f>IF(AF37="","",VLOOKUP(AF37,シフト記号表!$C$5:$W$46,21,FALSE))</f>
        <v/>
      </c>
      <c r="AG38" s="184" t="str">
        <f>IF(AG37="","",VLOOKUP(AG37,シフト記号表!$C$5:$W$46,21,FALSE))</f>
        <v/>
      </c>
      <c r="AH38" s="182" t="str">
        <f>IF(AH37="","",VLOOKUP(AH37,シフト記号表!$C$5:$W$46,21,FALSE))</f>
        <v/>
      </c>
      <c r="AI38" s="183" t="str">
        <f>IF(AI37="","",VLOOKUP(AI37,シフト記号表!$C$5:$W$46,21,FALSE))</f>
        <v/>
      </c>
      <c r="AJ38" s="183" t="str">
        <f>IF(AJ37="","",VLOOKUP(AJ37,シフト記号表!$C$5:$W$46,21,FALSE))</f>
        <v/>
      </c>
      <c r="AK38" s="183" t="str">
        <f>IF(AK37="","",VLOOKUP(AK37,シフト記号表!$C$5:$W$46,21,FALSE))</f>
        <v/>
      </c>
      <c r="AL38" s="183" t="str">
        <f>IF(AL37="","",VLOOKUP(AL37,シフト記号表!$C$5:$W$46,21,FALSE))</f>
        <v/>
      </c>
      <c r="AM38" s="183" t="str">
        <f>IF(AM37="","",VLOOKUP(AM37,シフト記号表!$C$5:$W$46,21,FALSE))</f>
        <v/>
      </c>
      <c r="AN38" s="184" t="str">
        <f>IF(AN37="","",VLOOKUP(AN37,シフト記号表!$C$5:$W$46,21,FALSE))</f>
        <v/>
      </c>
      <c r="AO38" s="182" t="str">
        <f>IF(AO37="","",VLOOKUP(AO37,シフト記号表!$C$5:$W$46,21,FALSE))</f>
        <v/>
      </c>
      <c r="AP38" s="183" t="str">
        <f>IF(AP37="","",VLOOKUP(AP37,シフト記号表!$C$5:$W$46,21,FALSE))</f>
        <v/>
      </c>
      <c r="AQ38" s="183" t="str">
        <f>IF(AQ37="","",VLOOKUP(AQ37,シフト記号表!$C$5:$W$46,21,FALSE))</f>
        <v/>
      </c>
      <c r="AR38" s="183" t="str">
        <f>IF(AR37="","",VLOOKUP(AR37,シフト記号表!$C$5:$W$46,21,FALSE))</f>
        <v/>
      </c>
      <c r="AS38" s="183" t="str">
        <f>IF(AS37="","",VLOOKUP(AS37,シフト記号表!$C$5:$W$46,21,FALSE))</f>
        <v/>
      </c>
      <c r="AT38" s="183" t="str">
        <f>IF(AT37="","",VLOOKUP(AT37,シフト記号表!$C$5:$W$46,21,FALSE))</f>
        <v/>
      </c>
      <c r="AU38" s="184" t="str">
        <f>IF(AU37="","",VLOOKUP(AU37,シフト記号表!$C$5:$W$46,21,FALSE))</f>
        <v/>
      </c>
      <c r="AV38" s="182" t="str">
        <f>IF(AV37="","",VLOOKUP(AV37,シフト記号表!$C$5:$W$46,21,FALSE))</f>
        <v/>
      </c>
      <c r="AW38" s="183" t="str">
        <f>IF(AW37="","",VLOOKUP(AW37,シフト記号表!$C$5:$W$46,21,FALSE))</f>
        <v/>
      </c>
      <c r="AX38" s="183" t="str">
        <f>IF(AX37="","",VLOOKUP(AX37,シフト記号表!$C$5:$W$46,21,FALSE))</f>
        <v/>
      </c>
      <c r="AY38" s="183" t="str">
        <f>IF(AY37="","",VLOOKUP(AY37,シフト記号表!$C$5:$W$46,21,FALSE))</f>
        <v/>
      </c>
      <c r="AZ38" s="183" t="str">
        <f>IF(AZ37="","",VLOOKUP(AZ37,シフト記号表!$C$5:$W$46,21,FALSE))</f>
        <v/>
      </c>
      <c r="BA38" s="183" t="str">
        <f>IF(BA37="","",VLOOKUP(BA37,シフト記号表!$C$5:$W$46,21,FALSE))</f>
        <v/>
      </c>
      <c r="BB38" s="184" t="str">
        <f>IF(BB37="","",VLOOKUP(BB37,シフト記号表!$C$5:$W$46,21,FALSE))</f>
        <v/>
      </c>
      <c r="BC38" s="182" t="str">
        <f>IF(BC37="","",VLOOKUP(BC37,シフト記号表!$C$5:$W$46,21,FALSE))</f>
        <v/>
      </c>
      <c r="BD38" s="183" t="str">
        <f>IF(BD37="","",VLOOKUP(BD37,シフト記号表!$C$5:$W$46,21,FALSE))</f>
        <v/>
      </c>
      <c r="BE38" s="183" t="str">
        <f>IF(BE37="","",VLOOKUP(BE37,シフト記号表!$C$5:$W$46,21,FALSE))</f>
        <v/>
      </c>
      <c r="BF38" s="696">
        <f>IF($BI$3="計画",SUM(AA38:BB38),IF($BI$3="実績",SUM(AA38:BE38),""))</f>
        <v>0</v>
      </c>
      <c r="BG38" s="697"/>
      <c r="BH38" s="698">
        <f>IF($BI$3="計画",BF38/4,IF($BI$3="実績",(BF38/($BI$7/7)),""))</f>
        <v>0</v>
      </c>
      <c r="BI38" s="699"/>
      <c r="BJ38" s="689"/>
      <c r="BK38" s="690"/>
      <c r="BL38" s="690"/>
      <c r="BM38" s="690"/>
      <c r="BN38" s="691"/>
    </row>
    <row r="39" spans="2:66" ht="20.25" customHeight="1" x14ac:dyDescent="0.15">
      <c r="B39" s="186"/>
      <c r="C39" s="705"/>
      <c r="D39" s="710"/>
      <c r="E39" s="708"/>
      <c r="F39" s="709"/>
      <c r="G39" s="743"/>
      <c r="H39" s="744"/>
      <c r="I39" s="745">
        <f>G38</f>
        <v>0</v>
      </c>
      <c r="J39" s="744"/>
      <c r="K39" s="745">
        <f>M38</f>
        <v>0</v>
      </c>
      <c r="L39" s="744"/>
      <c r="M39" s="746"/>
      <c r="N39" s="747"/>
      <c r="O39" s="748"/>
      <c r="P39" s="749"/>
      <c r="Q39" s="749"/>
      <c r="R39" s="750"/>
      <c r="S39" s="755"/>
      <c r="T39" s="741"/>
      <c r="U39" s="756"/>
      <c r="V39" s="187" t="s">
        <v>279</v>
      </c>
      <c r="W39" s="206"/>
      <c r="X39" s="206"/>
      <c r="Y39" s="207"/>
      <c r="Z39" s="208"/>
      <c r="AA39" s="191" t="str">
        <f>IF(AA37="","",VLOOKUP(AA37,シフト記号表!$C$5:$Y$46,23,FALSE))</f>
        <v/>
      </c>
      <c r="AB39" s="192" t="str">
        <f>IF(AB37="","",VLOOKUP(AB37,シフト記号表!$C$5:$Y$46,23,FALSE))</f>
        <v/>
      </c>
      <c r="AC39" s="192" t="str">
        <f>IF(AC37="","",VLOOKUP(AC37,シフト記号表!$C$5:$Y$46,23,FALSE))</f>
        <v/>
      </c>
      <c r="AD39" s="192" t="str">
        <f>IF(AD37="","",VLOOKUP(AD37,シフト記号表!$C$5:$Y$46,23,FALSE))</f>
        <v/>
      </c>
      <c r="AE39" s="192" t="str">
        <f>IF(AE37="","",VLOOKUP(AE37,シフト記号表!$C$5:$Y$46,23,FALSE))</f>
        <v/>
      </c>
      <c r="AF39" s="192" t="str">
        <f>IF(AF37="","",VLOOKUP(AF37,シフト記号表!$C$5:$Y$46,23,FALSE))</f>
        <v/>
      </c>
      <c r="AG39" s="193" t="str">
        <f>IF(AG37="","",VLOOKUP(AG37,シフト記号表!$C$5:$Y$46,23,FALSE))</f>
        <v/>
      </c>
      <c r="AH39" s="191" t="str">
        <f>IF(AH37="","",VLOOKUP(AH37,シフト記号表!$C$5:$Y$46,23,FALSE))</f>
        <v/>
      </c>
      <c r="AI39" s="192" t="str">
        <f>IF(AI37="","",VLOOKUP(AI37,シフト記号表!$C$5:$Y$46,23,FALSE))</f>
        <v/>
      </c>
      <c r="AJ39" s="192" t="str">
        <f>IF(AJ37="","",VLOOKUP(AJ37,シフト記号表!$C$5:$Y$46,23,FALSE))</f>
        <v/>
      </c>
      <c r="AK39" s="192" t="str">
        <f>IF(AK37="","",VLOOKUP(AK37,シフト記号表!$C$5:$Y$46,23,FALSE))</f>
        <v/>
      </c>
      <c r="AL39" s="192" t="str">
        <f>IF(AL37="","",VLOOKUP(AL37,シフト記号表!$C$5:$Y$46,23,FALSE))</f>
        <v/>
      </c>
      <c r="AM39" s="192" t="str">
        <f>IF(AM37="","",VLOOKUP(AM37,シフト記号表!$C$5:$Y$46,23,FALSE))</f>
        <v/>
      </c>
      <c r="AN39" s="193" t="str">
        <f>IF(AN37="","",VLOOKUP(AN37,シフト記号表!$C$5:$Y$46,23,FALSE))</f>
        <v/>
      </c>
      <c r="AO39" s="191" t="str">
        <f>IF(AO37="","",VLOOKUP(AO37,シフト記号表!$C$5:$Y$46,23,FALSE))</f>
        <v/>
      </c>
      <c r="AP39" s="192" t="str">
        <f>IF(AP37="","",VLOOKUP(AP37,シフト記号表!$C$5:$Y$46,23,FALSE))</f>
        <v/>
      </c>
      <c r="AQ39" s="192" t="str">
        <f>IF(AQ37="","",VLOOKUP(AQ37,シフト記号表!$C$5:$Y$46,23,FALSE))</f>
        <v/>
      </c>
      <c r="AR39" s="192" t="str">
        <f>IF(AR37="","",VLOOKUP(AR37,シフト記号表!$C$5:$Y$46,23,FALSE))</f>
        <v/>
      </c>
      <c r="AS39" s="192" t="str">
        <f>IF(AS37="","",VLOOKUP(AS37,シフト記号表!$C$5:$Y$46,23,FALSE))</f>
        <v/>
      </c>
      <c r="AT39" s="192" t="str">
        <f>IF(AT37="","",VLOOKUP(AT37,シフト記号表!$C$5:$Y$46,23,FALSE))</f>
        <v/>
      </c>
      <c r="AU39" s="193" t="str">
        <f>IF(AU37="","",VLOOKUP(AU37,シフト記号表!$C$5:$Y$46,23,FALSE))</f>
        <v/>
      </c>
      <c r="AV39" s="191" t="str">
        <f>IF(AV37="","",VLOOKUP(AV37,シフト記号表!$C$5:$Y$46,23,FALSE))</f>
        <v/>
      </c>
      <c r="AW39" s="192" t="str">
        <f>IF(AW37="","",VLOOKUP(AW37,シフト記号表!$C$5:$Y$46,23,FALSE))</f>
        <v/>
      </c>
      <c r="AX39" s="192" t="str">
        <f>IF(AX37="","",VLOOKUP(AX37,シフト記号表!$C$5:$Y$46,23,FALSE))</f>
        <v/>
      </c>
      <c r="AY39" s="192" t="str">
        <f>IF(AY37="","",VLOOKUP(AY37,シフト記号表!$C$5:$Y$46,23,FALSE))</f>
        <v/>
      </c>
      <c r="AZ39" s="192" t="str">
        <f>IF(AZ37="","",VLOOKUP(AZ37,シフト記号表!$C$5:$Y$46,23,FALSE))</f>
        <v/>
      </c>
      <c r="BA39" s="192" t="str">
        <f>IF(BA37="","",VLOOKUP(BA37,シフト記号表!$C$5:$Y$46,23,FALSE))</f>
        <v/>
      </c>
      <c r="BB39" s="193" t="str">
        <f>IF(BB37="","",VLOOKUP(BB37,シフト記号表!$C$5:$Y$46,23,FALSE))</f>
        <v/>
      </c>
      <c r="BC39" s="191" t="str">
        <f>IF(BC37="","",VLOOKUP(BC37,シフト記号表!$C$5:$Y$46,23,FALSE))</f>
        <v/>
      </c>
      <c r="BD39" s="192" t="str">
        <f>IF(BD37="","",VLOOKUP(BD37,シフト記号表!$C$5:$Y$46,23,FALSE))</f>
        <v/>
      </c>
      <c r="BE39" s="192" t="str">
        <f>IF(BE37="","",VLOOKUP(BE37,シフト記号表!$C$5:$Y$46,23,FALSE))</f>
        <v/>
      </c>
      <c r="BF39" s="751">
        <f>IF($BI$3="計画",SUM(AA39:BB39),IF($BI$3="実績",SUM(AA39:BE39),""))</f>
        <v>0</v>
      </c>
      <c r="BG39" s="752"/>
      <c r="BH39" s="753">
        <f>IF($BI$3="計画",BF39/4,IF($BI$3="実績",(BF39/($BI$7/7)),""))</f>
        <v>0</v>
      </c>
      <c r="BI39" s="754"/>
      <c r="BJ39" s="740"/>
      <c r="BK39" s="741"/>
      <c r="BL39" s="741"/>
      <c r="BM39" s="741"/>
      <c r="BN39" s="742"/>
    </row>
    <row r="40" spans="2:66" ht="20.25" customHeight="1" x14ac:dyDescent="0.15">
      <c r="B40" s="195"/>
      <c r="C40" s="704"/>
      <c r="D40" s="707"/>
      <c r="E40" s="708"/>
      <c r="F40" s="709"/>
      <c r="G40" s="733"/>
      <c r="H40" s="734"/>
      <c r="I40" s="176"/>
      <c r="J40" s="177"/>
      <c r="K40" s="176"/>
      <c r="L40" s="177"/>
      <c r="M40" s="716"/>
      <c r="N40" s="717"/>
      <c r="O40" s="737"/>
      <c r="P40" s="738"/>
      <c r="Q40" s="738"/>
      <c r="R40" s="734"/>
      <c r="S40" s="720"/>
      <c r="T40" s="687"/>
      <c r="U40" s="721"/>
      <c r="V40" s="198" t="s">
        <v>272</v>
      </c>
      <c r="W40" s="199"/>
      <c r="X40" s="199"/>
      <c r="Y40" s="200"/>
      <c r="Z40" s="201"/>
      <c r="AA40" s="202"/>
      <c r="AB40" s="269"/>
      <c r="AC40" s="269"/>
      <c r="AD40" s="269"/>
      <c r="AE40" s="269"/>
      <c r="AF40" s="269"/>
      <c r="AG40" s="204"/>
      <c r="AH40" s="202"/>
      <c r="AI40" s="269"/>
      <c r="AJ40" s="269"/>
      <c r="AK40" s="269"/>
      <c r="AL40" s="269"/>
      <c r="AM40" s="269"/>
      <c r="AN40" s="204"/>
      <c r="AO40" s="202"/>
      <c r="AP40" s="269"/>
      <c r="AQ40" s="269"/>
      <c r="AR40" s="269"/>
      <c r="AS40" s="269"/>
      <c r="AT40" s="269"/>
      <c r="AU40" s="204"/>
      <c r="AV40" s="202"/>
      <c r="AW40" s="269"/>
      <c r="AX40" s="269"/>
      <c r="AY40" s="269"/>
      <c r="AZ40" s="269"/>
      <c r="BA40" s="269"/>
      <c r="BB40" s="204"/>
      <c r="BC40" s="202"/>
      <c r="BD40" s="269"/>
      <c r="BE40" s="270"/>
      <c r="BF40" s="682"/>
      <c r="BG40" s="683"/>
      <c r="BH40" s="684"/>
      <c r="BI40" s="685"/>
      <c r="BJ40" s="686"/>
      <c r="BK40" s="687"/>
      <c r="BL40" s="687"/>
      <c r="BM40" s="687"/>
      <c r="BN40" s="688"/>
    </row>
    <row r="41" spans="2:66" ht="20.25" customHeight="1" x14ac:dyDescent="0.15">
      <c r="B41" s="175">
        <f>B38+1</f>
        <v>8</v>
      </c>
      <c r="C41" s="705"/>
      <c r="D41" s="710"/>
      <c r="E41" s="708"/>
      <c r="F41" s="709"/>
      <c r="G41" s="733"/>
      <c r="H41" s="734"/>
      <c r="I41" s="176"/>
      <c r="J41" s="177"/>
      <c r="K41" s="176"/>
      <c r="L41" s="177"/>
      <c r="M41" s="735"/>
      <c r="N41" s="736"/>
      <c r="O41" s="737"/>
      <c r="P41" s="738"/>
      <c r="Q41" s="738"/>
      <c r="R41" s="734"/>
      <c r="S41" s="722"/>
      <c r="T41" s="690"/>
      <c r="U41" s="723"/>
      <c r="V41" s="178" t="s">
        <v>278</v>
      </c>
      <c r="W41" s="179"/>
      <c r="X41" s="179"/>
      <c r="Y41" s="180"/>
      <c r="Z41" s="181"/>
      <c r="AA41" s="182" t="str">
        <f>IF(AA40="","",VLOOKUP(AA40,シフト記号表!$C$5:$W$46,21,FALSE))</f>
        <v/>
      </c>
      <c r="AB41" s="183" t="str">
        <f>IF(AB40="","",VLOOKUP(AB40,シフト記号表!$C$5:$W$46,21,FALSE))</f>
        <v/>
      </c>
      <c r="AC41" s="183" t="str">
        <f>IF(AC40="","",VLOOKUP(AC40,シフト記号表!$C$5:$W$46,21,FALSE))</f>
        <v/>
      </c>
      <c r="AD41" s="183" t="str">
        <f>IF(AD40="","",VLOOKUP(AD40,シフト記号表!$C$5:$W$46,21,FALSE))</f>
        <v/>
      </c>
      <c r="AE41" s="183" t="str">
        <f>IF(AE40="","",VLOOKUP(AE40,シフト記号表!$C$5:$W$46,21,FALSE))</f>
        <v/>
      </c>
      <c r="AF41" s="183" t="str">
        <f>IF(AF40="","",VLOOKUP(AF40,シフト記号表!$C$5:$W$46,21,FALSE))</f>
        <v/>
      </c>
      <c r="AG41" s="184" t="str">
        <f>IF(AG40="","",VLOOKUP(AG40,シフト記号表!$C$5:$W$46,21,FALSE))</f>
        <v/>
      </c>
      <c r="AH41" s="182" t="str">
        <f>IF(AH40="","",VLOOKUP(AH40,シフト記号表!$C$5:$W$46,21,FALSE))</f>
        <v/>
      </c>
      <c r="AI41" s="183" t="str">
        <f>IF(AI40="","",VLOOKUP(AI40,シフト記号表!$C$5:$W$46,21,FALSE))</f>
        <v/>
      </c>
      <c r="AJ41" s="183" t="str">
        <f>IF(AJ40="","",VLOOKUP(AJ40,シフト記号表!$C$5:$W$46,21,FALSE))</f>
        <v/>
      </c>
      <c r="AK41" s="183" t="str">
        <f>IF(AK40="","",VLOOKUP(AK40,シフト記号表!$C$5:$W$46,21,FALSE))</f>
        <v/>
      </c>
      <c r="AL41" s="183" t="str">
        <f>IF(AL40="","",VLOOKUP(AL40,シフト記号表!$C$5:$W$46,21,FALSE))</f>
        <v/>
      </c>
      <c r="AM41" s="183" t="str">
        <f>IF(AM40="","",VLOOKUP(AM40,シフト記号表!$C$5:$W$46,21,FALSE))</f>
        <v/>
      </c>
      <c r="AN41" s="184" t="str">
        <f>IF(AN40="","",VLOOKUP(AN40,シフト記号表!$C$5:$W$46,21,FALSE))</f>
        <v/>
      </c>
      <c r="AO41" s="182" t="str">
        <f>IF(AO40="","",VLOOKUP(AO40,シフト記号表!$C$5:$W$46,21,FALSE))</f>
        <v/>
      </c>
      <c r="AP41" s="183" t="str">
        <f>IF(AP40="","",VLOOKUP(AP40,シフト記号表!$C$5:$W$46,21,FALSE))</f>
        <v/>
      </c>
      <c r="AQ41" s="183" t="str">
        <f>IF(AQ40="","",VLOOKUP(AQ40,シフト記号表!$C$5:$W$46,21,FALSE))</f>
        <v/>
      </c>
      <c r="AR41" s="183" t="str">
        <f>IF(AR40="","",VLOOKUP(AR40,シフト記号表!$C$5:$W$46,21,FALSE))</f>
        <v/>
      </c>
      <c r="AS41" s="183" t="str">
        <f>IF(AS40="","",VLOOKUP(AS40,シフト記号表!$C$5:$W$46,21,FALSE))</f>
        <v/>
      </c>
      <c r="AT41" s="183" t="str">
        <f>IF(AT40="","",VLOOKUP(AT40,シフト記号表!$C$5:$W$46,21,FALSE))</f>
        <v/>
      </c>
      <c r="AU41" s="184" t="str">
        <f>IF(AU40="","",VLOOKUP(AU40,シフト記号表!$C$5:$W$46,21,FALSE))</f>
        <v/>
      </c>
      <c r="AV41" s="182" t="str">
        <f>IF(AV40="","",VLOOKUP(AV40,シフト記号表!$C$5:$W$46,21,FALSE))</f>
        <v/>
      </c>
      <c r="AW41" s="183" t="str">
        <f>IF(AW40="","",VLOOKUP(AW40,シフト記号表!$C$5:$W$46,21,FALSE))</f>
        <v/>
      </c>
      <c r="AX41" s="183" t="str">
        <f>IF(AX40="","",VLOOKUP(AX40,シフト記号表!$C$5:$W$46,21,FALSE))</f>
        <v/>
      </c>
      <c r="AY41" s="183" t="str">
        <f>IF(AY40="","",VLOOKUP(AY40,シフト記号表!$C$5:$W$46,21,FALSE))</f>
        <v/>
      </c>
      <c r="AZ41" s="183" t="str">
        <f>IF(AZ40="","",VLOOKUP(AZ40,シフト記号表!$C$5:$W$46,21,FALSE))</f>
        <v/>
      </c>
      <c r="BA41" s="183" t="str">
        <f>IF(BA40="","",VLOOKUP(BA40,シフト記号表!$C$5:$W$46,21,FALSE))</f>
        <v/>
      </c>
      <c r="BB41" s="184" t="str">
        <f>IF(BB40="","",VLOOKUP(BB40,シフト記号表!$C$5:$W$46,21,FALSE))</f>
        <v/>
      </c>
      <c r="BC41" s="182" t="str">
        <f>IF(BC40="","",VLOOKUP(BC40,シフト記号表!$C$5:$W$46,21,FALSE))</f>
        <v/>
      </c>
      <c r="BD41" s="183" t="str">
        <f>IF(BD40="","",VLOOKUP(BD40,シフト記号表!$C$5:$W$46,21,FALSE))</f>
        <v/>
      </c>
      <c r="BE41" s="183" t="str">
        <f>IF(BE40="","",VLOOKUP(BE40,シフト記号表!$C$5:$W$46,21,FALSE))</f>
        <v/>
      </c>
      <c r="BF41" s="696">
        <f>IF($BI$3="計画",SUM(AA41:BB41),IF($BI$3="実績",SUM(AA41:BE41),""))</f>
        <v>0</v>
      </c>
      <c r="BG41" s="697"/>
      <c r="BH41" s="698">
        <f>IF($BI$3="計画",BF41/4,IF($BI$3="実績",(BF41/($BI$7/7)),""))</f>
        <v>0</v>
      </c>
      <c r="BI41" s="699"/>
      <c r="BJ41" s="689"/>
      <c r="BK41" s="690"/>
      <c r="BL41" s="690"/>
      <c r="BM41" s="690"/>
      <c r="BN41" s="691"/>
    </row>
    <row r="42" spans="2:66" ht="20.25" customHeight="1" x14ac:dyDescent="0.15">
      <c r="B42" s="186"/>
      <c r="C42" s="705"/>
      <c r="D42" s="710"/>
      <c r="E42" s="708"/>
      <c r="F42" s="709"/>
      <c r="G42" s="743"/>
      <c r="H42" s="744"/>
      <c r="I42" s="745">
        <f>G41</f>
        <v>0</v>
      </c>
      <c r="J42" s="744"/>
      <c r="K42" s="745">
        <f>M41</f>
        <v>0</v>
      </c>
      <c r="L42" s="744"/>
      <c r="M42" s="746"/>
      <c r="N42" s="747"/>
      <c r="O42" s="748"/>
      <c r="P42" s="749"/>
      <c r="Q42" s="749"/>
      <c r="R42" s="750"/>
      <c r="S42" s="755"/>
      <c r="T42" s="741"/>
      <c r="U42" s="756"/>
      <c r="V42" s="187" t="s">
        <v>279</v>
      </c>
      <c r="W42" s="209"/>
      <c r="X42" s="209"/>
      <c r="Y42" s="189"/>
      <c r="Z42" s="190"/>
      <c r="AA42" s="191" t="str">
        <f>IF(AA40="","",VLOOKUP(AA40,シフト記号表!$C$5:$Y$46,23,FALSE))</f>
        <v/>
      </c>
      <c r="AB42" s="192" t="str">
        <f>IF(AB40="","",VLOOKUP(AB40,シフト記号表!$C$5:$Y$46,23,FALSE))</f>
        <v/>
      </c>
      <c r="AC42" s="192" t="str">
        <f>IF(AC40="","",VLOOKUP(AC40,シフト記号表!$C$5:$Y$46,23,FALSE))</f>
        <v/>
      </c>
      <c r="AD42" s="192" t="str">
        <f>IF(AD40="","",VLOOKUP(AD40,シフト記号表!$C$5:$Y$46,23,FALSE))</f>
        <v/>
      </c>
      <c r="AE42" s="192" t="str">
        <f>IF(AE40="","",VLOOKUP(AE40,シフト記号表!$C$5:$Y$46,23,FALSE))</f>
        <v/>
      </c>
      <c r="AF42" s="192" t="str">
        <f>IF(AF40="","",VLOOKUP(AF40,シフト記号表!$C$5:$Y$46,23,FALSE))</f>
        <v/>
      </c>
      <c r="AG42" s="193" t="str">
        <f>IF(AG40="","",VLOOKUP(AG40,シフト記号表!$C$5:$Y$46,23,FALSE))</f>
        <v/>
      </c>
      <c r="AH42" s="191" t="str">
        <f>IF(AH40="","",VLOOKUP(AH40,シフト記号表!$C$5:$Y$46,23,FALSE))</f>
        <v/>
      </c>
      <c r="AI42" s="192" t="str">
        <f>IF(AI40="","",VLOOKUP(AI40,シフト記号表!$C$5:$Y$46,23,FALSE))</f>
        <v/>
      </c>
      <c r="AJ42" s="192" t="str">
        <f>IF(AJ40="","",VLOOKUP(AJ40,シフト記号表!$C$5:$Y$46,23,FALSE))</f>
        <v/>
      </c>
      <c r="AK42" s="192" t="str">
        <f>IF(AK40="","",VLOOKUP(AK40,シフト記号表!$C$5:$Y$46,23,FALSE))</f>
        <v/>
      </c>
      <c r="AL42" s="192" t="str">
        <f>IF(AL40="","",VLOOKUP(AL40,シフト記号表!$C$5:$Y$46,23,FALSE))</f>
        <v/>
      </c>
      <c r="AM42" s="192" t="str">
        <f>IF(AM40="","",VLOOKUP(AM40,シフト記号表!$C$5:$Y$46,23,FALSE))</f>
        <v/>
      </c>
      <c r="AN42" s="193" t="str">
        <f>IF(AN40="","",VLOOKUP(AN40,シフト記号表!$C$5:$Y$46,23,FALSE))</f>
        <v/>
      </c>
      <c r="AO42" s="191" t="str">
        <f>IF(AO40="","",VLOOKUP(AO40,シフト記号表!$C$5:$Y$46,23,FALSE))</f>
        <v/>
      </c>
      <c r="AP42" s="192" t="str">
        <f>IF(AP40="","",VLOOKUP(AP40,シフト記号表!$C$5:$Y$46,23,FALSE))</f>
        <v/>
      </c>
      <c r="AQ42" s="192" t="str">
        <f>IF(AQ40="","",VLOOKUP(AQ40,シフト記号表!$C$5:$Y$46,23,FALSE))</f>
        <v/>
      </c>
      <c r="AR42" s="192" t="str">
        <f>IF(AR40="","",VLOOKUP(AR40,シフト記号表!$C$5:$Y$46,23,FALSE))</f>
        <v/>
      </c>
      <c r="AS42" s="192" t="str">
        <f>IF(AS40="","",VLOOKUP(AS40,シフト記号表!$C$5:$Y$46,23,FALSE))</f>
        <v/>
      </c>
      <c r="AT42" s="192" t="str">
        <f>IF(AT40="","",VLOOKUP(AT40,シフト記号表!$C$5:$Y$46,23,FALSE))</f>
        <v/>
      </c>
      <c r="AU42" s="193" t="str">
        <f>IF(AU40="","",VLOOKUP(AU40,シフト記号表!$C$5:$Y$46,23,FALSE))</f>
        <v/>
      </c>
      <c r="AV42" s="191" t="str">
        <f>IF(AV40="","",VLOOKUP(AV40,シフト記号表!$C$5:$Y$46,23,FALSE))</f>
        <v/>
      </c>
      <c r="AW42" s="192" t="str">
        <f>IF(AW40="","",VLOOKUP(AW40,シフト記号表!$C$5:$Y$46,23,FALSE))</f>
        <v/>
      </c>
      <c r="AX42" s="192" t="str">
        <f>IF(AX40="","",VLOOKUP(AX40,シフト記号表!$C$5:$Y$46,23,FALSE))</f>
        <v/>
      </c>
      <c r="AY42" s="192" t="str">
        <f>IF(AY40="","",VLOOKUP(AY40,シフト記号表!$C$5:$Y$46,23,FALSE))</f>
        <v/>
      </c>
      <c r="AZ42" s="192" t="str">
        <f>IF(AZ40="","",VLOOKUP(AZ40,シフト記号表!$C$5:$Y$46,23,FALSE))</f>
        <v/>
      </c>
      <c r="BA42" s="192" t="str">
        <f>IF(BA40="","",VLOOKUP(BA40,シフト記号表!$C$5:$Y$46,23,FALSE))</f>
        <v/>
      </c>
      <c r="BB42" s="193" t="str">
        <f>IF(BB40="","",VLOOKUP(BB40,シフト記号表!$C$5:$Y$46,23,FALSE))</f>
        <v/>
      </c>
      <c r="BC42" s="191" t="str">
        <f>IF(BC40="","",VLOOKUP(BC40,シフト記号表!$C$5:$Y$46,23,FALSE))</f>
        <v/>
      </c>
      <c r="BD42" s="192" t="str">
        <f>IF(BD40="","",VLOOKUP(BD40,シフト記号表!$C$5:$Y$46,23,FALSE))</f>
        <v/>
      </c>
      <c r="BE42" s="192" t="str">
        <f>IF(BE40="","",VLOOKUP(BE40,シフト記号表!$C$5:$Y$46,23,FALSE))</f>
        <v/>
      </c>
      <c r="BF42" s="751">
        <f>IF($BI$3="計画",SUM(AA42:BB42),IF($BI$3="実績",SUM(AA42:BE42),""))</f>
        <v>0</v>
      </c>
      <c r="BG42" s="752"/>
      <c r="BH42" s="753">
        <f>IF($BI$3="計画",BF42/4,IF($BI$3="実績",(BF42/($BI$7/7)),""))</f>
        <v>0</v>
      </c>
      <c r="BI42" s="754"/>
      <c r="BJ42" s="740"/>
      <c r="BK42" s="741"/>
      <c r="BL42" s="741"/>
      <c r="BM42" s="741"/>
      <c r="BN42" s="742"/>
    </row>
    <row r="43" spans="2:66" ht="20.25" customHeight="1" x14ac:dyDescent="0.15">
      <c r="B43" s="195"/>
      <c r="C43" s="704"/>
      <c r="D43" s="707"/>
      <c r="E43" s="708"/>
      <c r="F43" s="709"/>
      <c r="G43" s="733"/>
      <c r="H43" s="734"/>
      <c r="I43" s="176"/>
      <c r="J43" s="177"/>
      <c r="K43" s="176"/>
      <c r="L43" s="177"/>
      <c r="M43" s="716"/>
      <c r="N43" s="717"/>
      <c r="O43" s="737"/>
      <c r="P43" s="738"/>
      <c r="Q43" s="738"/>
      <c r="R43" s="734"/>
      <c r="S43" s="720"/>
      <c r="T43" s="687"/>
      <c r="U43" s="721"/>
      <c r="V43" s="198" t="s">
        <v>272</v>
      </c>
      <c r="W43" s="199"/>
      <c r="X43" s="199"/>
      <c r="Y43" s="200"/>
      <c r="Z43" s="201"/>
      <c r="AA43" s="202"/>
      <c r="AB43" s="269"/>
      <c r="AC43" s="269"/>
      <c r="AD43" s="269"/>
      <c r="AE43" s="269"/>
      <c r="AF43" s="269"/>
      <c r="AG43" s="204"/>
      <c r="AH43" s="202"/>
      <c r="AI43" s="269"/>
      <c r="AJ43" s="269"/>
      <c r="AK43" s="269"/>
      <c r="AL43" s="269"/>
      <c r="AM43" s="269"/>
      <c r="AN43" s="204"/>
      <c r="AO43" s="202"/>
      <c r="AP43" s="269"/>
      <c r="AQ43" s="269"/>
      <c r="AR43" s="269"/>
      <c r="AS43" s="269"/>
      <c r="AT43" s="269"/>
      <c r="AU43" s="204"/>
      <c r="AV43" s="202"/>
      <c r="AW43" s="269"/>
      <c r="AX43" s="269"/>
      <c r="AY43" s="269"/>
      <c r="AZ43" s="269"/>
      <c r="BA43" s="269"/>
      <c r="BB43" s="204"/>
      <c r="BC43" s="202"/>
      <c r="BD43" s="269"/>
      <c r="BE43" s="270"/>
      <c r="BF43" s="682"/>
      <c r="BG43" s="683"/>
      <c r="BH43" s="684"/>
      <c r="BI43" s="685"/>
      <c r="BJ43" s="686"/>
      <c r="BK43" s="687"/>
      <c r="BL43" s="687"/>
      <c r="BM43" s="687"/>
      <c r="BN43" s="688"/>
    </row>
    <row r="44" spans="2:66" ht="20.25" customHeight="1" x14ac:dyDescent="0.15">
      <c r="B44" s="175">
        <f>B41+1</f>
        <v>9</v>
      </c>
      <c r="C44" s="705"/>
      <c r="D44" s="710"/>
      <c r="E44" s="708"/>
      <c r="F44" s="709"/>
      <c r="G44" s="733"/>
      <c r="H44" s="734"/>
      <c r="I44" s="176"/>
      <c r="J44" s="177"/>
      <c r="K44" s="176"/>
      <c r="L44" s="177"/>
      <c r="M44" s="735"/>
      <c r="N44" s="736"/>
      <c r="O44" s="737"/>
      <c r="P44" s="738"/>
      <c r="Q44" s="738"/>
      <c r="R44" s="734"/>
      <c r="S44" s="722"/>
      <c r="T44" s="690"/>
      <c r="U44" s="723"/>
      <c r="V44" s="178" t="s">
        <v>278</v>
      </c>
      <c r="W44" s="179"/>
      <c r="X44" s="179"/>
      <c r="Y44" s="180"/>
      <c r="Z44" s="181"/>
      <c r="AA44" s="182" t="str">
        <f>IF(AA43="","",VLOOKUP(AA43,シフト記号表!$C$5:$W$46,21,FALSE))</f>
        <v/>
      </c>
      <c r="AB44" s="183" t="str">
        <f>IF(AB43="","",VLOOKUP(AB43,シフト記号表!$C$5:$W$46,21,FALSE))</f>
        <v/>
      </c>
      <c r="AC44" s="183" t="str">
        <f>IF(AC43="","",VLOOKUP(AC43,シフト記号表!$C$5:$W$46,21,FALSE))</f>
        <v/>
      </c>
      <c r="AD44" s="183" t="str">
        <f>IF(AD43="","",VLOOKUP(AD43,シフト記号表!$C$5:$W$46,21,FALSE))</f>
        <v/>
      </c>
      <c r="AE44" s="183" t="str">
        <f>IF(AE43="","",VLOOKUP(AE43,シフト記号表!$C$5:$W$46,21,FALSE))</f>
        <v/>
      </c>
      <c r="AF44" s="183" t="str">
        <f>IF(AF43="","",VLOOKUP(AF43,シフト記号表!$C$5:$W$46,21,FALSE))</f>
        <v/>
      </c>
      <c r="AG44" s="184" t="str">
        <f>IF(AG43="","",VLOOKUP(AG43,シフト記号表!$C$5:$W$46,21,FALSE))</f>
        <v/>
      </c>
      <c r="AH44" s="182" t="str">
        <f>IF(AH43="","",VLOOKUP(AH43,シフト記号表!$C$5:$W$46,21,FALSE))</f>
        <v/>
      </c>
      <c r="AI44" s="183" t="str">
        <f>IF(AI43="","",VLOOKUP(AI43,シフト記号表!$C$5:$W$46,21,FALSE))</f>
        <v/>
      </c>
      <c r="AJ44" s="183" t="str">
        <f>IF(AJ43="","",VLOOKUP(AJ43,シフト記号表!$C$5:$W$46,21,FALSE))</f>
        <v/>
      </c>
      <c r="AK44" s="183" t="str">
        <f>IF(AK43="","",VLOOKUP(AK43,シフト記号表!$C$5:$W$46,21,FALSE))</f>
        <v/>
      </c>
      <c r="AL44" s="183" t="str">
        <f>IF(AL43="","",VLOOKUP(AL43,シフト記号表!$C$5:$W$46,21,FALSE))</f>
        <v/>
      </c>
      <c r="AM44" s="183" t="str">
        <f>IF(AM43="","",VLOOKUP(AM43,シフト記号表!$C$5:$W$46,21,FALSE))</f>
        <v/>
      </c>
      <c r="AN44" s="184" t="str">
        <f>IF(AN43="","",VLOOKUP(AN43,シフト記号表!$C$5:$W$46,21,FALSE))</f>
        <v/>
      </c>
      <c r="AO44" s="182" t="str">
        <f>IF(AO43="","",VLOOKUP(AO43,シフト記号表!$C$5:$W$46,21,FALSE))</f>
        <v/>
      </c>
      <c r="AP44" s="183" t="str">
        <f>IF(AP43="","",VLOOKUP(AP43,シフト記号表!$C$5:$W$46,21,FALSE))</f>
        <v/>
      </c>
      <c r="AQ44" s="183" t="str">
        <f>IF(AQ43="","",VLOOKUP(AQ43,シフト記号表!$C$5:$W$46,21,FALSE))</f>
        <v/>
      </c>
      <c r="AR44" s="183" t="str">
        <f>IF(AR43="","",VLOOKUP(AR43,シフト記号表!$C$5:$W$46,21,FALSE))</f>
        <v/>
      </c>
      <c r="AS44" s="183" t="str">
        <f>IF(AS43="","",VLOOKUP(AS43,シフト記号表!$C$5:$W$46,21,FALSE))</f>
        <v/>
      </c>
      <c r="AT44" s="183" t="str">
        <f>IF(AT43="","",VLOOKUP(AT43,シフト記号表!$C$5:$W$46,21,FALSE))</f>
        <v/>
      </c>
      <c r="AU44" s="184" t="str">
        <f>IF(AU43="","",VLOOKUP(AU43,シフト記号表!$C$5:$W$46,21,FALSE))</f>
        <v/>
      </c>
      <c r="AV44" s="182" t="str">
        <f>IF(AV43="","",VLOOKUP(AV43,シフト記号表!$C$5:$W$46,21,FALSE))</f>
        <v/>
      </c>
      <c r="AW44" s="183" t="str">
        <f>IF(AW43="","",VLOOKUP(AW43,シフト記号表!$C$5:$W$46,21,FALSE))</f>
        <v/>
      </c>
      <c r="AX44" s="183" t="str">
        <f>IF(AX43="","",VLOOKUP(AX43,シフト記号表!$C$5:$W$46,21,FALSE))</f>
        <v/>
      </c>
      <c r="AY44" s="183" t="str">
        <f>IF(AY43="","",VLOOKUP(AY43,シフト記号表!$C$5:$W$46,21,FALSE))</f>
        <v/>
      </c>
      <c r="AZ44" s="183" t="str">
        <f>IF(AZ43="","",VLOOKUP(AZ43,シフト記号表!$C$5:$W$46,21,FALSE))</f>
        <v/>
      </c>
      <c r="BA44" s="183" t="str">
        <f>IF(BA43="","",VLOOKUP(BA43,シフト記号表!$C$5:$W$46,21,FALSE))</f>
        <v/>
      </c>
      <c r="BB44" s="184" t="str">
        <f>IF(BB43="","",VLOOKUP(BB43,シフト記号表!$C$5:$W$46,21,FALSE))</f>
        <v/>
      </c>
      <c r="BC44" s="182" t="str">
        <f>IF(BC43="","",VLOOKUP(BC43,シフト記号表!$C$5:$W$46,21,FALSE))</f>
        <v/>
      </c>
      <c r="BD44" s="183" t="str">
        <f>IF(BD43="","",VLOOKUP(BD43,シフト記号表!$C$5:$W$46,21,FALSE))</f>
        <v/>
      </c>
      <c r="BE44" s="183" t="str">
        <f>IF(BE43="","",VLOOKUP(BE43,シフト記号表!$C$5:$W$46,21,FALSE))</f>
        <v/>
      </c>
      <c r="BF44" s="696">
        <f>IF($BI$3="計画",SUM(AA44:BB44),IF($BI$3="実績",SUM(AA44:BE44),""))</f>
        <v>0</v>
      </c>
      <c r="BG44" s="697"/>
      <c r="BH44" s="698">
        <f>IF($BI$3="計画",BF44/4,IF($BI$3="実績",(BF44/($BI$7/7)),""))</f>
        <v>0</v>
      </c>
      <c r="BI44" s="699"/>
      <c r="BJ44" s="689"/>
      <c r="BK44" s="690"/>
      <c r="BL44" s="690"/>
      <c r="BM44" s="690"/>
      <c r="BN44" s="691"/>
    </row>
    <row r="45" spans="2:66" ht="20.25" customHeight="1" x14ac:dyDescent="0.15">
      <c r="B45" s="186"/>
      <c r="C45" s="705"/>
      <c r="D45" s="710"/>
      <c r="E45" s="708"/>
      <c r="F45" s="709"/>
      <c r="G45" s="743"/>
      <c r="H45" s="744"/>
      <c r="I45" s="745">
        <f>G44</f>
        <v>0</v>
      </c>
      <c r="J45" s="744"/>
      <c r="K45" s="745">
        <f>M44</f>
        <v>0</v>
      </c>
      <c r="L45" s="744"/>
      <c r="M45" s="746"/>
      <c r="N45" s="747"/>
      <c r="O45" s="748"/>
      <c r="P45" s="749"/>
      <c r="Q45" s="749"/>
      <c r="R45" s="750"/>
      <c r="S45" s="755"/>
      <c r="T45" s="741"/>
      <c r="U45" s="756"/>
      <c r="V45" s="187" t="s">
        <v>279</v>
      </c>
      <c r="W45" s="188"/>
      <c r="X45" s="188"/>
      <c r="Y45" s="210"/>
      <c r="Z45" s="211"/>
      <c r="AA45" s="191" t="str">
        <f>IF(AA43="","",VLOOKUP(AA43,シフト記号表!$C$5:$Y$46,23,FALSE))</f>
        <v/>
      </c>
      <c r="AB45" s="192" t="str">
        <f>IF(AB43="","",VLOOKUP(AB43,シフト記号表!$C$5:$Y$46,23,FALSE))</f>
        <v/>
      </c>
      <c r="AC45" s="192" t="str">
        <f>IF(AC43="","",VLOOKUP(AC43,シフト記号表!$C$5:$Y$46,23,FALSE))</f>
        <v/>
      </c>
      <c r="AD45" s="192" t="str">
        <f>IF(AD43="","",VLOOKUP(AD43,シフト記号表!$C$5:$Y$46,23,FALSE))</f>
        <v/>
      </c>
      <c r="AE45" s="192" t="str">
        <f>IF(AE43="","",VLOOKUP(AE43,シフト記号表!$C$5:$Y$46,23,FALSE))</f>
        <v/>
      </c>
      <c r="AF45" s="192" t="str">
        <f>IF(AF43="","",VLOOKUP(AF43,シフト記号表!$C$5:$Y$46,23,FALSE))</f>
        <v/>
      </c>
      <c r="AG45" s="193" t="str">
        <f>IF(AG43="","",VLOOKUP(AG43,シフト記号表!$C$5:$Y$46,23,FALSE))</f>
        <v/>
      </c>
      <c r="AH45" s="191" t="str">
        <f>IF(AH43="","",VLOOKUP(AH43,シフト記号表!$C$5:$Y$46,23,FALSE))</f>
        <v/>
      </c>
      <c r="AI45" s="192" t="str">
        <f>IF(AI43="","",VLOOKUP(AI43,シフト記号表!$C$5:$Y$46,23,FALSE))</f>
        <v/>
      </c>
      <c r="AJ45" s="192" t="str">
        <f>IF(AJ43="","",VLOOKUP(AJ43,シフト記号表!$C$5:$Y$46,23,FALSE))</f>
        <v/>
      </c>
      <c r="AK45" s="192" t="str">
        <f>IF(AK43="","",VLOOKUP(AK43,シフト記号表!$C$5:$Y$46,23,FALSE))</f>
        <v/>
      </c>
      <c r="AL45" s="192" t="str">
        <f>IF(AL43="","",VLOOKUP(AL43,シフト記号表!$C$5:$Y$46,23,FALSE))</f>
        <v/>
      </c>
      <c r="AM45" s="192" t="str">
        <f>IF(AM43="","",VLOOKUP(AM43,シフト記号表!$C$5:$Y$46,23,FALSE))</f>
        <v/>
      </c>
      <c r="AN45" s="193" t="str">
        <f>IF(AN43="","",VLOOKUP(AN43,シフト記号表!$C$5:$Y$46,23,FALSE))</f>
        <v/>
      </c>
      <c r="AO45" s="191" t="str">
        <f>IF(AO43="","",VLOOKUP(AO43,シフト記号表!$C$5:$Y$46,23,FALSE))</f>
        <v/>
      </c>
      <c r="AP45" s="192" t="str">
        <f>IF(AP43="","",VLOOKUP(AP43,シフト記号表!$C$5:$Y$46,23,FALSE))</f>
        <v/>
      </c>
      <c r="AQ45" s="192" t="str">
        <f>IF(AQ43="","",VLOOKUP(AQ43,シフト記号表!$C$5:$Y$46,23,FALSE))</f>
        <v/>
      </c>
      <c r="AR45" s="192" t="str">
        <f>IF(AR43="","",VLOOKUP(AR43,シフト記号表!$C$5:$Y$46,23,FALSE))</f>
        <v/>
      </c>
      <c r="AS45" s="192" t="str">
        <f>IF(AS43="","",VLOOKUP(AS43,シフト記号表!$C$5:$Y$46,23,FALSE))</f>
        <v/>
      </c>
      <c r="AT45" s="192" t="str">
        <f>IF(AT43="","",VLOOKUP(AT43,シフト記号表!$C$5:$Y$46,23,FALSE))</f>
        <v/>
      </c>
      <c r="AU45" s="193" t="str">
        <f>IF(AU43="","",VLOOKUP(AU43,シフト記号表!$C$5:$Y$46,23,FALSE))</f>
        <v/>
      </c>
      <c r="AV45" s="191" t="str">
        <f>IF(AV43="","",VLOOKUP(AV43,シフト記号表!$C$5:$Y$46,23,FALSE))</f>
        <v/>
      </c>
      <c r="AW45" s="192" t="str">
        <f>IF(AW43="","",VLOOKUP(AW43,シフト記号表!$C$5:$Y$46,23,FALSE))</f>
        <v/>
      </c>
      <c r="AX45" s="192" t="str">
        <f>IF(AX43="","",VLOOKUP(AX43,シフト記号表!$C$5:$Y$46,23,FALSE))</f>
        <v/>
      </c>
      <c r="AY45" s="192" t="str">
        <f>IF(AY43="","",VLOOKUP(AY43,シフト記号表!$C$5:$Y$46,23,FALSE))</f>
        <v/>
      </c>
      <c r="AZ45" s="192" t="str">
        <f>IF(AZ43="","",VLOOKUP(AZ43,シフト記号表!$C$5:$Y$46,23,FALSE))</f>
        <v/>
      </c>
      <c r="BA45" s="192" t="str">
        <f>IF(BA43="","",VLOOKUP(BA43,シフト記号表!$C$5:$Y$46,23,FALSE))</f>
        <v/>
      </c>
      <c r="BB45" s="193" t="str">
        <f>IF(BB43="","",VLOOKUP(BB43,シフト記号表!$C$5:$Y$46,23,FALSE))</f>
        <v/>
      </c>
      <c r="BC45" s="191" t="str">
        <f>IF(BC43="","",VLOOKUP(BC43,シフト記号表!$C$5:$Y$46,23,FALSE))</f>
        <v/>
      </c>
      <c r="BD45" s="192" t="str">
        <f>IF(BD43="","",VLOOKUP(BD43,シフト記号表!$C$5:$Y$46,23,FALSE))</f>
        <v/>
      </c>
      <c r="BE45" s="192" t="str">
        <f>IF(BE43="","",VLOOKUP(BE43,シフト記号表!$C$5:$Y$46,23,FALSE))</f>
        <v/>
      </c>
      <c r="BF45" s="751">
        <f>IF($BI$3="計画",SUM(AA45:BB45),IF($BI$3="実績",SUM(AA45:BE45),""))</f>
        <v>0</v>
      </c>
      <c r="BG45" s="752"/>
      <c r="BH45" s="753">
        <f>IF($BI$3="計画",BF45/4,IF($BI$3="実績",(BF45/($BI$7/7)),""))</f>
        <v>0</v>
      </c>
      <c r="BI45" s="754"/>
      <c r="BJ45" s="740"/>
      <c r="BK45" s="741"/>
      <c r="BL45" s="741"/>
      <c r="BM45" s="741"/>
      <c r="BN45" s="742"/>
    </row>
    <row r="46" spans="2:66" ht="20.25" customHeight="1" x14ac:dyDescent="0.15">
      <c r="B46" s="195"/>
      <c r="C46" s="704"/>
      <c r="D46" s="707"/>
      <c r="E46" s="708"/>
      <c r="F46" s="709"/>
      <c r="G46" s="733"/>
      <c r="H46" s="734"/>
      <c r="I46" s="176"/>
      <c r="J46" s="177"/>
      <c r="K46" s="176"/>
      <c r="L46" s="177"/>
      <c r="M46" s="716"/>
      <c r="N46" s="717"/>
      <c r="O46" s="737"/>
      <c r="P46" s="738"/>
      <c r="Q46" s="738"/>
      <c r="R46" s="734"/>
      <c r="S46" s="720"/>
      <c r="T46" s="687"/>
      <c r="U46" s="721"/>
      <c r="V46" s="198" t="s">
        <v>272</v>
      </c>
      <c r="W46" s="206"/>
      <c r="X46" s="206"/>
      <c r="Y46" s="207"/>
      <c r="Z46" s="212"/>
      <c r="AA46" s="202"/>
      <c r="AB46" s="269"/>
      <c r="AC46" s="269"/>
      <c r="AD46" s="269"/>
      <c r="AE46" s="269"/>
      <c r="AF46" s="269"/>
      <c r="AG46" s="204"/>
      <c r="AH46" s="202"/>
      <c r="AI46" s="269"/>
      <c r="AJ46" s="269"/>
      <c r="AK46" s="269"/>
      <c r="AL46" s="269"/>
      <c r="AM46" s="269"/>
      <c r="AN46" s="204"/>
      <c r="AO46" s="202"/>
      <c r="AP46" s="269"/>
      <c r="AQ46" s="269"/>
      <c r="AR46" s="269"/>
      <c r="AS46" s="269"/>
      <c r="AT46" s="269"/>
      <c r="AU46" s="204"/>
      <c r="AV46" s="202"/>
      <c r="AW46" s="269"/>
      <c r="AX46" s="269"/>
      <c r="AY46" s="269"/>
      <c r="AZ46" s="269"/>
      <c r="BA46" s="269"/>
      <c r="BB46" s="204"/>
      <c r="BC46" s="202"/>
      <c r="BD46" s="269"/>
      <c r="BE46" s="270"/>
      <c r="BF46" s="682"/>
      <c r="BG46" s="683"/>
      <c r="BH46" s="684"/>
      <c r="BI46" s="685"/>
      <c r="BJ46" s="686"/>
      <c r="BK46" s="687"/>
      <c r="BL46" s="687"/>
      <c r="BM46" s="687"/>
      <c r="BN46" s="688"/>
    </row>
    <row r="47" spans="2:66" ht="20.25" customHeight="1" x14ac:dyDescent="0.15">
      <c r="B47" s="175">
        <f>B44+1</f>
        <v>10</v>
      </c>
      <c r="C47" s="705"/>
      <c r="D47" s="710"/>
      <c r="E47" s="708"/>
      <c r="F47" s="709"/>
      <c r="G47" s="733"/>
      <c r="H47" s="734"/>
      <c r="I47" s="176"/>
      <c r="J47" s="177"/>
      <c r="K47" s="176"/>
      <c r="L47" s="177"/>
      <c r="M47" s="735"/>
      <c r="N47" s="736"/>
      <c r="O47" s="737"/>
      <c r="P47" s="738"/>
      <c r="Q47" s="738"/>
      <c r="R47" s="734"/>
      <c r="S47" s="722"/>
      <c r="T47" s="690"/>
      <c r="U47" s="723"/>
      <c r="V47" s="178" t="s">
        <v>278</v>
      </c>
      <c r="W47" s="179"/>
      <c r="X47" s="179"/>
      <c r="Y47" s="180"/>
      <c r="Z47" s="181"/>
      <c r="AA47" s="182" t="str">
        <f>IF(AA46="","",VLOOKUP(AA46,シフト記号表!$C$5:$W$46,21,FALSE))</f>
        <v/>
      </c>
      <c r="AB47" s="183" t="str">
        <f>IF(AB46="","",VLOOKUP(AB46,シフト記号表!$C$5:$W$46,21,FALSE))</f>
        <v/>
      </c>
      <c r="AC47" s="183" t="str">
        <f>IF(AC46="","",VLOOKUP(AC46,シフト記号表!$C$5:$W$46,21,FALSE))</f>
        <v/>
      </c>
      <c r="AD47" s="183" t="str">
        <f>IF(AD46="","",VLOOKUP(AD46,シフト記号表!$C$5:$W$46,21,FALSE))</f>
        <v/>
      </c>
      <c r="AE47" s="183" t="str">
        <f>IF(AE46="","",VLOOKUP(AE46,シフト記号表!$C$5:$W$46,21,FALSE))</f>
        <v/>
      </c>
      <c r="AF47" s="183" t="str">
        <f>IF(AF46="","",VLOOKUP(AF46,シフト記号表!$C$5:$W$46,21,FALSE))</f>
        <v/>
      </c>
      <c r="AG47" s="184" t="str">
        <f>IF(AG46="","",VLOOKUP(AG46,シフト記号表!$C$5:$W$46,21,FALSE))</f>
        <v/>
      </c>
      <c r="AH47" s="182" t="str">
        <f>IF(AH46="","",VLOOKUP(AH46,シフト記号表!$C$5:$W$46,21,FALSE))</f>
        <v/>
      </c>
      <c r="AI47" s="183" t="str">
        <f>IF(AI46="","",VLOOKUP(AI46,シフト記号表!$C$5:$W$46,21,FALSE))</f>
        <v/>
      </c>
      <c r="AJ47" s="183" t="str">
        <f>IF(AJ46="","",VLOOKUP(AJ46,シフト記号表!$C$5:$W$46,21,FALSE))</f>
        <v/>
      </c>
      <c r="AK47" s="183" t="str">
        <f>IF(AK46="","",VLOOKUP(AK46,シフト記号表!$C$5:$W$46,21,FALSE))</f>
        <v/>
      </c>
      <c r="AL47" s="183" t="str">
        <f>IF(AL46="","",VLOOKUP(AL46,シフト記号表!$C$5:$W$46,21,FALSE))</f>
        <v/>
      </c>
      <c r="AM47" s="183" t="str">
        <f>IF(AM46="","",VLOOKUP(AM46,シフト記号表!$C$5:$W$46,21,FALSE))</f>
        <v/>
      </c>
      <c r="AN47" s="184" t="str">
        <f>IF(AN46="","",VLOOKUP(AN46,シフト記号表!$C$5:$W$46,21,FALSE))</f>
        <v/>
      </c>
      <c r="AO47" s="182" t="str">
        <f>IF(AO46="","",VLOOKUP(AO46,シフト記号表!$C$5:$W$46,21,FALSE))</f>
        <v/>
      </c>
      <c r="AP47" s="183" t="str">
        <f>IF(AP46="","",VLOOKUP(AP46,シフト記号表!$C$5:$W$46,21,FALSE))</f>
        <v/>
      </c>
      <c r="AQ47" s="183" t="str">
        <f>IF(AQ46="","",VLOOKUP(AQ46,シフト記号表!$C$5:$W$46,21,FALSE))</f>
        <v/>
      </c>
      <c r="AR47" s="183" t="str">
        <f>IF(AR46="","",VLOOKUP(AR46,シフト記号表!$C$5:$W$46,21,FALSE))</f>
        <v/>
      </c>
      <c r="AS47" s="183" t="str">
        <f>IF(AS46="","",VLOOKUP(AS46,シフト記号表!$C$5:$W$46,21,FALSE))</f>
        <v/>
      </c>
      <c r="AT47" s="183" t="str">
        <f>IF(AT46="","",VLOOKUP(AT46,シフト記号表!$C$5:$W$46,21,FALSE))</f>
        <v/>
      </c>
      <c r="AU47" s="184" t="str">
        <f>IF(AU46="","",VLOOKUP(AU46,シフト記号表!$C$5:$W$46,21,FALSE))</f>
        <v/>
      </c>
      <c r="AV47" s="182" t="str">
        <f>IF(AV46="","",VLOOKUP(AV46,シフト記号表!$C$5:$W$46,21,FALSE))</f>
        <v/>
      </c>
      <c r="AW47" s="183" t="str">
        <f>IF(AW46="","",VLOOKUP(AW46,シフト記号表!$C$5:$W$46,21,FALSE))</f>
        <v/>
      </c>
      <c r="AX47" s="183" t="str">
        <f>IF(AX46="","",VLOOKUP(AX46,シフト記号表!$C$5:$W$46,21,FALSE))</f>
        <v/>
      </c>
      <c r="AY47" s="183" t="str">
        <f>IF(AY46="","",VLOOKUP(AY46,シフト記号表!$C$5:$W$46,21,FALSE))</f>
        <v/>
      </c>
      <c r="AZ47" s="183" t="str">
        <f>IF(AZ46="","",VLOOKUP(AZ46,シフト記号表!$C$5:$W$46,21,FALSE))</f>
        <v/>
      </c>
      <c r="BA47" s="183" t="str">
        <f>IF(BA46="","",VLOOKUP(BA46,シフト記号表!$C$5:$W$46,21,FALSE))</f>
        <v/>
      </c>
      <c r="BB47" s="184" t="str">
        <f>IF(BB46="","",VLOOKUP(BB46,シフト記号表!$C$5:$W$46,21,FALSE))</f>
        <v/>
      </c>
      <c r="BC47" s="182" t="str">
        <f>IF(BC46="","",VLOOKUP(BC46,シフト記号表!$C$5:$W$46,21,FALSE))</f>
        <v/>
      </c>
      <c r="BD47" s="183" t="str">
        <f>IF(BD46="","",VLOOKUP(BD46,シフト記号表!$C$5:$W$46,21,FALSE))</f>
        <v/>
      </c>
      <c r="BE47" s="183" t="str">
        <f>IF(BE46="","",VLOOKUP(BE46,シフト記号表!$C$5:$W$46,21,FALSE))</f>
        <v/>
      </c>
      <c r="BF47" s="696">
        <f>IF($BI$3="計画",SUM(AA47:BB47),IF($BI$3="実績",SUM(AA47:BE47),""))</f>
        <v>0</v>
      </c>
      <c r="BG47" s="697"/>
      <c r="BH47" s="698">
        <f>IF($BI$3="計画",BF47/4,IF($BI$3="実績",(BF47/($BI$7/7)),""))</f>
        <v>0</v>
      </c>
      <c r="BI47" s="699"/>
      <c r="BJ47" s="689"/>
      <c r="BK47" s="690"/>
      <c r="BL47" s="690"/>
      <c r="BM47" s="690"/>
      <c r="BN47" s="691"/>
    </row>
    <row r="48" spans="2:66" ht="20.25" customHeight="1" x14ac:dyDescent="0.15">
      <c r="B48" s="186"/>
      <c r="C48" s="705"/>
      <c r="D48" s="710"/>
      <c r="E48" s="708"/>
      <c r="F48" s="709"/>
      <c r="G48" s="743"/>
      <c r="H48" s="744"/>
      <c r="I48" s="745">
        <f>G47</f>
        <v>0</v>
      </c>
      <c r="J48" s="744"/>
      <c r="K48" s="745">
        <f>M47</f>
        <v>0</v>
      </c>
      <c r="L48" s="744"/>
      <c r="M48" s="746"/>
      <c r="N48" s="747"/>
      <c r="O48" s="748"/>
      <c r="P48" s="749"/>
      <c r="Q48" s="749"/>
      <c r="R48" s="750"/>
      <c r="S48" s="755"/>
      <c r="T48" s="741"/>
      <c r="U48" s="756"/>
      <c r="V48" s="187" t="s">
        <v>279</v>
      </c>
      <c r="W48" s="213"/>
      <c r="X48" s="213"/>
      <c r="Y48" s="214"/>
      <c r="Z48" s="215"/>
      <c r="AA48" s="191" t="str">
        <f>IF(AA46="","",VLOOKUP(AA46,シフト記号表!$C$5:$Y$46,23,FALSE))</f>
        <v/>
      </c>
      <c r="AB48" s="192" t="str">
        <f>IF(AB46="","",VLOOKUP(AB46,シフト記号表!$C$5:$Y$46,23,FALSE))</f>
        <v/>
      </c>
      <c r="AC48" s="192" t="str">
        <f>IF(AC46="","",VLOOKUP(AC46,シフト記号表!$C$5:$Y$46,23,FALSE))</f>
        <v/>
      </c>
      <c r="AD48" s="192" t="str">
        <f>IF(AD46="","",VLOOKUP(AD46,シフト記号表!$C$5:$Y$46,23,FALSE))</f>
        <v/>
      </c>
      <c r="AE48" s="192" t="str">
        <f>IF(AE46="","",VLOOKUP(AE46,シフト記号表!$C$5:$Y$46,23,FALSE))</f>
        <v/>
      </c>
      <c r="AF48" s="192" t="str">
        <f>IF(AF46="","",VLOOKUP(AF46,シフト記号表!$C$5:$Y$46,23,FALSE))</f>
        <v/>
      </c>
      <c r="AG48" s="193" t="str">
        <f>IF(AG46="","",VLOOKUP(AG46,シフト記号表!$C$5:$Y$46,23,FALSE))</f>
        <v/>
      </c>
      <c r="AH48" s="191" t="str">
        <f>IF(AH46="","",VLOOKUP(AH46,シフト記号表!$C$5:$Y$46,23,FALSE))</f>
        <v/>
      </c>
      <c r="AI48" s="192" t="str">
        <f>IF(AI46="","",VLOOKUP(AI46,シフト記号表!$C$5:$Y$46,23,FALSE))</f>
        <v/>
      </c>
      <c r="AJ48" s="192" t="str">
        <f>IF(AJ46="","",VLOOKUP(AJ46,シフト記号表!$C$5:$Y$46,23,FALSE))</f>
        <v/>
      </c>
      <c r="AK48" s="192" t="str">
        <f>IF(AK46="","",VLOOKUP(AK46,シフト記号表!$C$5:$Y$46,23,FALSE))</f>
        <v/>
      </c>
      <c r="AL48" s="192" t="str">
        <f>IF(AL46="","",VLOOKUP(AL46,シフト記号表!$C$5:$Y$46,23,FALSE))</f>
        <v/>
      </c>
      <c r="AM48" s="192" t="str">
        <f>IF(AM46="","",VLOOKUP(AM46,シフト記号表!$C$5:$Y$46,23,FALSE))</f>
        <v/>
      </c>
      <c r="AN48" s="193" t="str">
        <f>IF(AN46="","",VLOOKUP(AN46,シフト記号表!$C$5:$Y$46,23,FALSE))</f>
        <v/>
      </c>
      <c r="AO48" s="191" t="str">
        <f>IF(AO46="","",VLOOKUP(AO46,シフト記号表!$C$5:$Y$46,23,FALSE))</f>
        <v/>
      </c>
      <c r="AP48" s="192" t="str">
        <f>IF(AP46="","",VLOOKUP(AP46,シフト記号表!$C$5:$Y$46,23,FALSE))</f>
        <v/>
      </c>
      <c r="AQ48" s="192" t="str">
        <f>IF(AQ46="","",VLOOKUP(AQ46,シフト記号表!$C$5:$Y$46,23,FALSE))</f>
        <v/>
      </c>
      <c r="AR48" s="192" t="str">
        <f>IF(AR46="","",VLOOKUP(AR46,シフト記号表!$C$5:$Y$46,23,FALSE))</f>
        <v/>
      </c>
      <c r="AS48" s="192" t="str">
        <f>IF(AS46="","",VLOOKUP(AS46,シフト記号表!$C$5:$Y$46,23,FALSE))</f>
        <v/>
      </c>
      <c r="AT48" s="192" t="str">
        <f>IF(AT46="","",VLOOKUP(AT46,シフト記号表!$C$5:$Y$46,23,FALSE))</f>
        <v/>
      </c>
      <c r="AU48" s="193" t="str">
        <f>IF(AU46="","",VLOOKUP(AU46,シフト記号表!$C$5:$Y$46,23,FALSE))</f>
        <v/>
      </c>
      <c r="AV48" s="191" t="str">
        <f>IF(AV46="","",VLOOKUP(AV46,シフト記号表!$C$5:$Y$46,23,FALSE))</f>
        <v/>
      </c>
      <c r="AW48" s="192" t="str">
        <f>IF(AW46="","",VLOOKUP(AW46,シフト記号表!$C$5:$Y$46,23,FALSE))</f>
        <v/>
      </c>
      <c r="AX48" s="192" t="str">
        <f>IF(AX46="","",VLOOKUP(AX46,シフト記号表!$C$5:$Y$46,23,FALSE))</f>
        <v/>
      </c>
      <c r="AY48" s="192" t="str">
        <f>IF(AY46="","",VLOOKUP(AY46,シフト記号表!$C$5:$Y$46,23,FALSE))</f>
        <v/>
      </c>
      <c r="AZ48" s="192" t="str">
        <f>IF(AZ46="","",VLOOKUP(AZ46,シフト記号表!$C$5:$Y$46,23,FALSE))</f>
        <v/>
      </c>
      <c r="BA48" s="192" t="str">
        <f>IF(BA46="","",VLOOKUP(BA46,シフト記号表!$C$5:$Y$46,23,FALSE))</f>
        <v/>
      </c>
      <c r="BB48" s="193" t="str">
        <f>IF(BB46="","",VLOOKUP(BB46,シフト記号表!$C$5:$Y$46,23,FALSE))</f>
        <v/>
      </c>
      <c r="BC48" s="191" t="str">
        <f>IF(BC46="","",VLOOKUP(BC46,シフト記号表!$C$5:$Y$46,23,FALSE))</f>
        <v/>
      </c>
      <c r="BD48" s="192" t="str">
        <f>IF(BD46="","",VLOOKUP(BD46,シフト記号表!$C$5:$Y$46,23,FALSE))</f>
        <v/>
      </c>
      <c r="BE48" s="192" t="str">
        <f>IF(BE46="","",VLOOKUP(BE46,シフト記号表!$C$5:$Y$46,23,FALSE))</f>
        <v/>
      </c>
      <c r="BF48" s="751">
        <f>IF($BI$3="計画",SUM(AA48:BB48),IF($BI$3="実績",SUM(AA48:BE48),""))</f>
        <v>0</v>
      </c>
      <c r="BG48" s="752"/>
      <c r="BH48" s="753">
        <f>IF($BI$3="計画",BF48/4,IF($BI$3="実績",(BF48/($BI$7/7)),""))</f>
        <v>0</v>
      </c>
      <c r="BI48" s="754"/>
      <c r="BJ48" s="740"/>
      <c r="BK48" s="741"/>
      <c r="BL48" s="741"/>
      <c r="BM48" s="741"/>
      <c r="BN48" s="742"/>
    </row>
    <row r="49" spans="2:66" ht="11.45" customHeight="1" x14ac:dyDescent="0.15">
      <c r="B49" s="195"/>
      <c r="C49" s="704"/>
      <c r="D49" s="707"/>
      <c r="E49" s="708"/>
      <c r="F49" s="709"/>
      <c r="G49" s="733"/>
      <c r="H49" s="734"/>
      <c r="I49" s="176"/>
      <c r="J49" s="177"/>
      <c r="K49" s="176"/>
      <c r="L49" s="177"/>
      <c r="M49" s="716"/>
      <c r="N49" s="717"/>
      <c r="O49" s="737"/>
      <c r="P49" s="738"/>
      <c r="Q49" s="738"/>
      <c r="R49" s="734"/>
      <c r="S49" s="720"/>
      <c r="T49" s="687"/>
      <c r="U49" s="721"/>
      <c r="V49" s="198" t="s">
        <v>272</v>
      </c>
      <c r="W49" s="206"/>
      <c r="X49" s="206"/>
      <c r="Y49" s="207"/>
      <c r="Z49" s="212"/>
      <c r="AA49" s="202"/>
      <c r="AB49" s="269"/>
      <c r="AC49" s="269"/>
      <c r="AD49" s="269"/>
      <c r="AE49" s="269"/>
      <c r="AF49" s="269"/>
      <c r="AG49" s="204"/>
      <c r="AH49" s="202"/>
      <c r="AI49" s="269"/>
      <c r="AJ49" s="269"/>
      <c r="AK49" s="269"/>
      <c r="AL49" s="269"/>
      <c r="AM49" s="269"/>
      <c r="AN49" s="204"/>
      <c r="AO49" s="202"/>
      <c r="AP49" s="269"/>
      <c r="AQ49" s="269"/>
      <c r="AR49" s="269"/>
      <c r="AS49" s="269"/>
      <c r="AT49" s="269"/>
      <c r="AU49" s="204"/>
      <c r="AV49" s="202"/>
      <c r="AW49" s="269"/>
      <c r="AX49" s="269"/>
      <c r="AY49" s="269"/>
      <c r="AZ49" s="269"/>
      <c r="BA49" s="269"/>
      <c r="BB49" s="204"/>
      <c r="BC49" s="202"/>
      <c r="BD49" s="269"/>
      <c r="BE49" s="270"/>
      <c r="BF49" s="682"/>
      <c r="BG49" s="683"/>
      <c r="BH49" s="684"/>
      <c r="BI49" s="685"/>
      <c r="BJ49" s="686"/>
      <c r="BK49" s="687"/>
      <c r="BL49" s="687"/>
      <c r="BM49" s="687"/>
      <c r="BN49" s="688"/>
    </row>
    <row r="50" spans="2:66" ht="11.45" customHeight="1" x14ac:dyDescent="0.15">
      <c r="B50" s="175">
        <f>B47+1</f>
        <v>11</v>
      </c>
      <c r="C50" s="705"/>
      <c r="D50" s="710"/>
      <c r="E50" s="708"/>
      <c r="F50" s="709"/>
      <c r="G50" s="733"/>
      <c r="H50" s="734"/>
      <c r="I50" s="176"/>
      <c r="J50" s="177"/>
      <c r="K50" s="176"/>
      <c r="L50" s="177"/>
      <c r="M50" s="735"/>
      <c r="N50" s="736"/>
      <c r="O50" s="737"/>
      <c r="P50" s="738"/>
      <c r="Q50" s="738"/>
      <c r="R50" s="734"/>
      <c r="S50" s="722"/>
      <c r="T50" s="690"/>
      <c r="U50" s="723"/>
      <c r="V50" s="178" t="s">
        <v>278</v>
      </c>
      <c r="W50" s="179"/>
      <c r="X50" s="179"/>
      <c r="Y50" s="180"/>
      <c r="Z50" s="181"/>
      <c r="AA50" s="182" t="str">
        <f>IF(AA49="","",VLOOKUP(AA49,シフト記号表!$C$5:$W$46,21,FALSE))</f>
        <v/>
      </c>
      <c r="AB50" s="183" t="str">
        <f>IF(AB49="","",VLOOKUP(AB49,シフト記号表!$C$5:$W$46,21,FALSE))</f>
        <v/>
      </c>
      <c r="AC50" s="183" t="str">
        <f>IF(AC49="","",VLOOKUP(AC49,シフト記号表!$C$5:$W$46,21,FALSE))</f>
        <v/>
      </c>
      <c r="AD50" s="183" t="str">
        <f>IF(AD49="","",VLOOKUP(AD49,シフト記号表!$C$5:$W$46,21,FALSE))</f>
        <v/>
      </c>
      <c r="AE50" s="183" t="str">
        <f>IF(AE49="","",VLOOKUP(AE49,シフト記号表!$C$5:$W$46,21,FALSE))</f>
        <v/>
      </c>
      <c r="AF50" s="183" t="str">
        <f>IF(AF49="","",VLOOKUP(AF49,シフト記号表!$C$5:$W$46,21,FALSE))</f>
        <v/>
      </c>
      <c r="AG50" s="184" t="str">
        <f>IF(AG49="","",VLOOKUP(AG49,シフト記号表!$C$5:$W$46,21,FALSE))</f>
        <v/>
      </c>
      <c r="AH50" s="182" t="str">
        <f>IF(AH49="","",VLOOKUP(AH49,シフト記号表!$C$5:$W$46,21,FALSE))</f>
        <v/>
      </c>
      <c r="AI50" s="183" t="str">
        <f>IF(AI49="","",VLOOKUP(AI49,シフト記号表!$C$5:$W$46,21,FALSE))</f>
        <v/>
      </c>
      <c r="AJ50" s="183" t="str">
        <f>IF(AJ49="","",VLOOKUP(AJ49,シフト記号表!$C$5:$W$46,21,FALSE))</f>
        <v/>
      </c>
      <c r="AK50" s="183" t="str">
        <f>IF(AK49="","",VLOOKUP(AK49,シフト記号表!$C$5:$W$46,21,FALSE))</f>
        <v/>
      </c>
      <c r="AL50" s="183" t="str">
        <f>IF(AL49="","",VLOOKUP(AL49,シフト記号表!$C$5:$W$46,21,FALSE))</f>
        <v/>
      </c>
      <c r="AM50" s="183" t="str">
        <f>IF(AM49="","",VLOOKUP(AM49,シフト記号表!$C$5:$W$46,21,FALSE))</f>
        <v/>
      </c>
      <c r="AN50" s="184" t="str">
        <f>IF(AN49="","",VLOOKUP(AN49,シフト記号表!$C$5:$W$46,21,FALSE))</f>
        <v/>
      </c>
      <c r="AO50" s="182" t="str">
        <f>IF(AO49="","",VLOOKUP(AO49,シフト記号表!$C$5:$W$46,21,FALSE))</f>
        <v/>
      </c>
      <c r="AP50" s="183" t="str">
        <f>IF(AP49="","",VLOOKUP(AP49,シフト記号表!$C$5:$W$46,21,FALSE))</f>
        <v/>
      </c>
      <c r="AQ50" s="183" t="str">
        <f>IF(AQ49="","",VLOOKUP(AQ49,シフト記号表!$C$5:$W$46,21,FALSE))</f>
        <v/>
      </c>
      <c r="AR50" s="183" t="str">
        <f>IF(AR49="","",VLOOKUP(AR49,シフト記号表!$C$5:$W$46,21,FALSE))</f>
        <v/>
      </c>
      <c r="AS50" s="183" t="str">
        <f>IF(AS49="","",VLOOKUP(AS49,シフト記号表!$C$5:$W$46,21,FALSE))</f>
        <v/>
      </c>
      <c r="AT50" s="183" t="str">
        <f>IF(AT49="","",VLOOKUP(AT49,シフト記号表!$C$5:$W$46,21,FALSE))</f>
        <v/>
      </c>
      <c r="AU50" s="184" t="str">
        <f>IF(AU49="","",VLOOKUP(AU49,シフト記号表!$C$5:$W$46,21,FALSE))</f>
        <v/>
      </c>
      <c r="AV50" s="182" t="str">
        <f>IF(AV49="","",VLOOKUP(AV49,シフト記号表!$C$5:$W$46,21,FALSE))</f>
        <v/>
      </c>
      <c r="AW50" s="183" t="str">
        <f>IF(AW49="","",VLOOKUP(AW49,シフト記号表!$C$5:$W$46,21,FALSE))</f>
        <v/>
      </c>
      <c r="AX50" s="183" t="str">
        <f>IF(AX49="","",VLOOKUP(AX49,シフト記号表!$C$5:$W$46,21,FALSE))</f>
        <v/>
      </c>
      <c r="AY50" s="183" t="str">
        <f>IF(AY49="","",VLOOKUP(AY49,シフト記号表!$C$5:$W$46,21,FALSE))</f>
        <v/>
      </c>
      <c r="AZ50" s="183" t="str">
        <f>IF(AZ49="","",VLOOKUP(AZ49,シフト記号表!$C$5:$W$46,21,FALSE))</f>
        <v/>
      </c>
      <c r="BA50" s="183" t="str">
        <f>IF(BA49="","",VLOOKUP(BA49,シフト記号表!$C$5:$W$46,21,FALSE))</f>
        <v/>
      </c>
      <c r="BB50" s="184" t="str">
        <f>IF(BB49="","",VLOOKUP(BB49,シフト記号表!$C$5:$W$46,21,FALSE))</f>
        <v/>
      </c>
      <c r="BC50" s="182" t="str">
        <f>IF(BC49="","",VLOOKUP(BC49,シフト記号表!$C$5:$W$46,21,FALSE))</f>
        <v/>
      </c>
      <c r="BD50" s="183" t="str">
        <f>IF(BD49="","",VLOOKUP(BD49,シフト記号表!$C$5:$W$46,21,FALSE))</f>
        <v/>
      </c>
      <c r="BE50" s="183" t="str">
        <f>IF(BE49="","",VLOOKUP(BE49,シフト記号表!$C$5:$W$46,21,FALSE))</f>
        <v/>
      </c>
      <c r="BF50" s="696">
        <f>IF($BI$3="計画",SUM(AA50:BB50),IF($BI$3="実績",SUM(AA50:BE50),""))</f>
        <v>0</v>
      </c>
      <c r="BG50" s="697"/>
      <c r="BH50" s="698">
        <f>IF($BI$3="計画",BF50/4,IF($BI$3="実績",(BF50/($BI$7/7)),""))</f>
        <v>0</v>
      </c>
      <c r="BI50" s="699"/>
      <c r="BJ50" s="689"/>
      <c r="BK50" s="690"/>
      <c r="BL50" s="690"/>
      <c r="BM50" s="690"/>
      <c r="BN50" s="691"/>
    </row>
    <row r="51" spans="2:66" ht="11.45" customHeight="1" x14ac:dyDescent="0.15">
      <c r="B51" s="186"/>
      <c r="C51" s="705"/>
      <c r="D51" s="710"/>
      <c r="E51" s="708"/>
      <c r="F51" s="709"/>
      <c r="G51" s="743"/>
      <c r="H51" s="744"/>
      <c r="I51" s="745">
        <f>G50</f>
        <v>0</v>
      </c>
      <c r="J51" s="744"/>
      <c r="K51" s="745">
        <f>M50</f>
        <v>0</v>
      </c>
      <c r="L51" s="744"/>
      <c r="M51" s="746"/>
      <c r="N51" s="747"/>
      <c r="O51" s="748"/>
      <c r="P51" s="749"/>
      <c r="Q51" s="749"/>
      <c r="R51" s="750"/>
      <c r="S51" s="755"/>
      <c r="T51" s="741"/>
      <c r="U51" s="756"/>
      <c r="V51" s="187" t="s">
        <v>279</v>
      </c>
      <c r="W51" s="213"/>
      <c r="X51" s="213"/>
      <c r="Y51" s="214"/>
      <c r="Z51" s="215"/>
      <c r="AA51" s="191" t="str">
        <f>IF(AA49="","",VLOOKUP(AA49,シフト記号表!$C$5:$Y$46,23,FALSE))</f>
        <v/>
      </c>
      <c r="AB51" s="192" t="str">
        <f>IF(AB49="","",VLOOKUP(AB49,シフト記号表!$C$5:$Y$46,23,FALSE))</f>
        <v/>
      </c>
      <c r="AC51" s="192" t="str">
        <f>IF(AC49="","",VLOOKUP(AC49,シフト記号表!$C$5:$Y$46,23,FALSE))</f>
        <v/>
      </c>
      <c r="AD51" s="192" t="str">
        <f>IF(AD49="","",VLOOKUP(AD49,シフト記号表!$C$5:$Y$46,23,FALSE))</f>
        <v/>
      </c>
      <c r="AE51" s="192" t="str">
        <f>IF(AE49="","",VLOOKUP(AE49,シフト記号表!$C$5:$Y$46,23,FALSE))</f>
        <v/>
      </c>
      <c r="AF51" s="192" t="str">
        <f>IF(AF49="","",VLOOKUP(AF49,シフト記号表!$C$5:$Y$46,23,FALSE))</f>
        <v/>
      </c>
      <c r="AG51" s="193" t="str">
        <f>IF(AG49="","",VLOOKUP(AG49,シフト記号表!$C$5:$Y$46,23,FALSE))</f>
        <v/>
      </c>
      <c r="AH51" s="191" t="str">
        <f>IF(AH49="","",VLOOKUP(AH49,シフト記号表!$C$5:$Y$46,23,FALSE))</f>
        <v/>
      </c>
      <c r="AI51" s="192" t="str">
        <f>IF(AI49="","",VLOOKUP(AI49,シフト記号表!$C$5:$Y$46,23,FALSE))</f>
        <v/>
      </c>
      <c r="AJ51" s="192" t="str">
        <f>IF(AJ49="","",VLOOKUP(AJ49,シフト記号表!$C$5:$Y$46,23,FALSE))</f>
        <v/>
      </c>
      <c r="AK51" s="192" t="str">
        <f>IF(AK49="","",VLOOKUP(AK49,シフト記号表!$C$5:$Y$46,23,FALSE))</f>
        <v/>
      </c>
      <c r="AL51" s="192" t="str">
        <f>IF(AL49="","",VLOOKUP(AL49,シフト記号表!$C$5:$Y$46,23,FALSE))</f>
        <v/>
      </c>
      <c r="AM51" s="192" t="str">
        <f>IF(AM49="","",VLOOKUP(AM49,シフト記号表!$C$5:$Y$46,23,FALSE))</f>
        <v/>
      </c>
      <c r="AN51" s="193" t="str">
        <f>IF(AN49="","",VLOOKUP(AN49,シフト記号表!$C$5:$Y$46,23,FALSE))</f>
        <v/>
      </c>
      <c r="AO51" s="191" t="str">
        <f>IF(AO49="","",VLOOKUP(AO49,シフト記号表!$C$5:$Y$46,23,FALSE))</f>
        <v/>
      </c>
      <c r="AP51" s="192" t="str">
        <f>IF(AP49="","",VLOOKUP(AP49,シフト記号表!$C$5:$Y$46,23,FALSE))</f>
        <v/>
      </c>
      <c r="AQ51" s="192" t="str">
        <f>IF(AQ49="","",VLOOKUP(AQ49,シフト記号表!$C$5:$Y$46,23,FALSE))</f>
        <v/>
      </c>
      <c r="AR51" s="192" t="str">
        <f>IF(AR49="","",VLOOKUP(AR49,シフト記号表!$C$5:$Y$46,23,FALSE))</f>
        <v/>
      </c>
      <c r="AS51" s="192" t="str">
        <f>IF(AS49="","",VLOOKUP(AS49,シフト記号表!$C$5:$Y$46,23,FALSE))</f>
        <v/>
      </c>
      <c r="AT51" s="192" t="str">
        <f>IF(AT49="","",VLOOKUP(AT49,シフト記号表!$C$5:$Y$46,23,FALSE))</f>
        <v/>
      </c>
      <c r="AU51" s="193" t="str">
        <f>IF(AU49="","",VLOOKUP(AU49,シフト記号表!$C$5:$Y$46,23,FALSE))</f>
        <v/>
      </c>
      <c r="AV51" s="191" t="str">
        <f>IF(AV49="","",VLOOKUP(AV49,シフト記号表!$C$5:$Y$46,23,FALSE))</f>
        <v/>
      </c>
      <c r="AW51" s="192" t="str">
        <f>IF(AW49="","",VLOOKUP(AW49,シフト記号表!$C$5:$Y$46,23,FALSE))</f>
        <v/>
      </c>
      <c r="AX51" s="192" t="str">
        <f>IF(AX49="","",VLOOKUP(AX49,シフト記号表!$C$5:$Y$46,23,FALSE))</f>
        <v/>
      </c>
      <c r="AY51" s="192" t="str">
        <f>IF(AY49="","",VLOOKUP(AY49,シフト記号表!$C$5:$Y$46,23,FALSE))</f>
        <v/>
      </c>
      <c r="AZ51" s="192" t="str">
        <f>IF(AZ49="","",VLOOKUP(AZ49,シフト記号表!$C$5:$Y$46,23,FALSE))</f>
        <v/>
      </c>
      <c r="BA51" s="192" t="str">
        <f>IF(BA49="","",VLOOKUP(BA49,シフト記号表!$C$5:$Y$46,23,FALSE))</f>
        <v/>
      </c>
      <c r="BB51" s="193" t="str">
        <f>IF(BB49="","",VLOOKUP(BB49,シフト記号表!$C$5:$Y$46,23,FALSE))</f>
        <v/>
      </c>
      <c r="BC51" s="191" t="str">
        <f>IF(BC49="","",VLOOKUP(BC49,シフト記号表!$C$5:$Y$46,23,FALSE))</f>
        <v/>
      </c>
      <c r="BD51" s="192" t="str">
        <f>IF(BD49="","",VLOOKUP(BD49,シフト記号表!$C$5:$Y$46,23,FALSE))</f>
        <v/>
      </c>
      <c r="BE51" s="192" t="str">
        <f>IF(BE49="","",VLOOKUP(BE49,シフト記号表!$C$5:$Y$46,23,FALSE))</f>
        <v/>
      </c>
      <c r="BF51" s="751">
        <f>IF($BI$3="計画",SUM(AA51:BB51),IF($BI$3="実績",SUM(AA51:BE51),""))</f>
        <v>0</v>
      </c>
      <c r="BG51" s="752"/>
      <c r="BH51" s="753">
        <f>IF($BI$3="計画",BF51/4,IF($BI$3="実績",(BF51/($BI$7/7)),""))</f>
        <v>0</v>
      </c>
      <c r="BI51" s="754"/>
      <c r="BJ51" s="740"/>
      <c r="BK51" s="741"/>
      <c r="BL51" s="741"/>
      <c r="BM51" s="741"/>
      <c r="BN51" s="742"/>
    </row>
    <row r="52" spans="2:66" ht="11.45" customHeight="1" x14ac:dyDescent="0.15">
      <c r="B52" s="195"/>
      <c r="C52" s="704"/>
      <c r="D52" s="707"/>
      <c r="E52" s="708"/>
      <c r="F52" s="709"/>
      <c r="G52" s="733"/>
      <c r="H52" s="734"/>
      <c r="I52" s="176"/>
      <c r="J52" s="177"/>
      <c r="K52" s="176"/>
      <c r="L52" s="177"/>
      <c r="M52" s="716"/>
      <c r="N52" s="717"/>
      <c r="O52" s="737"/>
      <c r="P52" s="738"/>
      <c r="Q52" s="738"/>
      <c r="R52" s="734"/>
      <c r="S52" s="720"/>
      <c r="T52" s="687"/>
      <c r="U52" s="721"/>
      <c r="V52" s="198" t="s">
        <v>272</v>
      </c>
      <c r="W52" s="206"/>
      <c r="X52" s="206"/>
      <c r="Y52" s="207"/>
      <c r="Z52" s="212"/>
      <c r="AA52" s="202"/>
      <c r="AB52" s="269"/>
      <c r="AC52" s="269"/>
      <c r="AD52" s="269"/>
      <c r="AE52" s="269"/>
      <c r="AF52" s="269"/>
      <c r="AG52" s="204"/>
      <c r="AH52" s="202"/>
      <c r="AI52" s="269"/>
      <c r="AJ52" s="269"/>
      <c r="AK52" s="269"/>
      <c r="AL52" s="269"/>
      <c r="AM52" s="269"/>
      <c r="AN52" s="204"/>
      <c r="AO52" s="202"/>
      <c r="AP52" s="269"/>
      <c r="AQ52" s="269"/>
      <c r="AR52" s="269"/>
      <c r="AS52" s="269"/>
      <c r="AT52" s="269"/>
      <c r="AU52" s="204"/>
      <c r="AV52" s="202"/>
      <c r="AW52" s="269"/>
      <c r="AX52" s="269"/>
      <c r="AY52" s="269"/>
      <c r="AZ52" s="269"/>
      <c r="BA52" s="269"/>
      <c r="BB52" s="204"/>
      <c r="BC52" s="202"/>
      <c r="BD52" s="269"/>
      <c r="BE52" s="270"/>
      <c r="BF52" s="682"/>
      <c r="BG52" s="683"/>
      <c r="BH52" s="684"/>
      <c r="BI52" s="685"/>
      <c r="BJ52" s="686"/>
      <c r="BK52" s="687"/>
      <c r="BL52" s="687"/>
      <c r="BM52" s="687"/>
      <c r="BN52" s="688"/>
    </row>
    <row r="53" spans="2:66" ht="20.25" customHeight="1" x14ac:dyDescent="0.15">
      <c r="B53" s="186"/>
      <c r="C53" s="705"/>
      <c r="D53" s="710"/>
      <c r="E53" s="708"/>
      <c r="F53" s="709"/>
      <c r="G53" s="743"/>
      <c r="H53" s="744"/>
      <c r="I53" s="745" t="e">
        <f>#REF!</f>
        <v>#REF!</v>
      </c>
      <c r="J53" s="744"/>
      <c r="K53" s="745" t="e">
        <f>#REF!</f>
        <v>#REF!</v>
      </c>
      <c r="L53" s="744"/>
      <c r="M53" s="746"/>
      <c r="N53" s="747"/>
      <c r="O53" s="748"/>
      <c r="P53" s="749"/>
      <c r="Q53" s="749"/>
      <c r="R53" s="750"/>
      <c r="S53" s="755"/>
      <c r="T53" s="741"/>
      <c r="U53" s="756"/>
      <c r="V53" s="187" t="s">
        <v>279</v>
      </c>
      <c r="W53" s="213"/>
      <c r="X53" s="213"/>
      <c r="Y53" s="214"/>
      <c r="Z53" s="215"/>
      <c r="AA53" s="191" t="str">
        <f>IF(AA52="","",VLOOKUP(AA52,シフト記号表!$C$5:$Y$46,23,FALSE))</f>
        <v/>
      </c>
      <c r="AB53" s="192" t="str">
        <f>IF(AB52="","",VLOOKUP(AB52,シフト記号表!$C$5:$Y$46,23,FALSE))</f>
        <v/>
      </c>
      <c r="AC53" s="192" t="str">
        <f>IF(AC52="","",VLOOKUP(AC52,シフト記号表!$C$5:$Y$46,23,FALSE))</f>
        <v/>
      </c>
      <c r="AD53" s="192" t="str">
        <f>IF(AD52="","",VLOOKUP(AD52,シフト記号表!$C$5:$Y$46,23,FALSE))</f>
        <v/>
      </c>
      <c r="AE53" s="192" t="str">
        <f>IF(AE52="","",VLOOKUP(AE52,シフト記号表!$C$5:$Y$46,23,FALSE))</f>
        <v/>
      </c>
      <c r="AF53" s="192" t="str">
        <f>IF(AF52="","",VLOOKUP(AF52,シフト記号表!$C$5:$Y$46,23,FALSE))</f>
        <v/>
      </c>
      <c r="AG53" s="193" t="str">
        <f>IF(AG52="","",VLOOKUP(AG52,シフト記号表!$C$5:$Y$46,23,FALSE))</f>
        <v/>
      </c>
      <c r="AH53" s="191" t="str">
        <f>IF(AH52="","",VLOOKUP(AH52,シフト記号表!$C$5:$Y$46,23,FALSE))</f>
        <v/>
      </c>
      <c r="AI53" s="192" t="str">
        <f>IF(AI52="","",VLOOKUP(AI52,シフト記号表!$C$5:$Y$46,23,FALSE))</f>
        <v/>
      </c>
      <c r="AJ53" s="192" t="str">
        <f>IF(AJ52="","",VLOOKUP(AJ52,シフト記号表!$C$5:$Y$46,23,FALSE))</f>
        <v/>
      </c>
      <c r="AK53" s="192" t="str">
        <f>IF(AK52="","",VLOOKUP(AK52,シフト記号表!$C$5:$Y$46,23,FALSE))</f>
        <v/>
      </c>
      <c r="AL53" s="192" t="str">
        <f>IF(AL52="","",VLOOKUP(AL52,シフト記号表!$C$5:$Y$46,23,FALSE))</f>
        <v/>
      </c>
      <c r="AM53" s="192" t="str">
        <f>IF(AM52="","",VLOOKUP(AM52,シフト記号表!$C$5:$Y$46,23,FALSE))</f>
        <v/>
      </c>
      <c r="AN53" s="193" t="str">
        <f>IF(AN52="","",VLOOKUP(AN52,シフト記号表!$C$5:$Y$46,23,FALSE))</f>
        <v/>
      </c>
      <c r="AO53" s="191" t="str">
        <f>IF(AO52="","",VLOOKUP(AO52,シフト記号表!$C$5:$Y$46,23,FALSE))</f>
        <v/>
      </c>
      <c r="AP53" s="192" t="str">
        <f>IF(AP52="","",VLOOKUP(AP52,シフト記号表!$C$5:$Y$46,23,FALSE))</f>
        <v/>
      </c>
      <c r="AQ53" s="192" t="str">
        <f>IF(AQ52="","",VLOOKUP(AQ52,シフト記号表!$C$5:$Y$46,23,FALSE))</f>
        <v/>
      </c>
      <c r="AR53" s="192" t="str">
        <f>IF(AR52="","",VLOOKUP(AR52,シフト記号表!$C$5:$Y$46,23,FALSE))</f>
        <v/>
      </c>
      <c r="AS53" s="192" t="str">
        <f>IF(AS52="","",VLOOKUP(AS52,シフト記号表!$C$5:$Y$46,23,FALSE))</f>
        <v/>
      </c>
      <c r="AT53" s="192" t="str">
        <f>IF(AT52="","",VLOOKUP(AT52,シフト記号表!$C$5:$Y$46,23,FALSE))</f>
        <v/>
      </c>
      <c r="AU53" s="193" t="str">
        <f>IF(AU52="","",VLOOKUP(AU52,シフト記号表!$C$5:$Y$46,23,FALSE))</f>
        <v/>
      </c>
      <c r="AV53" s="191" t="str">
        <f>IF(AV52="","",VLOOKUP(AV52,シフト記号表!$C$5:$Y$46,23,FALSE))</f>
        <v/>
      </c>
      <c r="AW53" s="192" t="str">
        <f>IF(AW52="","",VLOOKUP(AW52,シフト記号表!$C$5:$Y$46,23,FALSE))</f>
        <v/>
      </c>
      <c r="AX53" s="192" t="str">
        <f>IF(AX52="","",VLOOKUP(AX52,シフト記号表!$C$5:$Y$46,23,FALSE))</f>
        <v/>
      </c>
      <c r="AY53" s="192" t="str">
        <f>IF(AY52="","",VLOOKUP(AY52,シフト記号表!$C$5:$Y$46,23,FALSE))</f>
        <v/>
      </c>
      <c r="AZ53" s="192" t="str">
        <f>IF(AZ52="","",VLOOKUP(AZ52,シフト記号表!$C$5:$Y$46,23,FALSE))</f>
        <v/>
      </c>
      <c r="BA53" s="192" t="str">
        <f>IF(BA52="","",VLOOKUP(BA52,シフト記号表!$C$5:$Y$46,23,FALSE))</f>
        <v/>
      </c>
      <c r="BB53" s="193" t="str">
        <f>IF(BB52="","",VLOOKUP(BB52,シフト記号表!$C$5:$Y$46,23,FALSE))</f>
        <v/>
      </c>
      <c r="BC53" s="191" t="str">
        <f>IF(BC52="","",VLOOKUP(BC52,シフト記号表!$C$5:$Y$46,23,FALSE))</f>
        <v/>
      </c>
      <c r="BD53" s="192" t="str">
        <f>IF(BD52="","",VLOOKUP(BD52,シフト記号表!$C$5:$Y$46,23,FALSE))</f>
        <v/>
      </c>
      <c r="BE53" s="192" t="str">
        <f>IF(BE52="","",VLOOKUP(BE52,シフト記号表!$C$5:$Y$46,23,FALSE))</f>
        <v/>
      </c>
      <c r="BF53" s="751">
        <f>IF($BI$3="計画",SUM(AA53:BB53),IF($BI$3="実績",SUM(AA53:BE53),""))</f>
        <v>0</v>
      </c>
      <c r="BG53" s="752"/>
      <c r="BH53" s="753">
        <f>IF($BI$3="計画",BF53/4,IF($BI$3="実績",(BF53/($BI$7/7)),""))</f>
        <v>0</v>
      </c>
      <c r="BI53" s="754"/>
      <c r="BJ53" s="740"/>
      <c r="BK53" s="741"/>
      <c r="BL53" s="741"/>
      <c r="BM53" s="741"/>
      <c r="BN53" s="742"/>
    </row>
    <row r="54" spans="2:66" ht="20.25" customHeight="1" x14ac:dyDescent="0.15">
      <c r="B54" s="195"/>
      <c r="C54" s="704"/>
      <c r="D54" s="707"/>
      <c r="E54" s="708"/>
      <c r="F54" s="709"/>
      <c r="G54" s="733"/>
      <c r="H54" s="734"/>
      <c r="I54" s="176"/>
      <c r="J54" s="177"/>
      <c r="K54" s="176"/>
      <c r="L54" s="177"/>
      <c r="M54" s="716"/>
      <c r="N54" s="717"/>
      <c r="O54" s="737"/>
      <c r="P54" s="738"/>
      <c r="Q54" s="738"/>
      <c r="R54" s="734"/>
      <c r="S54" s="720"/>
      <c r="T54" s="687"/>
      <c r="U54" s="721"/>
      <c r="V54" s="198" t="s">
        <v>272</v>
      </c>
      <c r="W54" s="206"/>
      <c r="X54" s="206"/>
      <c r="Y54" s="207"/>
      <c r="Z54" s="212"/>
      <c r="AA54" s="202"/>
      <c r="AB54" s="269"/>
      <c r="AC54" s="269"/>
      <c r="AD54" s="269"/>
      <c r="AE54" s="269"/>
      <c r="AF54" s="269"/>
      <c r="AG54" s="204"/>
      <c r="AH54" s="202"/>
      <c r="AI54" s="269"/>
      <c r="AJ54" s="269"/>
      <c r="AK54" s="269"/>
      <c r="AL54" s="269"/>
      <c r="AM54" s="269"/>
      <c r="AN54" s="204"/>
      <c r="AO54" s="202"/>
      <c r="AP54" s="269"/>
      <c r="AQ54" s="269"/>
      <c r="AR54" s="269"/>
      <c r="AS54" s="269"/>
      <c r="AT54" s="269"/>
      <c r="AU54" s="204"/>
      <c r="AV54" s="202"/>
      <c r="AW54" s="269"/>
      <c r="AX54" s="269"/>
      <c r="AY54" s="269"/>
      <c r="AZ54" s="269"/>
      <c r="BA54" s="269"/>
      <c r="BB54" s="204"/>
      <c r="BC54" s="202"/>
      <c r="BD54" s="269"/>
      <c r="BE54" s="270"/>
      <c r="BF54" s="682"/>
      <c r="BG54" s="683"/>
      <c r="BH54" s="684"/>
      <c r="BI54" s="685"/>
      <c r="BJ54" s="686"/>
      <c r="BK54" s="687"/>
      <c r="BL54" s="687"/>
      <c r="BM54" s="687"/>
      <c r="BN54" s="688"/>
    </row>
    <row r="55" spans="2:66" ht="20.25" customHeight="1" x14ac:dyDescent="0.15">
      <c r="B55" s="175" t="e">
        <f>#REF!+1</f>
        <v>#REF!</v>
      </c>
      <c r="C55" s="705"/>
      <c r="D55" s="710"/>
      <c r="E55" s="708"/>
      <c r="F55" s="709"/>
      <c r="G55" s="733"/>
      <c r="H55" s="734"/>
      <c r="I55" s="176"/>
      <c r="J55" s="177"/>
      <c r="K55" s="176"/>
      <c r="L55" s="177"/>
      <c r="M55" s="735"/>
      <c r="N55" s="736"/>
      <c r="O55" s="737"/>
      <c r="P55" s="738"/>
      <c r="Q55" s="738"/>
      <c r="R55" s="734"/>
      <c r="S55" s="722"/>
      <c r="T55" s="690"/>
      <c r="U55" s="723"/>
      <c r="V55" s="178" t="s">
        <v>278</v>
      </c>
      <c r="W55" s="179"/>
      <c r="X55" s="179"/>
      <c r="Y55" s="180"/>
      <c r="Z55" s="181"/>
      <c r="AA55" s="182" t="str">
        <f>IF(AA54="","",VLOOKUP(AA54,シフト記号表!$C$5:$W$46,21,FALSE))</f>
        <v/>
      </c>
      <c r="AB55" s="183" t="str">
        <f>IF(AB54="","",VLOOKUP(AB54,シフト記号表!$C$5:$W$46,21,FALSE))</f>
        <v/>
      </c>
      <c r="AC55" s="183" t="str">
        <f>IF(AC54="","",VLOOKUP(AC54,シフト記号表!$C$5:$W$46,21,FALSE))</f>
        <v/>
      </c>
      <c r="AD55" s="183" t="str">
        <f>IF(AD54="","",VLOOKUP(AD54,シフト記号表!$C$5:$W$46,21,FALSE))</f>
        <v/>
      </c>
      <c r="AE55" s="183" t="str">
        <f>IF(AE54="","",VLOOKUP(AE54,シフト記号表!$C$5:$W$46,21,FALSE))</f>
        <v/>
      </c>
      <c r="AF55" s="183" t="str">
        <f>IF(AF54="","",VLOOKUP(AF54,シフト記号表!$C$5:$W$46,21,FALSE))</f>
        <v/>
      </c>
      <c r="AG55" s="184" t="str">
        <f>IF(AG54="","",VLOOKUP(AG54,シフト記号表!$C$5:$W$46,21,FALSE))</f>
        <v/>
      </c>
      <c r="AH55" s="182" t="str">
        <f>IF(AH54="","",VLOOKUP(AH54,シフト記号表!$C$5:$W$46,21,FALSE))</f>
        <v/>
      </c>
      <c r="AI55" s="183" t="str">
        <f>IF(AI54="","",VLOOKUP(AI54,シフト記号表!$C$5:$W$46,21,FALSE))</f>
        <v/>
      </c>
      <c r="AJ55" s="183" t="str">
        <f>IF(AJ54="","",VLOOKUP(AJ54,シフト記号表!$C$5:$W$46,21,FALSE))</f>
        <v/>
      </c>
      <c r="AK55" s="183" t="str">
        <f>IF(AK54="","",VLOOKUP(AK54,シフト記号表!$C$5:$W$46,21,FALSE))</f>
        <v/>
      </c>
      <c r="AL55" s="183" t="str">
        <f>IF(AL54="","",VLOOKUP(AL54,シフト記号表!$C$5:$W$46,21,FALSE))</f>
        <v/>
      </c>
      <c r="AM55" s="183" t="str">
        <f>IF(AM54="","",VLOOKUP(AM54,シフト記号表!$C$5:$W$46,21,FALSE))</f>
        <v/>
      </c>
      <c r="AN55" s="184" t="str">
        <f>IF(AN54="","",VLOOKUP(AN54,シフト記号表!$C$5:$W$46,21,FALSE))</f>
        <v/>
      </c>
      <c r="AO55" s="182" t="str">
        <f>IF(AO54="","",VLOOKUP(AO54,シフト記号表!$C$5:$W$46,21,FALSE))</f>
        <v/>
      </c>
      <c r="AP55" s="183" t="str">
        <f>IF(AP54="","",VLOOKUP(AP54,シフト記号表!$C$5:$W$46,21,FALSE))</f>
        <v/>
      </c>
      <c r="AQ55" s="183" t="str">
        <f>IF(AQ54="","",VLOOKUP(AQ54,シフト記号表!$C$5:$W$46,21,FALSE))</f>
        <v/>
      </c>
      <c r="AR55" s="183" t="str">
        <f>IF(AR54="","",VLOOKUP(AR54,シフト記号表!$C$5:$W$46,21,FALSE))</f>
        <v/>
      </c>
      <c r="AS55" s="183" t="str">
        <f>IF(AS54="","",VLOOKUP(AS54,シフト記号表!$C$5:$W$46,21,FALSE))</f>
        <v/>
      </c>
      <c r="AT55" s="183" t="str">
        <f>IF(AT54="","",VLOOKUP(AT54,シフト記号表!$C$5:$W$46,21,FALSE))</f>
        <v/>
      </c>
      <c r="AU55" s="184" t="str">
        <f>IF(AU54="","",VLOOKUP(AU54,シフト記号表!$C$5:$W$46,21,FALSE))</f>
        <v/>
      </c>
      <c r="AV55" s="182" t="str">
        <f>IF(AV54="","",VLOOKUP(AV54,シフト記号表!$C$5:$W$46,21,FALSE))</f>
        <v/>
      </c>
      <c r="AW55" s="183" t="str">
        <f>IF(AW54="","",VLOOKUP(AW54,シフト記号表!$C$5:$W$46,21,FALSE))</f>
        <v/>
      </c>
      <c r="AX55" s="183" t="str">
        <f>IF(AX54="","",VLOOKUP(AX54,シフト記号表!$C$5:$W$46,21,FALSE))</f>
        <v/>
      </c>
      <c r="AY55" s="183" t="str">
        <f>IF(AY54="","",VLOOKUP(AY54,シフト記号表!$C$5:$W$46,21,FALSE))</f>
        <v/>
      </c>
      <c r="AZ55" s="183" t="str">
        <f>IF(AZ54="","",VLOOKUP(AZ54,シフト記号表!$C$5:$W$46,21,FALSE))</f>
        <v/>
      </c>
      <c r="BA55" s="183" t="str">
        <f>IF(BA54="","",VLOOKUP(BA54,シフト記号表!$C$5:$W$46,21,FALSE))</f>
        <v/>
      </c>
      <c r="BB55" s="184" t="str">
        <f>IF(BB54="","",VLOOKUP(BB54,シフト記号表!$C$5:$W$46,21,FALSE))</f>
        <v/>
      </c>
      <c r="BC55" s="182" t="str">
        <f>IF(BC54="","",VLOOKUP(BC54,シフト記号表!$C$5:$W$46,21,FALSE))</f>
        <v/>
      </c>
      <c r="BD55" s="183" t="str">
        <f>IF(BD54="","",VLOOKUP(BD54,シフト記号表!$C$5:$W$46,21,FALSE))</f>
        <v/>
      </c>
      <c r="BE55" s="183" t="str">
        <f>IF(BE54="","",VLOOKUP(BE54,シフト記号表!$C$5:$W$46,21,FALSE))</f>
        <v/>
      </c>
      <c r="BF55" s="696">
        <f>IF($BI$3="計画",SUM(AA55:BB55),IF($BI$3="実績",SUM(AA55:BE55),""))</f>
        <v>0</v>
      </c>
      <c r="BG55" s="697"/>
      <c r="BH55" s="698">
        <f>IF($BI$3="計画",BF55/4,IF($BI$3="実績",(BF55/($BI$7/7)),""))</f>
        <v>0</v>
      </c>
      <c r="BI55" s="699"/>
      <c r="BJ55" s="689"/>
      <c r="BK55" s="690"/>
      <c r="BL55" s="690"/>
      <c r="BM55" s="690"/>
      <c r="BN55" s="691"/>
    </row>
    <row r="56" spans="2:66" ht="20.25" customHeight="1" x14ac:dyDescent="0.15">
      <c r="B56" s="186"/>
      <c r="C56" s="705"/>
      <c r="D56" s="710"/>
      <c r="E56" s="708"/>
      <c r="F56" s="709"/>
      <c r="G56" s="743"/>
      <c r="H56" s="744"/>
      <c r="I56" s="745">
        <f>G55</f>
        <v>0</v>
      </c>
      <c r="J56" s="744"/>
      <c r="K56" s="745">
        <f>M55</f>
        <v>0</v>
      </c>
      <c r="L56" s="744"/>
      <c r="M56" s="746"/>
      <c r="N56" s="747"/>
      <c r="O56" s="748"/>
      <c r="P56" s="749"/>
      <c r="Q56" s="749"/>
      <c r="R56" s="750"/>
      <c r="S56" s="755"/>
      <c r="T56" s="741"/>
      <c r="U56" s="756"/>
      <c r="V56" s="187" t="s">
        <v>279</v>
      </c>
      <c r="W56" s="213"/>
      <c r="X56" s="213"/>
      <c r="Y56" s="214"/>
      <c r="Z56" s="215"/>
      <c r="AA56" s="191" t="str">
        <f>IF(AA54="","",VLOOKUP(AA54,シフト記号表!$C$5:$Y$46,23,FALSE))</f>
        <v/>
      </c>
      <c r="AB56" s="192" t="str">
        <f>IF(AB54="","",VLOOKUP(AB54,シフト記号表!$C$5:$Y$46,23,FALSE))</f>
        <v/>
      </c>
      <c r="AC56" s="192" t="str">
        <f>IF(AC54="","",VLOOKUP(AC54,シフト記号表!$C$5:$Y$46,23,FALSE))</f>
        <v/>
      </c>
      <c r="AD56" s="192" t="str">
        <f>IF(AD54="","",VLOOKUP(AD54,シフト記号表!$C$5:$Y$46,23,FALSE))</f>
        <v/>
      </c>
      <c r="AE56" s="192" t="str">
        <f>IF(AE54="","",VLOOKUP(AE54,シフト記号表!$C$5:$Y$46,23,FALSE))</f>
        <v/>
      </c>
      <c r="AF56" s="192" t="str">
        <f>IF(AF54="","",VLOOKUP(AF54,シフト記号表!$C$5:$Y$46,23,FALSE))</f>
        <v/>
      </c>
      <c r="AG56" s="193" t="str">
        <f>IF(AG54="","",VLOOKUP(AG54,シフト記号表!$C$5:$Y$46,23,FALSE))</f>
        <v/>
      </c>
      <c r="AH56" s="191" t="str">
        <f>IF(AH54="","",VLOOKUP(AH54,シフト記号表!$C$5:$Y$46,23,FALSE))</f>
        <v/>
      </c>
      <c r="AI56" s="192" t="str">
        <f>IF(AI54="","",VLOOKUP(AI54,シフト記号表!$C$5:$Y$46,23,FALSE))</f>
        <v/>
      </c>
      <c r="AJ56" s="192" t="str">
        <f>IF(AJ54="","",VLOOKUP(AJ54,シフト記号表!$C$5:$Y$46,23,FALSE))</f>
        <v/>
      </c>
      <c r="AK56" s="192" t="str">
        <f>IF(AK54="","",VLOOKUP(AK54,シフト記号表!$C$5:$Y$46,23,FALSE))</f>
        <v/>
      </c>
      <c r="AL56" s="192" t="str">
        <f>IF(AL54="","",VLOOKUP(AL54,シフト記号表!$C$5:$Y$46,23,FALSE))</f>
        <v/>
      </c>
      <c r="AM56" s="192" t="str">
        <f>IF(AM54="","",VLOOKUP(AM54,シフト記号表!$C$5:$Y$46,23,FALSE))</f>
        <v/>
      </c>
      <c r="AN56" s="193" t="str">
        <f>IF(AN54="","",VLOOKUP(AN54,シフト記号表!$C$5:$Y$46,23,FALSE))</f>
        <v/>
      </c>
      <c r="AO56" s="191" t="str">
        <f>IF(AO54="","",VLOOKUP(AO54,シフト記号表!$C$5:$Y$46,23,FALSE))</f>
        <v/>
      </c>
      <c r="AP56" s="192" t="str">
        <f>IF(AP54="","",VLOOKUP(AP54,シフト記号表!$C$5:$Y$46,23,FALSE))</f>
        <v/>
      </c>
      <c r="AQ56" s="192" t="str">
        <f>IF(AQ54="","",VLOOKUP(AQ54,シフト記号表!$C$5:$Y$46,23,FALSE))</f>
        <v/>
      </c>
      <c r="AR56" s="192" t="str">
        <f>IF(AR54="","",VLOOKUP(AR54,シフト記号表!$C$5:$Y$46,23,FALSE))</f>
        <v/>
      </c>
      <c r="AS56" s="192" t="str">
        <f>IF(AS54="","",VLOOKUP(AS54,シフト記号表!$C$5:$Y$46,23,FALSE))</f>
        <v/>
      </c>
      <c r="AT56" s="192" t="str">
        <f>IF(AT54="","",VLOOKUP(AT54,シフト記号表!$C$5:$Y$46,23,FALSE))</f>
        <v/>
      </c>
      <c r="AU56" s="193" t="str">
        <f>IF(AU54="","",VLOOKUP(AU54,シフト記号表!$C$5:$Y$46,23,FALSE))</f>
        <v/>
      </c>
      <c r="AV56" s="191" t="str">
        <f>IF(AV54="","",VLOOKUP(AV54,シフト記号表!$C$5:$Y$46,23,FALSE))</f>
        <v/>
      </c>
      <c r="AW56" s="192" t="str">
        <f>IF(AW54="","",VLOOKUP(AW54,シフト記号表!$C$5:$Y$46,23,FALSE))</f>
        <v/>
      </c>
      <c r="AX56" s="192" t="str">
        <f>IF(AX54="","",VLOOKUP(AX54,シフト記号表!$C$5:$Y$46,23,FALSE))</f>
        <v/>
      </c>
      <c r="AY56" s="192" t="str">
        <f>IF(AY54="","",VLOOKUP(AY54,シフト記号表!$C$5:$Y$46,23,FALSE))</f>
        <v/>
      </c>
      <c r="AZ56" s="192" t="str">
        <f>IF(AZ54="","",VLOOKUP(AZ54,シフト記号表!$C$5:$Y$46,23,FALSE))</f>
        <v/>
      </c>
      <c r="BA56" s="192" t="str">
        <f>IF(BA54="","",VLOOKUP(BA54,シフト記号表!$C$5:$Y$46,23,FALSE))</f>
        <v/>
      </c>
      <c r="BB56" s="193" t="str">
        <f>IF(BB54="","",VLOOKUP(BB54,シフト記号表!$C$5:$Y$46,23,FALSE))</f>
        <v/>
      </c>
      <c r="BC56" s="191" t="str">
        <f>IF(BC54="","",VLOOKUP(BC54,シフト記号表!$C$5:$Y$46,23,FALSE))</f>
        <v/>
      </c>
      <c r="BD56" s="192" t="str">
        <f>IF(BD54="","",VLOOKUP(BD54,シフト記号表!$C$5:$Y$46,23,FALSE))</f>
        <v/>
      </c>
      <c r="BE56" s="192" t="str">
        <f>IF(BE54="","",VLOOKUP(BE54,シフト記号表!$C$5:$Y$46,23,FALSE))</f>
        <v/>
      </c>
      <c r="BF56" s="751">
        <f>IF($BI$3="計画",SUM(AA56:BB56),IF($BI$3="実績",SUM(AA56:BE56),""))</f>
        <v>0</v>
      </c>
      <c r="BG56" s="752"/>
      <c r="BH56" s="753">
        <f>IF($BI$3="計画",BF56/4,IF($BI$3="実績",(BF56/($BI$7/7)),""))</f>
        <v>0</v>
      </c>
      <c r="BI56" s="754"/>
      <c r="BJ56" s="740"/>
      <c r="BK56" s="741"/>
      <c r="BL56" s="741"/>
      <c r="BM56" s="741"/>
      <c r="BN56" s="742"/>
    </row>
    <row r="57" spans="2:66" ht="20.25" customHeight="1" x14ac:dyDescent="0.15">
      <c r="B57" s="195"/>
      <c r="C57" s="704"/>
      <c r="D57" s="707"/>
      <c r="E57" s="708"/>
      <c r="F57" s="709"/>
      <c r="G57" s="733"/>
      <c r="H57" s="734"/>
      <c r="I57" s="176"/>
      <c r="J57" s="177"/>
      <c r="K57" s="176"/>
      <c r="L57" s="177"/>
      <c r="M57" s="716"/>
      <c r="N57" s="717"/>
      <c r="O57" s="737"/>
      <c r="P57" s="738"/>
      <c r="Q57" s="738"/>
      <c r="R57" s="734"/>
      <c r="S57" s="720"/>
      <c r="T57" s="687"/>
      <c r="U57" s="721"/>
      <c r="V57" s="198" t="s">
        <v>272</v>
      </c>
      <c r="W57" s="206"/>
      <c r="X57" s="206"/>
      <c r="Y57" s="207"/>
      <c r="Z57" s="212"/>
      <c r="AA57" s="202"/>
      <c r="AB57" s="269"/>
      <c r="AC57" s="269"/>
      <c r="AD57" s="269"/>
      <c r="AE57" s="269"/>
      <c r="AF57" s="269"/>
      <c r="AG57" s="204"/>
      <c r="AH57" s="202"/>
      <c r="AI57" s="269"/>
      <c r="AJ57" s="269"/>
      <c r="AK57" s="269"/>
      <c r="AL57" s="269"/>
      <c r="AM57" s="269"/>
      <c r="AN57" s="204"/>
      <c r="AO57" s="202"/>
      <c r="AP57" s="269"/>
      <c r="AQ57" s="269"/>
      <c r="AR57" s="269"/>
      <c r="AS57" s="269"/>
      <c r="AT57" s="269"/>
      <c r="AU57" s="204"/>
      <c r="AV57" s="202"/>
      <c r="AW57" s="269"/>
      <c r="AX57" s="269"/>
      <c r="AY57" s="269"/>
      <c r="AZ57" s="269"/>
      <c r="BA57" s="269"/>
      <c r="BB57" s="204"/>
      <c r="BC57" s="202"/>
      <c r="BD57" s="269"/>
      <c r="BE57" s="270"/>
      <c r="BF57" s="682"/>
      <c r="BG57" s="683"/>
      <c r="BH57" s="684"/>
      <c r="BI57" s="685"/>
      <c r="BJ57" s="686"/>
      <c r="BK57" s="687"/>
      <c r="BL57" s="687"/>
      <c r="BM57" s="687"/>
      <c r="BN57" s="688"/>
    </row>
    <row r="58" spans="2:66" ht="20.25" customHeight="1" x14ac:dyDescent="0.15">
      <c r="B58" s="175" t="e">
        <f>B55+1</f>
        <v>#REF!</v>
      </c>
      <c r="C58" s="705"/>
      <c r="D58" s="710"/>
      <c r="E58" s="708"/>
      <c r="F58" s="709"/>
      <c r="G58" s="733"/>
      <c r="H58" s="734"/>
      <c r="I58" s="176"/>
      <c r="J58" s="177"/>
      <c r="K58" s="176"/>
      <c r="L58" s="177"/>
      <c r="M58" s="735"/>
      <c r="N58" s="736"/>
      <c r="O58" s="737"/>
      <c r="P58" s="738"/>
      <c r="Q58" s="738"/>
      <c r="R58" s="734"/>
      <c r="S58" s="722"/>
      <c r="T58" s="690"/>
      <c r="U58" s="723"/>
      <c r="V58" s="178" t="s">
        <v>278</v>
      </c>
      <c r="W58" s="179"/>
      <c r="X58" s="179"/>
      <c r="Y58" s="180"/>
      <c r="Z58" s="181"/>
      <c r="AA58" s="182" t="str">
        <f>IF(AA57="","",VLOOKUP(AA57,シフト記号表!$C$5:$W$46,21,FALSE))</f>
        <v/>
      </c>
      <c r="AB58" s="183" t="str">
        <f>IF(AB57="","",VLOOKUP(AB57,シフト記号表!$C$5:$W$46,21,FALSE))</f>
        <v/>
      </c>
      <c r="AC58" s="183" t="str">
        <f>IF(AC57="","",VLOOKUP(AC57,シフト記号表!$C$5:$W$46,21,FALSE))</f>
        <v/>
      </c>
      <c r="AD58" s="183" t="str">
        <f>IF(AD57="","",VLOOKUP(AD57,シフト記号表!$C$5:$W$46,21,FALSE))</f>
        <v/>
      </c>
      <c r="AE58" s="183" t="str">
        <f>IF(AE57="","",VLOOKUP(AE57,シフト記号表!$C$5:$W$46,21,FALSE))</f>
        <v/>
      </c>
      <c r="AF58" s="183" t="str">
        <f>IF(AF57="","",VLOOKUP(AF57,シフト記号表!$C$5:$W$46,21,FALSE))</f>
        <v/>
      </c>
      <c r="AG58" s="184" t="str">
        <f>IF(AG57="","",VLOOKUP(AG57,シフト記号表!$C$5:$W$46,21,FALSE))</f>
        <v/>
      </c>
      <c r="AH58" s="182" t="str">
        <f>IF(AH57="","",VLOOKUP(AH57,シフト記号表!$C$5:$W$46,21,FALSE))</f>
        <v/>
      </c>
      <c r="AI58" s="183" t="str">
        <f>IF(AI57="","",VLOOKUP(AI57,シフト記号表!$C$5:$W$46,21,FALSE))</f>
        <v/>
      </c>
      <c r="AJ58" s="183" t="str">
        <f>IF(AJ57="","",VLOOKUP(AJ57,シフト記号表!$C$5:$W$46,21,FALSE))</f>
        <v/>
      </c>
      <c r="AK58" s="183" t="str">
        <f>IF(AK57="","",VLOOKUP(AK57,シフト記号表!$C$5:$W$46,21,FALSE))</f>
        <v/>
      </c>
      <c r="AL58" s="183" t="str">
        <f>IF(AL57="","",VLOOKUP(AL57,シフト記号表!$C$5:$W$46,21,FALSE))</f>
        <v/>
      </c>
      <c r="AM58" s="183" t="str">
        <f>IF(AM57="","",VLOOKUP(AM57,シフト記号表!$C$5:$W$46,21,FALSE))</f>
        <v/>
      </c>
      <c r="AN58" s="184" t="str">
        <f>IF(AN57="","",VLOOKUP(AN57,シフト記号表!$C$5:$W$46,21,FALSE))</f>
        <v/>
      </c>
      <c r="AO58" s="182" t="str">
        <f>IF(AO57="","",VLOOKUP(AO57,シフト記号表!$C$5:$W$46,21,FALSE))</f>
        <v/>
      </c>
      <c r="AP58" s="183" t="str">
        <f>IF(AP57="","",VLOOKUP(AP57,シフト記号表!$C$5:$W$46,21,FALSE))</f>
        <v/>
      </c>
      <c r="AQ58" s="183" t="str">
        <f>IF(AQ57="","",VLOOKUP(AQ57,シフト記号表!$C$5:$W$46,21,FALSE))</f>
        <v/>
      </c>
      <c r="AR58" s="183" t="str">
        <f>IF(AR57="","",VLOOKUP(AR57,シフト記号表!$C$5:$W$46,21,FALSE))</f>
        <v/>
      </c>
      <c r="AS58" s="183" t="str">
        <f>IF(AS57="","",VLOOKUP(AS57,シフト記号表!$C$5:$W$46,21,FALSE))</f>
        <v/>
      </c>
      <c r="AT58" s="183" t="str">
        <f>IF(AT57="","",VLOOKUP(AT57,シフト記号表!$C$5:$W$46,21,FALSE))</f>
        <v/>
      </c>
      <c r="AU58" s="184" t="str">
        <f>IF(AU57="","",VLOOKUP(AU57,シフト記号表!$C$5:$W$46,21,FALSE))</f>
        <v/>
      </c>
      <c r="AV58" s="182" t="str">
        <f>IF(AV57="","",VLOOKUP(AV57,シフト記号表!$C$5:$W$46,21,FALSE))</f>
        <v/>
      </c>
      <c r="AW58" s="183" t="str">
        <f>IF(AW57="","",VLOOKUP(AW57,シフト記号表!$C$5:$W$46,21,FALSE))</f>
        <v/>
      </c>
      <c r="AX58" s="183" t="str">
        <f>IF(AX57="","",VLOOKUP(AX57,シフト記号表!$C$5:$W$46,21,FALSE))</f>
        <v/>
      </c>
      <c r="AY58" s="183" t="str">
        <f>IF(AY57="","",VLOOKUP(AY57,シフト記号表!$C$5:$W$46,21,FALSE))</f>
        <v/>
      </c>
      <c r="AZ58" s="183" t="str">
        <f>IF(AZ57="","",VLOOKUP(AZ57,シフト記号表!$C$5:$W$46,21,FALSE))</f>
        <v/>
      </c>
      <c r="BA58" s="183" t="str">
        <f>IF(BA57="","",VLOOKUP(BA57,シフト記号表!$C$5:$W$46,21,FALSE))</f>
        <v/>
      </c>
      <c r="BB58" s="184" t="str">
        <f>IF(BB57="","",VLOOKUP(BB57,シフト記号表!$C$5:$W$46,21,FALSE))</f>
        <v/>
      </c>
      <c r="BC58" s="182" t="str">
        <f>IF(BC57="","",VLOOKUP(BC57,シフト記号表!$C$5:$W$46,21,FALSE))</f>
        <v/>
      </c>
      <c r="BD58" s="183" t="str">
        <f>IF(BD57="","",VLOOKUP(BD57,シフト記号表!$C$5:$W$46,21,FALSE))</f>
        <v/>
      </c>
      <c r="BE58" s="183" t="str">
        <f>IF(BE57="","",VLOOKUP(BE57,シフト記号表!$C$5:$W$46,21,FALSE))</f>
        <v/>
      </c>
      <c r="BF58" s="696">
        <f>IF($BI$3="計画",SUM(AA58:BB58),IF($BI$3="実績",SUM(AA58:BE58),""))</f>
        <v>0</v>
      </c>
      <c r="BG58" s="697"/>
      <c r="BH58" s="698">
        <f>IF($BI$3="計画",BF58/4,IF($BI$3="実績",(BF58/($BI$7/7)),""))</f>
        <v>0</v>
      </c>
      <c r="BI58" s="699"/>
      <c r="BJ58" s="689"/>
      <c r="BK58" s="690"/>
      <c r="BL58" s="690"/>
      <c r="BM58" s="690"/>
      <c r="BN58" s="691"/>
    </row>
    <row r="59" spans="2:66" ht="20.25" customHeight="1" x14ac:dyDescent="0.15">
      <c r="B59" s="186"/>
      <c r="C59" s="705"/>
      <c r="D59" s="710"/>
      <c r="E59" s="708"/>
      <c r="F59" s="709"/>
      <c r="G59" s="743"/>
      <c r="H59" s="744"/>
      <c r="I59" s="745">
        <f>G58</f>
        <v>0</v>
      </c>
      <c r="J59" s="744"/>
      <c r="K59" s="745">
        <f>M58</f>
        <v>0</v>
      </c>
      <c r="L59" s="744"/>
      <c r="M59" s="746"/>
      <c r="N59" s="747"/>
      <c r="O59" s="748"/>
      <c r="P59" s="749"/>
      <c r="Q59" s="749"/>
      <c r="R59" s="750"/>
      <c r="S59" s="755"/>
      <c r="T59" s="741"/>
      <c r="U59" s="756"/>
      <c r="V59" s="187" t="s">
        <v>279</v>
      </c>
      <c r="W59" s="213"/>
      <c r="X59" s="213"/>
      <c r="Y59" s="214"/>
      <c r="Z59" s="215"/>
      <c r="AA59" s="191" t="str">
        <f>IF(AA57="","",VLOOKUP(AA57,シフト記号表!$C$5:$Y$46,23,FALSE))</f>
        <v/>
      </c>
      <c r="AB59" s="192" t="str">
        <f>IF(AB57="","",VLOOKUP(AB57,シフト記号表!$C$5:$Y$46,23,FALSE))</f>
        <v/>
      </c>
      <c r="AC59" s="192" t="str">
        <f>IF(AC57="","",VLOOKUP(AC57,シフト記号表!$C$5:$Y$46,23,FALSE))</f>
        <v/>
      </c>
      <c r="AD59" s="192" t="str">
        <f>IF(AD57="","",VLOOKUP(AD57,シフト記号表!$C$5:$Y$46,23,FALSE))</f>
        <v/>
      </c>
      <c r="AE59" s="192" t="str">
        <f>IF(AE57="","",VLOOKUP(AE57,シフト記号表!$C$5:$Y$46,23,FALSE))</f>
        <v/>
      </c>
      <c r="AF59" s="192" t="str">
        <f>IF(AF57="","",VLOOKUP(AF57,シフト記号表!$C$5:$Y$46,23,FALSE))</f>
        <v/>
      </c>
      <c r="AG59" s="193" t="str">
        <f>IF(AG57="","",VLOOKUP(AG57,シフト記号表!$C$5:$Y$46,23,FALSE))</f>
        <v/>
      </c>
      <c r="AH59" s="191" t="str">
        <f>IF(AH57="","",VLOOKUP(AH57,シフト記号表!$C$5:$Y$46,23,FALSE))</f>
        <v/>
      </c>
      <c r="AI59" s="192" t="str">
        <f>IF(AI57="","",VLOOKUP(AI57,シフト記号表!$C$5:$Y$46,23,FALSE))</f>
        <v/>
      </c>
      <c r="AJ59" s="192" t="str">
        <f>IF(AJ57="","",VLOOKUP(AJ57,シフト記号表!$C$5:$Y$46,23,FALSE))</f>
        <v/>
      </c>
      <c r="AK59" s="192" t="str">
        <f>IF(AK57="","",VLOOKUP(AK57,シフト記号表!$C$5:$Y$46,23,FALSE))</f>
        <v/>
      </c>
      <c r="AL59" s="192" t="str">
        <f>IF(AL57="","",VLOOKUP(AL57,シフト記号表!$C$5:$Y$46,23,FALSE))</f>
        <v/>
      </c>
      <c r="AM59" s="192" t="str">
        <f>IF(AM57="","",VLOOKUP(AM57,シフト記号表!$C$5:$Y$46,23,FALSE))</f>
        <v/>
      </c>
      <c r="AN59" s="193" t="str">
        <f>IF(AN57="","",VLOOKUP(AN57,シフト記号表!$C$5:$Y$46,23,FALSE))</f>
        <v/>
      </c>
      <c r="AO59" s="191" t="str">
        <f>IF(AO57="","",VLOOKUP(AO57,シフト記号表!$C$5:$Y$46,23,FALSE))</f>
        <v/>
      </c>
      <c r="AP59" s="192" t="str">
        <f>IF(AP57="","",VLOOKUP(AP57,シフト記号表!$C$5:$Y$46,23,FALSE))</f>
        <v/>
      </c>
      <c r="AQ59" s="192" t="str">
        <f>IF(AQ57="","",VLOOKUP(AQ57,シフト記号表!$C$5:$Y$46,23,FALSE))</f>
        <v/>
      </c>
      <c r="AR59" s="192" t="str">
        <f>IF(AR57="","",VLOOKUP(AR57,シフト記号表!$C$5:$Y$46,23,FALSE))</f>
        <v/>
      </c>
      <c r="AS59" s="192" t="str">
        <f>IF(AS57="","",VLOOKUP(AS57,シフト記号表!$C$5:$Y$46,23,FALSE))</f>
        <v/>
      </c>
      <c r="AT59" s="192" t="str">
        <f>IF(AT57="","",VLOOKUP(AT57,シフト記号表!$C$5:$Y$46,23,FALSE))</f>
        <v/>
      </c>
      <c r="AU59" s="193" t="str">
        <f>IF(AU57="","",VLOOKUP(AU57,シフト記号表!$C$5:$Y$46,23,FALSE))</f>
        <v/>
      </c>
      <c r="AV59" s="191" t="str">
        <f>IF(AV57="","",VLOOKUP(AV57,シフト記号表!$C$5:$Y$46,23,FALSE))</f>
        <v/>
      </c>
      <c r="AW59" s="192" t="str">
        <f>IF(AW57="","",VLOOKUP(AW57,シフト記号表!$C$5:$Y$46,23,FALSE))</f>
        <v/>
      </c>
      <c r="AX59" s="192" t="str">
        <f>IF(AX57="","",VLOOKUP(AX57,シフト記号表!$C$5:$Y$46,23,FALSE))</f>
        <v/>
      </c>
      <c r="AY59" s="192" t="str">
        <f>IF(AY57="","",VLOOKUP(AY57,シフト記号表!$C$5:$Y$46,23,FALSE))</f>
        <v/>
      </c>
      <c r="AZ59" s="192" t="str">
        <f>IF(AZ57="","",VLOOKUP(AZ57,シフト記号表!$C$5:$Y$46,23,FALSE))</f>
        <v/>
      </c>
      <c r="BA59" s="192" t="str">
        <f>IF(BA57="","",VLOOKUP(BA57,シフト記号表!$C$5:$Y$46,23,FALSE))</f>
        <v/>
      </c>
      <c r="BB59" s="193" t="str">
        <f>IF(BB57="","",VLOOKUP(BB57,シフト記号表!$C$5:$Y$46,23,FALSE))</f>
        <v/>
      </c>
      <c r="BC59" s="191" t="str">
        <f>IF(BC57="","",VLOOKUP(BC57,シフト記号表!$C$5:$Y$46,23,FALSE))</f>
        <v/>
      </c>
      <c r="BD59" s="192" t="str">
        <f>IF(BD57="","",VLOOKUP(BD57,シフト記号表!$C$5:$Y$46,23,FALSE))</f>
        <v/>
      </c>
      <c r="BE59" s="192" t="str">
        <f>IF(BE57="","",VLOOKUP(BE57,シフト記号表!$C$5:$Y$46,23,FALSE))</f>
        <v/>
      </c>
      <c r="BF59" s="751">
        <f>IF($BI$3="計画",SUM(AA59:BB59),IF($BI$3="実績",SUM(AA59:BE59),""))</f>
        <v>0</v>
      </c>
      <c r="BG59" s="752"/>
      <c r="BH59" s="753">
        <f>IF($BI$3="計画",BF59/4,IF($BI$3="実績",(BF59/($BI$7/7)),""))</f>
        <v>0</v>
      </c>
      <c r="BI59" s="754"/>
      <c r="BJ59" s="740"/>
      <c r="BK59" s="741"/>
      <c r="BL59" s="741"/>
      <c r="BM59" s="741"/>
      <c r="BN59" s="742"/>
    </row>
    <row r="60" spans="2:66" ht="20.25" customHeight="1" x14ac:dyDescent="0.15">
      <c r="B60" s="195"/>
      <c r="C60" s="704"/>
      <c r="D60" s="707"/>
      <c r="E60" s="708"/>
      <c r="F60" s="709"/>
      <c r="G60" s="733"/>
      <c r="H60" s="734"/>
      <c r="I60" s="176"/>
      <c r="J60" s="177"/>
      <c r="K60" s="176"/>
      <c r="L60" s="177"/>
      <c r="M60" s="716"/>
      <c r="N60" s="717"/>
      <c r="O60" s="737"/>
      <c r="P60" s="738"/>
      <c r="Q60" s="738"/>
      <c r="R60" s="734"/>
      <c r="S60" s="720"/>
      <c r="T60" s="687"/>
      <c r="U60" s="721"/>
      <c r="V60" s="198" t="s">
        <v>272</v>
      </c>
      <c r="W60" s="206"/>
      <c r="X60" s="206"/>
      <c r="Y60" s="207"/>
      <c r="Z60" s="212"/>
      <c r="AA60" s="202"/>
      <c r="AB60" s="269"/>
      <c r="AC60" s="269"/>
      <c r="AD60" s="269"/>
      <c r="AE60" s="269"/>
      <c r="AF60" s="269"/>
      <c r="AG60" s="204"/>
      <c r="AH60" s="202"/>
      <c r="AI60" s="269"/>
      <c r="AJ60" s="269"/>
      <c r="AK60" s="269"/>
      <c r="AL60" s="269"/>
      <c r="AM60" s="269"/>
      <c r="AN60" s="204"/>
      <c r="AO60" s="202"/>
      <c r="AP60" s="269"/>
      <c r="AQ60" s="269"/>
      <c r="AR60" s="269"/>
      <c r="AS60" s="269"/>
      <c r="AT60" s="269"/>
      <c r="AU60" s="204"/>
      <c r="AV60" s="202"/>
      <c r="AW60" s="269"/>
      <c r="AX60" s="269"/>
      <c r="AY60" s="269"/>
      <c r="AZ60" s="269"/>
      <c r="BA60" s="269"/>
      <c r="BB60" s="204"/>
      <c r="BC60" s="202"/>
      <c r="BD60" s="269"/>
      <c r="BE60" s="270"/>
      <c r="BF60" s="682"/>
      <c r="BG60" s="683"/>
      <c r="BH60" s="684"/>
      <c r="BI60" s="685"/>
      <c r="BJ60" s="686"/>
      <c r="BK60" s="687"/>
      <c r="BL60" s="687"/>
      <c r="BM60" s="687"/>
      <c r="BN60" s="688"/>
    </row>
    <row r="61" spans="2:66" ht="20.25" customHeight="1" x14ac:dyDescent="0.15">
      <c r="B61" s="175" t="e">
        <f>B58+1</f>
        <v>#REF!</v>
      </c>
      <c r="C61" s="705"/>
      <c r="D61" s="710"/>
      <c r="E61" s="708"/>
      <c r="F61" s="709"/>
      <c r="G61" s="733"/>
      <c r="H61" s="734"/>
      <c r="I61" s="176"/>
      <c r="J61" s="177"/>
      <c r="K61" s="176"/>
      <c r="L61" s="177"/>
      <c r="M61" s="735"/>
      <c r="N61" s="736"/>
      <c r="O61" s="737"/>
      <c r="P61" s="738"/>
      <c r="Q61" s="738"/>
      <c r="R61" s="734"/>
      <c r="S61" s="722"/>
      <c r="T61" s="690"/>
      <c r="U61" s="723"/>
      <c r="V61" s="178" t="s">
        <v>278</v>
      </c>
      <c r="W61" s="179"/>
      <c r="X61" s="179"/>
      <c r="Y61" s="180"/>
      <c r="Z61" s="181"/>
      <c r="AA61" s="182" t="str">
        <f>IF(AA60="","",VLOOKUP(AA60,シフト記号表!$C$5:$W$46,21,FALSE))</f>
        <v/>
      </c>
      <c r="AB61" s="183" t="str">
        <f>IF(AB60="","",VLOOKUP(AB60,シフト記号表!$C$5:$W$46,21,FALSE))</f>
        <v/>
      </c>
      <c r="AC61" s="183" t="str">
        <f>IF(AC60="","",VLOOKUP(AC60,シフト記号表!$C$5:$W$46,21,FALSE))</f>
        <v/>
      </c>
      <c r="AD61" s="183" t="str">
        <f>IF(AD60="","",VLOOKUP(AD60,シフト記号表!$C$5:$W$46,21,FALSE))</f>
        <v/>
      </c>
      <c r="AE61" s="183" t="str">
        <f>IF(AE60="","",VLOOKUP(AE60,シフト記号表!$C$5:$W$46,21,FALSE))</f>
        <v/>
      </c>
      <c r="AF61" s="183" t="str">
        <f>IF(AF60="","",VLOOKUP(AF60,シフト記号表!$C$5:$W$46,21,FALSE))</f>
        <v/>
      </c>
      <c r="AG61" s="184" t="str">
        <f>IF(AG60="","",VLOOKUP(AG60,シフト記号表!$C$5:$W$46,21,FALSE))</f>
        <v/>
      </c>
      <c r="AH61" s="182" t="str">
        <f>IF(AH60="","",VLOOKUP(AH60,シフト記号表!$C$5:$W$46,21,FALSE))</f>
        <v/>
      </c>
      <c r="AI61" s="183" t="str">
        <f>IF(AI60="","",VLOOKUP(AI60,シフト記号表!$C$5:$W$46,21,FALSE))</f>
        <v/>
      </c>
      <c r="AJ61" s="183" t="str">
        <f>IF(AJ60="","",VLOOKUP(AJ60,シフト記号表!$C$5:$W$46,21,FALSE))</f>
        <v/>
      </c>
      <c r="AK61" s="183" t="str">
        <f>IF(AK60="","",VLOOKUP(AK60,シフト記号表!$C$5:$W$46,21,FALSE))</f>
        <v/>
      </c>
      <c r="AL61" s="183" t="str">
        <f>IF(AL60="","",VLOOKUP(AL60,シフト記号表!$C$5:$W$46,21,FALSE))</f>
        <v/>
      </c>
      <c r="AM61" s="183" t="str">
        <f>IF(AM60="","",VLOOKUP(AM60,シフト記号表!$C$5:$W$46,21,FALSE))</f>
        <v/>
      </c>
      <c r="AN61" s="184" t="str">
        <f>IF(AN60="","",VLOOKUP(AN60,シフト記号表!$C$5:$W$46,21,FALSE))</f>
        <v/>
      </c>
      <c r="AO61" s="182" t="str">
        <f>IF(AO60="","",VLOOKUP(AO60,シフト記号表!$C$5:$W$46,21,FALSE))</f>
        <v/>
      </c>
      <c r="AP61" s="183" t="str">
        <f>IF(AP60="","",VLOOKUP(AP60,シフト記号表!$C$5:$W$46,21,FALSE))</f>
        <v/>
      </c>
      <c r="AQ61" s="183" t="str">
        <f>IF(AQ60="","",VLOOKUP(AQ60,シフト記号表!$C$5:$W$46,21,FALSE))</f>
        <v/>
      </c>
      <c r="AR61" s="183" t="str">
        <f>IF(AR60="","",VLOOKUP(AR60,シフト記号表!$C$5:$W$46,21,FALSE))</f>
        <v/>
      </c>
      <c r="AS61" s="183" t="str">
        <f>IF(AS60="","",VLOOKUP(AS60,シフト記号表!$C$5:$W$46,21,FALSE))</f>
        <v/>
      </c>
      <c r="AT61" s="183" t="str">
        <f>IF(AT60="","",VLOOKUP(AT60,シフト記号表!$C$5:$W$46,21,FALSE))</f>
        <v/>
      </c>
      <c r="AU61" s="184" t="str">
        <f>IF(AU60="","",VLOOKUP(AU60,シフト記号表!$C$5:$W$46,21,FALSE))</f>
        <v/>
      </c>
      <c r="AV61" s="182" t="str">
        <f>IF(AV60="","",VLOOKUP(AV60,シフト記号表!$C$5:$W$46,21,FALSE))</f>
        <v/>
      </c>
      <c r="AW61" s="183" t="str">
        <f>IF(AW60="","",VLOOKUP(AW60,シフト記号表!$C$5:$W$46,21,FALSE))</f>
        <v/>
      </c>
      <c r="AX61" s="183" t="str">
        <f>IF(AX60="","",VLOOKUP(AX60,シフト記号表!$C$5:$W$46,21,FALSE))</f>
        <v/>
      </c>
      <c r="AY61" s="183" t="str">
        <f>IF(AY60="","",VLOOKUP(AY60,シフト記号表!$C$5:$W$46,21,FALSE))</f>
        <v/>
      </c>
      <c r="AZ61" s="183" t="str">
        <f>IF(AZ60="","",VLOOKUP(AZ60,シフト記号表!$C$5:$W$46,21,FALSE))</f>
        <v/>
      </c>
      <c r="BA61" s="183" t="str">
        <f>IF(BA60="","",VLOOKUP(BA60,シフト記号表!$C$5:$W$46,21,FALSE))</f>
        <v/>
      </c>
      <c r="BB61" s="184" t="str">
        <f>IF(BB60="","",VLOOKUP(BB60,シフト記号表!$C$5:$W$46,21,FALSE))</f>
        <v/>
      </c>
      <c r="BC61" s="182" t="str">
        <f>IF(BC60="","",VLOOKUP(BC60,シフト記号表!$C$5:$W$46,21,FALSE))</f>
        <v/>
      </c>
      <c r="BD61" s="183" t="str">
        <f>IF(BD60="","",VLOOKUP(BD60,シフト記号表!$C$5:$W$46,21,FALSE))</f>
        <v/>
      </c>
      <c r="BE61" s="183" t="str">
        <f>IF(BE60="","",VLOOKUP(BE60,シフト記号表!$C$5:$W$46,21,FALSE))</f>
        <v/>
      </c>
      <c r="BF61" s="696">
        <f>IF($BI$3="計画",SUM(AA61:BB61),IF($BI$3="実績",SUM(AA61:BE61),""))</f>
        <v>0</v>
      </c>
      <c r="BG61" s="697"/>
      <c r="BH61" s="698">
        <f>IF($BI$3="計画",BF61/4,IF($BI$3="実績",(BF61/($BI$7/7)),""))</f>
        <v>0</v>
      </c>
      <c r="BI61" s="699"/>
      <c r="BJ61" s="689"/>
      <c r="BK61" s="690"/>
      <c r="BL61" s="690"/>
      <c r="BM61" s="690"/>
      <c r="BN61" s="691"/>
    </row>
    <row r="62" spans="2:66" ht="20.25" customHeight="1" x14ac:dyDescent="0.15">
      <c r="B62" s="186"/>
      <c r="C62" s="705"/>
      <c r="D62" s="710"/>
      <c r="E62" s="708"/>
      <c r="F62" s="709"/>
      <c r="G62" s="743"/>
      <c r="H62" s="744"/>
      <c r="I62" s="745">
        <f>G61</f>
        <v>0</v>
      </c>
      <c r="J62" s="744"/>
      <c r="K62" s="745">
        <f>M61</f>
        <v>0</v>
      </c>
      <c r="L62" s="744"/>
      <c r="M62" s="746"/>
      <c r="N62" s="747"/>
      <c r="O62" s="748"/>
      <c r="P62" s="749"/>
      <c r="Q62" s="749"/>
      <c r="R62" s="750"/>
      <c r="S62" s="755"/>
      <c r="T62" s="741"/>
      <c r="U62" s="756"/>
      <c r="V62" s="187" t="s">
        <v>279</v>
      </c>
      <c r="W62" s="213"/>
      <c r="X62" s="213"/>
      <c r="Y62" s="214"/>
      <c r="Z62" s="215"/>
      <c r="AA62" s="191" t="str">
        <f>IF(AA60="","",VLOOKUP(AA60,シフト記号表!$C$5:$Y$46,23,FALSE))</f>
        <v/>
      </c>
      <c r="AB62" s="192" t="str">
        <f>IF(AB60="","",VLOOKUP(AB60,シフト記号表!$C$5:$Y$46,23,FALSE))</f>
        <v/>
      </c>
      <c r="AC62" s="192" t="str">
        <f>IF(AC60="","",VLOOKUP(AC60,シフト記号表!$C$5:$Y$46,23,FALSE))</f>
        <v/>
      </c>
      <c r="AD62" s="192" t="str">
        <f>IF(AD60="","",VLOOKUP(AD60,シフト記号表!$C$5:$Y$46,23,FALSE))</f>
        <v/>
      </c>
      <c r="AE62" s="192" t="str">
        <f>IF(AE60="","",VLOOKUP(AE60,シフト記号表!$C$5:$Y$46,23,FALSE))</f>
        <v/>
      </c>
      <c r="AF62" s="192" t="str">
        <f>IF(AF60="","",VLOOKUP(AF60,シフト記号表!$C$5:$Y$46,23,FALSE))</f>
        <v/>
      </c>
      <c r="AG62" s="193" t="str">
        <f>IF(AG60="","",VLOOKUP(AG60,シフト記号表!$C$5:$Y$46,23,FALSE))</f>
        <v/>
      </c>
      <c r="AH62" s="191" t="str">
        <f>IF(AH60="","",VLOOKUP(AH60,シフト記号表!$C$5:$Y$46,23,FALSE))</f>
        <v/>
      </c>
      <c r="AI62" s="192" t="str">
        <f>IF(AI60="","",VLOOKUP(AI60,シフト記号表!$C$5:$Y$46,23,FALSE))</f>
        <v/>
      </c>
      <c r="AJ62" s="192" t="str">
        <f>IF(AJ60="","",VLOOKUP(AJ60,シフト記号表!$C$5:$Y$46,23,FALSE))</f>
        <v/>
      </c>
      <c r="AK62" s="192" t="str">
        <f>IF(AK60="","",VLOOKUP(AK60,シフト記号表!$C$5:$Y$46,23,FALSE))</f>
        <v/>
      </c>
      <c r="AL62" s="192" t="str">
        <f>IF(AL60="","",VLOOKUP(AL60,シフト記号表!$C$5:$Y$46,23,FALSE))</f>
        <v/>
      </c>
      <c r="AM62" s="192" t="str">
        <f>IF(AM60="","",VLOOKUP(AM60,シフト記号表!$C$5:$Y$46,23,FALSE))</f>
        <v/>
      </c>
      <c r="AN62" s="193" t="str">
        <f>IF(AN60="","",VLOOKUP(AN60,シフト記号表!$C$5:$Y$46,23,FALSE))</f>
        <v/>
      </c>
      <c r="AO62" s="191" t="str">
        <f>IF(AO60="","",VLOOKUP(AO60,シフト記号表!$C$5:$Y$46,23,FALSE))</f>
        <v/>
      </c>
      <c r="AP62" s="192" t="str">
        <f>IF(AP60="","",VLOOKUP(AP60,シフト記号表!$C$5:$Y$46,23,FALSE))</f>
        <v/>
      </c>
      <c r="AQ62" s="192" t="str">
        <f>IF(AQ60="","",VLOOKUP(AQ60,シフト記号表!$C$5:$Y$46,23,FALSE))</f>
        <v/>
      </c>
      <c r="AR62" s="192" t="str">
        <f>IF(AR60="","",VLOOKUP(AR60,シフト記号表!$C$5:$Y$46,23,FALSE))</f>
        <v/>
      </c>
      <c r="AS62" s="192" t="str">
        <f>IF(AS60="","",VLOOKUP(AS60,シフト記号表!$C$5:$Y$46,23,FALSE))</f>
        <v/>
      </c>
      <c r="AT62" s="192" t="str">
        <f>IF(AT60="","",VLOOKUP(AT60,シフト記号表!$C$5:$Y$46,23,FALSE))</f>
        <v/>
      </c>
      <c r="AU62" s="193" t="str">
        <f>IF(AU60="","",VLOOKUP(AU60,シフト記号表!$C$5:$Y$46,23,FALSE))</f>
        <v/>
      </c>
      <c r="AV62" s="191" t="str">
        <f>IF(AV60="","",VLOOKUP(AV60,シフト記号表!$C$5:$Y$46,23,FALSE))</f>
        <v/>
      </c>
      <c r="AW62" s="192" t="str">
        <f>IF(AW60="","",VLOOKUP(AW60,シフト記号表!$C$5:$Y$46,23,FALSE))</f>
        <v/>
      </c>
      <c r="AX62" s="192" t="str">
        <f>IF(AX60="","",VLOOKUP(AX60,シフト記号表!$C$5:$Y$46,23,FALSE))</f>
        <v/>
      </c>
      <c r="AY62" s="192" t="str">
        <f>IF(AY60="","",VLOOKUP(AY60,シフト記号表!$C$5:$Y$46,23,FALSE))</f>
        <v/>
      </c>
      <c r="AZ62" s="192" t="str">
        <f>IF(AZ60="","",VLOOKUP(AZ60,シフト記号表!$C$5:$Y$46,23,FALSE))</f>
        <v/>
      </c>
      <c r="BA62" s="192" t="str">
        <f>IF(BA60="","",VLOOKUP(BA60,シフト記号表!$C$5:$Y$46,23,FALSE))</f>
        <v/>
      </c>
      <c r="BB62" s="193" t="str">
        <f>IF(BB60="","",VLOOKUP(BB60,シフト記号表!$C$5:$Y$46,23,FALSE))</f>
        <v/>
      </c>
      <c r="BC62" s="191" t="str">
        <f>IF(BC60="","",VLOOKUP(BC60,シフト記号表!$C$5:$Y$46,23,FALSE))</f>
        <v/>
      </c>
      <c r="BD62" s="192" t="str">
        <f>IF(BD60="","",VLOOKUP(BD60,シフト記号表!$C$5:$Y$46,23,FALSE))</f>
        <v/>
      </c>
      <c r="BE62" s="192" t="str">
        <f>IF(BE60="","",VLOOKUP(BE60,シフト記号表!$C$5:$Y$46,23,FALSE))</f>
        <v/>
      </c>
      <c r="BF62" s="751">
        <f>IF($BI$3="計画",SUM(AA62:BB62),IF($BI$3="実績",SUM(AA62:BE62),""))</f>
        <v>0</v>
      </c>
      <c r="BG62" s="752"/>
      <c r="BH62" s="753">
        <f>IF($BI$3="計画",BF62/4,IF($BI$3="実績",(BF62/($BI$7/7)),""))</f>
        <v>0</v>
      </c>
      <c r="BI62" s="754"/>
      <c r="BJ62" s="740"/>
      <c r="BK62" s="741"/>
      <c r="BL62" s="741"/>
      <c r="BM62" s="741"/>
      <c r="BN62" s="742"/>
    </row>
    <row r="63" spans="2:66" ht="20.25" customHeight="1" x14ac:dyDescent="0.15">
      <c r="B63" s="195"/>
      <c r="C63" s="704"/>
      <c r="D63" s="707"/>
      <c r="E63" s="708"/>
      <c r="F63" s="709"/>
      <c r="G63" s="733"/>
      <c r="H63" s="734"/>
      <c r="I63" s="176"/>
      <c r="J63" s="177"/>
      <c r="K63" s="176"/>
      <c r="L63" s="177"/>
      <c r="M63" s="716"/>
      <c r="N63" s="717"/>
      <c r="O63" s="737"/>
      <c r="P63" s="738"/>
      <c r="Q63" s="738"/>
      <c r="R63" s="734"/>
      <c r="S63" s="720"/>
      <c r="T63" s="687"/>
      <c r="U63" s="721"/>
      <c r="V63" s="198" t="s">
        <v>272</v>
      </c>
      <c r="W63" s="206"/>
      <c r="X63" s="206"/>
      <c r="Y63" s="207"/>
      <c r="Z63" s="212"/>
      <c r="AA63" s="202"/>
      <c r="AB63" s="269"/>
      <c r="AC63" s="269"/>
      <c r="AD63" s="269"/>
      <c r="AE63" s="269"/>
      <c r="AF63" s="269"/>
      <c r="AG63" s="204"/>
      <c r="AH63" s="202"/>
      <c r="AI63" s="269"/>
      <c r="AJ63" s="269"/>
      <c r="AK63" s="269"/>
      <c r="AL63" s="269"/>
      <c r="AM63" s="269"/>
      <c r="AN63" s="204"/>
      <c r="AO63" s="202"/>
      <c r="AP63" s="269"/>
      <c r="AQ63" s="269"/>
      <c r="AR63" s="269"/>
      <c r="AS63" s="269"/>
      <c r="AT63" s="269"/>
      <c r="AU63" s="204"/>
      <c r="AV63" s="202"/>
      <c r="AW63" s="269"/>
      <c r="AX63" s="269"/>
      <c r="AY63" s="269"/>
      <c r="AZ63" s="269"/>
      <c r="BA63" s="269"/>
      <c r="BB63" s="204"/>
      <c r="BC63" s="202"/>
      <c r="BD63" s="269"/>
      <c r="BE63" s="270"/>
      <c r="BF63" s="682"/>
      <c r="BG63" s="683"/>
      <c r="BH63" s="684"/>
      <c r="BI63" s="685"/>
      <c r="BJ63" s="686"/>
      <c r="BK63" s="687"/>
      <c r="BL63" s="687"/>
      <c r="BM63" s="687"/>
      <c r="BN63" s="688"/>
    </row>
    <row r="64" spans="2:66" ht="20.25" customHeight="1" x14ac:dyDescent="0.15">
      <c r="B64" s="175" t="e">
        <f>B61+1</f>
        <v>#REF!</v>
      </c>
      <c r="C64" s="705"/>
      <c r="D64" s="710"/>
      <c r="E64" s="708"/>
      <c r="F64" s="709"/>
      <c r="G64" s="733"/>
      <c r="H64" s="734"/>
      <c r="I64" s="176"/>
      <c r="J64" s="177"/>
      <c r="K64" s="176"/>
      <c r="L64" s="177"/>
      <c r="M64" s="735"/>
      <c r="N64" s="736"/>
      <c r="O64" s="737"/>
      <c r="P64" s="738"/>
      <c r="Q64" s="738"/>
      <c r="R64" s="734"/>
      <c r="S64" s="722"/>
      <c r="T64" s="690"/>
      <c r="U64" s="723"/>
      <c r="V64" s="178" t="s">
        <v>278</v>
      </c>
      <c r="W64" s="179"/>
      <c r="X64" s="179"/>
      <c r="Y64" s="180"/>
      <c r="Z64" s="181"/>
      <c r="AA64" s="182" t="str">
        <f>IF(AA63="","",VLOOKUP(AA63,シフト記号表!$C$5:$W$46,21,FALSE))</f>
        <v/>
      </c>
      <c r="AB64" s="183" t="str">
        <f>IF(AB63="","",VLOOKUP(AB63,シフト記号表!$C$5:$W$46,21,FALSE))</f>
        <v/>
      </c>
      <c r="AC64" s="183" t="str">
        <f>IF(AC63="","",VLOOKUP(AC63,シフト記号表!$C$5:$W$46,21,FALSE))</f>
        <v/>
      </c>
      <c r="AD64" s="183" t="str">
        <f>IF(AD63="","",VLOOKUP(AD63,シフト記号表!$C$5:$W$46,21,FALSE))</f>
        <v/>
      </c>
      <c r="AE64" s="183" t="str">
        <f>IF(AE63="","",VLOOKUP(AE63,シフト記号表!$C$5:$W$46,21,FALSE))</f>
        <v/>
      </c>
      <c r="AF64" s="183" t="str">
        <f>IF(AF63="","",VLOOKUP(AF63,シフト記号表!$C$5:$W$46,21,FALSE))</f>
        <v/>
      </c>
      <c r="AG64" s="184" t="str">
        <f>IF(AG63="","",VLOOKUP(AG63,シフト記号表!$C$5:$W$46,21,FALSE))</f>
        <v/>
      </c>
      <c r="AH64" s="182" t="str">
        <f>IF(AH63="","",VLOOKUP(AH63,シフト記号表!$C$5:$W$46,21,FALSE))</f>
        <v/>
      </c>
      <c r="AI64" s="183" t="str">
        <f>IF(AI63="","",VLOOKUP(AI63,シフト記号表!$C$5:$W$46,21,FALSE))</f>
        <v/>
      </c>
      <c r="AJ64" s="183" t="str">
        <f>IF(AJ63="","",VLOOKUP(AJ63,シフト記号表!$C$5:$W$46,21,FALSE))</f>
        <v/>
      </c>
      <c r="AK64" s="183" t="str">
        <f>IF(AK63="","",VLOOKUP(AK63,シフト記号表!$C$5:$W$46,21,FALSE))</f>
        <v/>
      </c>
      <c r="AL64" s="183" t="str">
        <f>IF(AL63="","",VLOOKUP(AL63,シフト記号表!$C$5:$W$46,21,FALSE))</f>
        <v/>
      </c>
      <c r="AM64" s="183" t="str">
        <f>IF(AM63="","",VLOOKUP(AM63,シフト記号表!$C$5:$W$46,21,FALSE))</f>
        <v/>
      </c>
      <c r="AN64" s="184" t="str">
        <f>IF(AN63="","",VLOOKUP(AN63,シフト記号表!$C$5:$W$46,21,FALSE))</f>
        <v/>
      </c>
      <c r="AO64" s="182" t="str">
        <f>IF(AO63="","",VLOOKUP(AO63,シフト記号表!$C$5:$W$46,21,FALSE))</f>
        <v/>
      </c>
      <c r="AP64" s="183" t="str">
        <f>IF(AP63="","",VLOOKUP(AP63,シフト記号表!$C$5:$W$46,21,FALSE))</f>
        <v/>
      </c>
      <c r="AQ64" s="183" t="str">
        <f>IF(AQ63="","",VLOOKUP(AQ63,シフト記号表!$C$5:$W$46,21,FALSE))</f>
        <v/>
      </c>
      <c r="AR64" s="183" t="str">
        <f>IF(AR63="","",VLOOKUP(AR63,シフト記号表!$C$5:$W$46,21,FALSE))</f>
        <v/>
      </c>
      <c r="AS64" s="183" t="str">
        <f>IF(AS63="","",VLOOKUP(AS63,シフト記号表!$C$5:$W$46,21,FALSE))</f>
        <v/>
      </c>
      <c r="AT64" s="183" t="str">
        <f>IF(AT63="","",VLOOKUP(AT63,シフト記号表!$C$5:$W$46,21,FALSE))</f>
        <v/>
      </c>
      <c r="AU64" s="184" t="str">
        <f>IF(AU63="","",VLOOKUP(AU63,シフト記号表!$C$5:$W$46,21,FALSE))</f>
        <v/>
      </c>
      <c r="AV64" s="182" t="str">
        <f>IF(AV63="","",VLOOKUP(AV63,シフト記号表!$C$5:$W$46,21,FALSE))</f>
        <v/>
      </c>
      <c r="AW64" s="183" t="str">
        <f>IF(AW63="","",VLOOKUP(AW63,シフト記号表!$C$5:$W$46,21,FALSE))</f>
        <v/>
      </c>
      <c r="AX64" s="183" t="str">
        <f>IF(AX63="","",VLOOKUP(AX63,シフト記号表!$C$5:$W$46,21,FALSE))</f>
        <v/>
      </c>
      <c r="AY64" s="183" t="str">
        <f>IF(AY63="","",VLOOKUP(AY63,シフト記号表!$C$5:$W$46,21,FALSE))</f>
        <v/>
      </c>
      <c r="AZ64" s="183" t="str">
        <f>IF(AZ63="","",VLOOKUP(AZ63,シフト記号表!$C$5:$W$46,21,FALSE))</f>
        <v/>
      </c>
      <c r="BA64" s="183" t="str">
        <f>IF(BA63="","",VLOOKUP(BA63,シフト記号表!$C$5:$W$46,21,FALSE))</f>
        <v/>
      </c>
      <c r="BB64" s="184" t="str">
        <f>IF(BB63="","",VLOOKUP(BB63,シフト記号表!$C$5:$W$46,21,FALSE))</f>
        <v/>
      </c>
      <c r="BC64" s="182" t="str">
        <f>IF(BC63="","",VLOOKUP(BC63,シフト記号表!$C$5:$W$46,21,FALSE))</f>
        <v/>
      </c>
      <c r="BD64" s="183" t="str">
        <f>IF(BD63="","",VLOOKUP(BD63,シフト記号表!$C$5:$W$46,21,FALSE))</f>
        <v/>
      </c>
      <c r="BE64" s="183" t="str">
        <f>IF(BE63="","",VLOOKUP(BE63,シフト記号表!$C$5:$W$46,21,FALSE))</f>
        <v/>
      </c>
      <c r="BF64" s="696">
        <f>IF($BI$3="計画",SUM(AA64:BB64),IF($BI$3="実績",SUM(AA64:BE64),""))</f>
        <v>0</v>
      </c>
      <c r="BG64" s="697"/>
      <c r="BH64" s="698">
        <f>IF($BI$3="計画",BF64/4,IF($BI$3="実績",(BF64/($BI$7/7)),""))</f>
        <v>0</v>
      </c>
      <c r="BI64" s="699"/>
      <c r="BJ64" s="689"/>
      <c r="BK64" s="690"/>
      <c r="BL64" s="690"/>
      <c r="BM64" s="690"/>
      <c r="BN64" s="691"/>
    </row>
    <row r="65" spans="2:66" ht="20.25" customHeight="1" x14ac:dyDescent="0.15">
      <c r="B65" s="186"/>
      <c r="C65" s="705"/>
      <c r="D65" s="710"/>
      <c r="E65" s="708"/>
      <c r="F65" s="709"/>
      <c r="G65" s="743"/>
      <c r="H65" s="744"/>
      <c r="I65" s="745">
        <f>G64</f>
        <v>0</v>
      </c>
      <c r="J65" s="744"/>
      <c r="K65" s="745">
        <f>M64</f>
        <v>0</v>
      </c>
      <c r="L65" s="744"/>
      <c r="M65" s="746"/>
      <c r="N65" s="747"/>
      <c r="O65" s="748"/>
      <c r="P65" s="749"/>
      <c r="Q65" s="749"/>
      <c r="R65" s="750"/>
      <c r="S65" s="755"/>
      <c r="T65" s="741"/>
      <c r="U65" s="756"/>
      <c r="V65" s="187" t="s">
        <v>279</v>
      </c>
      <c r="W65" s="213"/>
      <c r="X65" s="213"/>
      <c r="Y65" s="214"/>
      <c r="Z65" s="215"/>
      <c r="AA65" s="191" t="str">
        <f>IF(AA63="","",VLOOKUP(AA63,シフト記号表!$C$5:$Y$46,23,FALSE))</f>
        <v/>
      </c>
      <c r="AB65" s="192" t="str">
        <f>IF(AB63="","",VLOOKUP(AB63,シフト記号表!$C$5:$Y$46,23,FALSE))</f>
        <v/>
      </c>
      <c r="AC65" s="192" t="str">
        <f>IF(AC63="","",VLOOKUP(AC63,シフト記号表!$C$5:$Y$46,23,FALSE))</f>
        <v/>
      </c>
      <c r="AD65" s="192" t="str">
        <f>IF(AD63="","",VLOOKUP(AD63,シフト記号表!$C$5:$Y$46,23,FALSE))</f>
        <v/>
      </c>
      <c r="AE65" s="192" t="str">
        <f>IF(AE63="","",VLOOKUP(AE63,シフト記号表!$C$5:$Y$46,23,FALSE))</f>
        <v/>
      </c>
      <c r="AF65" s="192" t="str">
        <f>IF(AF63="","",VLOOKUP(AF63,シフト記号表!$C$5:$Y$46,23,FALSE))</f>
        <v/>
      </c>
      <c r="AG65" s="193" t="str">
        <f>IF(AG63="","",VLOOKUP(AG63,シフト記号表!$C$5:$Y$46,23,FALSE))</f>
        <v/>
      </c>
      <c r="AH65" s="191" t="str">
        <f>IF(AH63="","",VLOOKUP(AH63,シフト記号表!$C$5:$Y$46,23,FALSE))</f>
        <v/>
      </c>
      <c r="AI65" s="192" t="str">
        <f>IF(AI63="","",VLOOKUP(AI63,シフト記号表!$C$5:$Y$46,23,FALSE))</f>
        <v/>
      </c>
      <c r="AJ65" s="192" t="str">
        <f>IF(AJ63="","",VLOOKUP(AJ63,シフト記号表!$C$5:$Y$46,23,FALSE))</f>
        <v/>
      </c>
      <c r="AK65" s="192" t="str">
        <f>IF(AK63="","",VLOOKUP(AK63,シフト記号表!$C$5:$Y$46,23,FALSE))</f>
        <v/>
      </c>
      <c r="AL65" s="192" t="str">
        <f>IF(AL63="","",VLOOKUP(AL63,シフト記号表!$C$5:$Y$46,23,FALSE))</f>
        <v/>
      </c>
      <c r="AM65" s="192" t="str">
        <f>IF(AM63="","",VLOOKUP(AM63,シフト記号表!$C$5:$Y$46,23,FALSE))</f>
        <v/>
      </c>
      <c r="AN65" s="193" t="str">
        <f>IF(AN63="","",VLOOKUP(AN63,シフト記号表!$C$5:$Y$46,23,FALSE))</f>
        <v/>
      </c>
      <c r="AO65" s="191" t="str">
        <f>IF(AO63="","",VLOOKUP(AO63,シフト記号表!$C$5:$Y$46,23,FALSE))</f>
        <v/>
      </c>
      <c r="AP65" s="192" t="str">
        <f>IF(AP63="","",VLOOKUP(AP63,シフト記号表!$C$5:$Y$46,23,FALSE))</f>
        <v/>
      </c>
      <c r="AQ65" s="192" t="str">
        <f>IF(AQ63="","",VLOOKUP(AQ63,シフト記号表!$C$5:$Y$46,23,FALSE))</f>
        <v/>
      </c>
      <c r="AR65" s="192" t="str">
        <f>IF(AR63="","",VLOOKUP(AR63,シフト記号表!$C$5:$Y$46,23,FALSE))</f>
        <v/>
      </c>
      <c r="AS65" s="192" t="str">
        <f>IF(AS63="","",VLOOKUP(AS63,シフト記号表!$C$5:$Y$46,23,FALSE))</f>
        <v/>
      </c>
      <c r="AT65" s="192" t="str">
        <f>IF(AT63="","",VLOOKUP(AT63,シフト記号表!$C$5:$Y$46,23,FALSE))</f>
        <v/>
      </c>
      <c r="AU65" s="193" t="str">
        <f>IF(AU63="","",VLOOKUP(AU63,シフト記号表!$C$5:$Y$46,23,FALSE))</f>
        <v/>
      </c>
      <c r="AV65" s="191" t="str">
        <f>IF(AV63="","",VLOOKUP(AV63,シフト記号表!$C$5:$Y$46,23,FALSE))</f>
        <v/>
      </c>
      <c r="AW65" s="192" t="str">
        <f>IF(AW63="","",VLOOKUP(AW63,シフト記号表!$C$5:$Y$46,23,FALSE))</f>
        <v/>
      </c>
      <c r="AX65" s="192" t="str">
        <f>IF(AX63="","",VLOOKUP(AX63,シフト記号表!$C$5:$Y$46,23,FALSE))</f>
        <v/>
      </c>
      <c r="AY65" s="192" t="str">
        <f>IF(AY63="","",VLOOKUP(AY63,シフト記号表!$C$5:$Y$46,23,FALSE))</f>
        <v/>
      </c>
      <c r="AZ65" s="192" t="str">
        <f>IF(AZ63="","",VLOOKUP(AZ63,シフト記号表!$C$5:$Y$46,23,FALSE))</f>
        <v/>
      </c>
      <c r="BA65" s="192" t="str">
        <f>IF(BA63="","",VLOOKUP(BA63,シフト記号表!$C$5:$Y$46,23,FALSE))</f>
        <v/>
      </c>
      <c r="BB65" s="193" t="str">
        <f>IF(BB63="","",VLOOKUP(BB63,シフト記号表!$C$5:$Y$46,23,FALSE))</f>
        <v/>
      </c>
      <c r="BC65" s="191" t="str">
        <f>IF(BC63="","",VLOOKUP(BC63,シフト記号表!$C$5:$Y$46,23,FALSE))</f>
        <v/>
      </c>
      <c r="BD65" s="192" t="str">
        <f>IF(BD63="","",VLOOKUP(BD63,シフト記号表!$C$5:$Y$46,23,FALSE))</f>
        <v/>
      </c>
      <c r="BE65" s="192" t="str">
        <f>IF(BE63="","",VLOOKUP(BE63,シフト記号表!$C$5:$Y$46,23,FALSE))</f>
        <v/>
      </c>
      <c r="BF65" s="751">
        <f>IF($BI$3="計画",SUM(AA65:BB65),IF($BI$3="実績",SUM(AA65:BE65),""))</f>
        <v>0</v>
      </c>
      <c r="BG65" s="752"/>
      <c r="BH65" s="753">
        <f>IF($BI$3="計画",BF65/4,IF($BI$3="実績",(BF65/($BI$7/7)),""))</f>
        <v>0</v>
      </c>
      <c r="BI65" s="754"/>
      <c r="BJ65" s="740"/>
      <c r="BK65" s="741"/>
      <c r="BL65" s="741"/>
      <c r="BM65" s="741"/>
      <c r="BN65" s="742"/>
    </row>
    <row r="66" spans="2:66" ht="20.25" customHeight="1" x14ac:dyDescent="0.15">
      <c r="B66" s="195"/>
      <c r="C66" s="704"/>
      <c r="D66" s="707"/>
      <c r="E66" s="708"/>
      <c r="F66" s="709"/>
      <c r="G66" s="733"/>
      <c r="H66" s="734"/>
      <c r="I66" s="176"/>
      <c r="J66" s="177"/>
      <c r="K66" s="176"/>
      <c r="L66" s="177"/>
      <c r="M66" s="716"/>
      <c r="N66" s="717"/>
      <c r="O66" s="737"/>
      <c r="P66" s="738"/>
      <c r="Q66" s="738"/>
      <c r="R66" s="734"/>
      <c r="S66" s="720"/>
      <c r="T66" s="687"/>
      <c r="U66" s="721"/>
      <c r="V66" s="198" t="s">
        <v>272</v>
      </c>
      <c r="W66" s="206"/>
      <c r="X66" s="206"/>
      <c r="Y66" s="207"/>
      <c r="Z66" s="212"/>
      <c r="AA66" s="202"/>
      <c r="AB66" s="269"/>
      <c r="AC66" s="269"/>
      <c r="AD66" s="269"/>
      <c r="AE66" s="269"/>
      <c r="AF66" s="269"/>
      <c r="AG66" s="204"/>
      <c r="AH66" s="202"/>
      <c r="AI66" s="269"/>
      <c r="AJ66" s="269"/>
      <c r="AK66" s="269"/>
      <c r="AL66" s="269"/>
      <c r="AM66" s="269"/>
      <c r="AN66" s="204"/>
      <c r="AO66" s="202"/>
      <c r="AP66" s="269"/>
      <c r="AQ66" s="269"/>
      <c r="AR66" s="269"/>
      <c r="AS66" s="269"/>
      <c r="AT66" s="269"/>
      <c r="AU66" s="204"/>
      <c r="AV66" s="202"/>
      <c r="AW66" s="269"/>
      <c r="AX66" s="269"/>
      <c r="AY66" s="269"/>
      <c r="AZ66" s="269"/>
      <c r="BA66" s="269"/>
      <c r="BB66" s="204"/>
      <c r="BC66" s="202"/>
      <c r="BD66" s="269"/>
      <c r="BE66" s="270"/>
      <c r="BF66" s="682"/>
      <c r="BG66" s="683"/>
      <c r="BH66" s="684"/>
      <c r="BI66" s="685"/>
      <c r="BJ66" s="686"/>
      <c r="BK66" s="687"/>
      <c r="BL66" s="687"/>
      <c r="BM66" s="687"/>
      <c r="BN66" s="688"/>
    </row>
    <row r="67" spans="2:66" ht="20.25" customHeight="1" x14ac:dyDescent="0.15">
      <c r="B67" s="175" t="e">
        <f>B64+1</f>
        <v>#REF!</v>
      </c>
      <c r="C67" s="705"/>
      <c r="D67" s="710"/>
      <c r="E67" s="708"/>
      <c r="F67" s="709"/>
      <c r="G67" s="733"/>
      <c r="H67" s="734"/>
      <c r="I67" s="176"/>
      <c r="J67" s="177"/>
      <c r="K67" s="176"/>
      <c r="L67" s="177"/>
      <c r="M67" s="735"/>
      <c r="N67" s="736"/>
      <c r="O67" s="737"/>
      <c r="P67" s="738"/>
      <c r="Q67" s="738"/>
      <c r="R67" s="734"/>
      <c r="S67" s="722"/>
      <c r="T67" s="690"/>
      <c r="U67" s="723"/>
      <c r="V67" s="178" t="s">
        <v>278</v>
      </c>
      <c r="W67" s="179"/>
      <c r="X67" s="179"/>
      <c r="Y67" s="180"/>
      <c r="Z67" s="181"/>
      <c r="AA67" s="182" t="str">
        <f>IF(AA66="","",VLOOKUP(AA66,シフト記号表!$C$5:$W$46,21,FALSE))</f>
        <v/>
      </c>
      <c r="AB67" s="183" t="str">
        <f>IF(AB66="","",VLOOKUP(AB66,シフト記号表!$C$5:$W$46,21,FALSE))</f>
        <v/>
      </c>
      <c r="AC67" s="183" t="str">
        <f>IF(AC66="","",VLOOKUP(AC66,シフト記号表!$C$5:$W$46,21,FALSE))</f>
        <v/>
      </c>
      <c r="AD67" s="183" t="str">
        <f>IF(AD66="","",VLOOKUP(AD66,シフト記号表!$C$5:$W$46,21,FALSE))</f>
        <v/>
      </c>
      <c r="AE67" s="183" t="str">
        <f>IF(AE66="","",VLOOKUP(AE66,シフト記号表!$C$5:$W$46,21,FALSE))</f>
        <v/>
      </c>
      <c r="AF67" s="183" t="str">
        <f>IF(AF66="","",VLOOKUP(AF66,シフト記号表!$C$5:$W$46,21,FALSE))</f>
        <v/>
      </c>
      <c r="AG67" s="184" t="str">
        <f>IF(AG66="","",VLOOKUP(AG66,シフト記号表!$C$5:$W$46,21,FALSE))</f>
        <v/>
      </c>
      <c r="AH67" s="182" t="str">
        <f>IF(AH66="","",VLOOKUP(AH66,シフト記号表!$C$5:$W$46,21,FALSE))</f>
        <v/>
      </c>
      <c r="AI67" s="183" t="str">
        <f>IF(AI66="","",VLOOKUP(AI66,シフト記号表!$C$5:$W$46,21,FALSE))</f>
        <v/>
      </c>
      <c r="AJ67" s="183" t="str">
        <f>IF(AJ66="","",VLOOKUP(AJ66,シフト記号表!$C$5:$W$46,21,FALSE))</f>
        <v/>
      </c>
      <c r="AK67" s="183" t="str">
        <f>IF(AK66="","",VLOOKUP(AK66,シフト記号表!$C$5:$W$46,21,FALSE))</f>
        <v/>
      </c>
      <c r="AL67" s="183" t="str">
        <f>IF(AL66="","",VLOOKUP(AL66,シフト記号表!$C$5:$W$46,21,FALSE))</f>
        <v/>
      </c>
      <c r="AM67" s="183" t="str">
        <f>IF(AM66="","",VLOOKUP(AM66,シフト記号表!$C$5:$W$46,21,FALSE))</f>
        <v/>
      </c>
      <c r="AN67" s="184" t="str">
        <f>IF(AN66="","",VLOOKUP(AN66,シフト記号表!$C$5:$W$46,21,FALSE))</f>
        <v/>
      </c>
      <c r="AO67" s="182" t="str">
        <f>IF(AO66="","",VLOOKUP(AO66,シフト記号表!$C$5:$W$46,21,FALSE))</f>
        <v/>
      </c>
      <c r="AP67" s="183" t="str">
        <f>IF(AP66="","",VLOOKUP(AP66,シフト記号表!$C$5:$W$46,21,FALSE))</f>
        <v/>
      </c>
      <c r="AQ67" s="183" t="str">
        <f>IF(AQ66="","",VLOOKUP(AQ66,シフト記号表!$C$5:$W$46,21,FALSE))</f>
        <v/>
      </c>
      <c r="AR67" s="183" t="str">
        <f>IF(AR66="","",VLOOKUP(AR66,シフト記号表!$C$5:$W$46,21,FALSE))</f>
        <v/>
      </c>
      <c r="AS67" s="183" t="str">
        <f>IF(AS66="","",VLOOKUP(AS66,シフト記号表!$C$5:$W$46,21,FALSE))</f>
        <v/>
      </c>
      <c r="AT67" s="183" t="str">
        <f>IF(AT66="","",VLOOKUP(AT66,シフト記号表!$C$5:$W$46,21,FALSE))</f>
        <v/>
      </c>
      <c r="AU67" s="184" t="str">
        <f>IF(AU66="","",VLOOKUP(AU66,シフト記号表!$C$5:$W$46,21,FALSE))</f>
        <v/>
      </c>
      <c r="AV67" s="182" t="str">
        <f>IF(AV66="","",VLOOKUP(AV66,シフト記号表!$C$5:$W$46,21,FALSE))</f>
        <v/>
      </c>
      <c r="AW67" s="183" t="str">
        <f>IF(AW66="","",VLOOKUP(AW66,シフト記号表!$C$5:$W$46,21,FALSE))</f>
        <v/>
      </c>
      <c r="AX67" s="183" t="str">
        <f>IF(AX66="","",VLOOKUP(AX66,シフト記号表!$C$5:$W$46,21,FALSE))</f>
        <v/>
      </c>
      <c r="AY67" s="183" t="str">
        <f>IF(AY66="","",VLOOKUP(AY66,シフト記号表!$C$5:$W$46,21,FALSE))</f>
        <v/>
      </c>
      <c r="AZ67" s="183" t="str">
        <f>IF(AZ66="","",VLOOKUP(AZ66,シフト記号表!$C$5:$W$46,21,FALSE))</f>
        <v/>
      </c>
      <c r="BA67" s="183" t="str">
        <f>IF(BA66="","",VLOOKUP(BA66,シフト記号表!$C$5:$W$46,21,FALSE))</f>
        <v/>
      </c>
      <c r="BB67" s="184" t="str">
        <f>IF(BB66="","",VLOOKUP(BB66,シフト記号表!$C$5:$W$46,21,FALSE))</f>
        <v/>
      </c>
      <c r="BC67" s="182" t="str">
        <f>IF(BC66="","",VLOOKUP(BC66,シフト記号表!$C$5:$W$46,21,FALSE))</f>
        <v/>
      </c>
      <c r="BD67" s="183" t="str">
        <f>IF(BD66="","",VLOOKUP(BD66,シフト記号表!$C$5:$W$46,21,FALSE))</f>
        <v/>
      </c>
      <c r="BE67" s="183" t="str">
        <f>IF(BE66="","",VLOOKUP(BE66,シフト記号表!$C$5:$W$46,21,FALSE))</f>
        <v/>
      </c>
      <c r="BF67" s="696">
        <f>IF($BI$3="計画",SUM(AA67:BB67),IF($BI$3="実績",SUM(AA67:BE67),""))</f>
        <v>0</v>
      </c>
      <c r="BG67" s="697"/>
      <c r="BH67" s="698">
        <f>IF($BI$3="計画",BF67/4,IF($BI$3="実績",(BF67/($BI$7/7)),""))</f>
        <v>0</v>
      </c>
      <c r="BI67" s="699"/>
      <c r="BJ67" s="689"/>
      <c r="BK67" s="690"/>
      <c r="BL67" s="690"/>
      <c r="BM67" s="690"/>
      <c r="BN67" s="691"/>
    </row>
    <row r="68" spans="2:66" ht="20.25" customHeight="1" x14ac:dyDescent="0.15">
      <c r="B68" s="186"/>
      <c r="C68" s="705"/>
      <c r="D68" s="710"/>
      <c r="E68" s="708"/>
      <c r="F68" s="709"/>
      <c r="G68" s="743"/>
      <c r="H68" s="744"/>
      <c r="I68" s="745">
        <f>G67</f>
        <v>0</v>
      </c>
      <c r="J68" s="744"/>
      <c r="K68" s="745">
        <f>M67</f>
        <v>0</v>
      </c>
      <c r="L68" s="744"/>
      <c r="M68" s="746"/>
      <c r="N68" s="747"/>
      <c r="O68" s="748"/>
      <c r="P68" s="749"/>
      <c r="Q68" s="749"/>
      <c r="R68" s="750"/>
      <c r="S68" s="755"/>
      <c r="T68" s="741"/>
      <c r="U68" s="756"/>
      <c r="V68" s="187" t="s">
        <v>279</v>
      </c>
      <c r="W68" s="213"/>
      <c r="X68" s="213"/>
      <c r="Y68" s="214"/>
      <c r="Z68" s="215"/>
      <c r="AA68" s="191" t="str">
        <f>IF(AA66="","",VLOOKUP(AA66,シフト記号表!$C$5:$Y$46,23,FALSE))</f>
        <v/>
      </c>
      <c r="AB68" s="192" t="str">
        <f>IF(AB66="","",VLOOKUP(AB66,シフト記号表!$C$5:$Y$46,23,FALSE))</f>
        <v/>
      </c>
      <c r="AC68" s="192" t="str">
        <f>IF(AC66="","",VLOOKUP(AC66,シフト記号表!$C$5:$Y$46,23,FALSE))</f>
        <v/>
      </c>
      <c r="AD68" s="192" t="str">
        <f>IF(AD66="","",VLOOKUP(AD66,シフト記号表!$C$5:$Y$46,23,FALSE))</f>
        <v/>
      </c>
      <c r="AE68" s="192" t="str">
        <f>IF(AE66="","",VLOOKUP(AE66,シフト記号表!$C$5:$Y$46,23,FALSE))</f>
        <v/>
      </c>
      <c r="AF68" s="192" t="str">
        <f>IF(AF66="","",VLOOKUP(AF66,シフト記号表!$C$5:$Y$46,23,FALSE))</f>
        <v/>
      </c>
      <c r="AG68" s="193" t="str">
        <f>IF(AG66="","",VLOOKUP(AG66,シフト記号表!$C$5:$Y$46,23,FALSE))</f>
        <v/>
      </c>
      <c r="AH68" s="191" t="str">
        <f>IF(AH66="","",VLOOKUP(AH66,シフト記号表!$C$5:$Y$46,23,FALSE))</f>
        <v/>
      </c>
      <c r="AI68" s="192" t="str">
        <f>IF(AI66="","",VLOOKUP(AI66,シフト記号表!$C$5:$Y$46,23,FALSE))</f>
        <v/>
      </c>
      <c r="AJ68" s="192" t="str">
        <f>IF(AJ66="","",VLOOKUP(AJ66,シフト記号表!$C$5:$Y$46,23,FALSE))</f>
        <v/>
      </c>
      <c r="AK68" s="192" t="str">
        <f>IF(AK66="","",VLOOKUP(AK66,シフト記号表!$C$5:$Y$46,23,FALSE))</f>
        <v/>
      </c>
      <c r="AL68" s="192" t="str">
        <f>IF(AL66="","",VLOOKUP(AL66,シフト記号表!$C$5:$Y$46,23,FALSE))</f>
        <v/>
      </c>
      <c r="AM68" s="192" t="str">
        <f>IF(AM66="","",VLOOKUP(AM66,シフト記号表!$C$5:$Y$46,23,FALSE))</f>
        <v/>
      </c>
      <c r="AN68" s="193" t="str">
        <f>IF(AN66="","",VLOOKUP(AN66,シフト記号表!$C$5:$Y$46,23,FALSE))</f>
        <v/>
      </c>
      <c r="AO68" s="191" t="str">
        <f>IF(AO66="","",VLOOKUP(AO66,シフト記号表!$C$5:$Y$46,23,FALSE))</f>
        <v/>
      </c>
      <c r="AP68" s="192" t="str">
        <f>IF(AP66="","",VLOOKUP(AP66,シフト記号表!$C$5:$Y$46,23,FALSE))</f>
        <v/>
      </c>
      <c r="AQ68" s="192" t="str">
        <f>IF(AQ66="","",VLOOKUP(AQ66,シフト記号表!$C$5:$Y$46,23,FALSE))</f>
        <v/>
      </c>
      <c r="AR68" s="192" t="str">
        <f>IF(AR66="","",VLOOKUP(AR66,シフト記号表!$C$5:$Y$46,23,FALSE))</f>
        <v/>
      </c>
      <c r="AS68" s="192" t="str">
        <f>IF(AS66="","",VLOOKUP(AS66,シフト記号表!$C$5:$Y$46,23,FALSE))</f>
        <v/>
      </c>
      <c r="AT68" s="192" t="str">
        <f>IF(AT66="","",VLOOKUP(AT66,シフト記号表!$C$5:$Y$46,23,FALSE))</f>
        <v/>
      </c>
      <c r="AU68" s="193" t="str">
        <f>IF(AU66="","",VLOOKUP(AU66,シフト記号表!$C$5:$Y$46,23,FALSE))</f>
        <v/>
      </c>
      <c r="AV68" s="191" t="str">
        <f>IF(AV66="","",VLOOKUP(AV66,シフト記号表!$C$5:$Y$46,23,FALSE))</f>
        <v/>
      </c>
      <c r="AW68" s="192" t="str">
        <f>IF(AW66="","",VLOOKUP(AW66,シフト記号表!$C$5:$Y$46,23,FALSE))</f>
        <v/>
      </c>
      <c r="AX68" s="192" t="str">
        <f>IF(AX66="","",VLOOKUP(AX66,シフト記号表!$C$5:$Y$46,23,FALSE))</f>
        <v/>
      </c>
      <c r="AY68" s="192" t="str">
        <f>IF(AY66="","",VLOOKUP(AY66,シフト記号表!$C$5:$Y$46,23,FALSE))</f>
        <v/>
      </c>
      <c r="AZ68" s="192" t="str">
        <f>IF(AZ66="","",VLOOKUP(AZ66,シフト記号表!$C$5:$Y$46,23,FALSE))</f>
        <v/>
      </c>
      <c r="BA68" s="192" t="str">
        <f>IF(BA66="","",VLOOKUP(BA66,シフト記号表!$C$5:$Y$46,23,FALSE))</f>
        <v/>
      </c>
      <c r="BB68" s="193" t="str">
        <f>IF(BB66="","",VLOOKUP(BB66,シフト記号表!$C$5:$Y$46,23,FALSE))</f>
        <v/>
      </c>
      <c r="BC68" s="191" t="str">
        <f>IF(BC66="","",VLOOKUP(BC66,シフト記号表!$C$5:$Y$46,23,FALSE))</f>
        <v/>
      </c>
      <c r="BD68" s="192" t="str">
        <f>IF(BD66="","",VLOOKUP(BD66,シフト記号表!$C$5:$Y$46,23,FALSE))</f>
        <v/>
      </c>
      <c r="BE68" s="192" t="str">
        <f>IF(BE66="","",VLOOKUP(BE66,シフト記号表!$C$5:$Y$46,23,FALSE))</f>
        <v/>
      </c>
      <c r="BF68" s="751">
        <f>IF($BI$3="計画",SUM(AA68:BB68),IF($BI$3="実績",SUM(AA68:BE68),""))</f>
        <v>0</v>
      </c>
      <c r="BG68" s="752"/>
      <c r="BH68" s="753">
        <f>IF($BI$3="計画",BF68/4,IF($BI$3="実績",(BF68/($BI$7/7)),""))</f>
        <v>0</v>
      </c>
      <c r="BI68" s="754"/>
      <c r="BJ68" s="740"/>
      <c r="BK68" s="741"/>
      <c r="BL68" s="741"/>
      <c r="BM68" s="741"/>
      <c r="BN68" s="742"/>
    </row>
    <row r="69" spans="2:66" ht="20.25" customHeight="1" x14ac:dyDescent="0.15">
      <c r="B69" s="195"/>
      <c r="C69" s="704"/>
      <c r="D69" s="707"/>
      <c r="E69" s="708"/>
      <c r="F69" s="709"/>
      <c r="G69" s="733"/>
      <c r="H69" s="734"/>
      <c r="I69" s="176"/>
      <c r="J69" s="177"/>
      <c r="K69" s="176"/>
      <c r="L69" s="177"/>
      <c r="M69" s="716"/>
      <c r="N69" s="717"/>
      <c r="O69" s="737"/>
      <c r="P69" s="738"/>
      <c r="Q69" s="738"/>
      <c r="R69" s="734"/>
      <c r="S69" s="720"/>
      <c r="T69" s="687"/>
      <c r="U69" s="721"/>
      <c r="V69" s="198" t="s">
        <v>272</v>
      </c>
      <c r="W69" s="206"/>
      <c r="X69" s="206"/>
      <c r="Y69" s="207"/>
      <c r="Z69" s="212"/>
      <c r="AA69" s="202"/>
      <c r="AB69" s="269"/>
      <c r="AC69" s="269"/>
      <c r="AD69" s="269"/>
      <c r="AE69" s="269"/>
      <c r="AF69" s="269"/>
      <c r="AG69" s="204"/>
      <c r="AH69" s="202"/>
      <c r="AI69" s="269"/>
      <c r="AJ69" s="269"/>
      <c r="AK69" s="269"/>
      <c r="AL69" s="269"/>
      <c r="AM69" s="269"/>
      <c r="AN69" s="204"/>
      <c r="AO69" s="202"/>
      <c r="AP69" s="269"/>
      <c r="AQ69" s="269"/>
      <c r="AR69" s="269"/>
      <c r="AS69" s="269"/>
      <c r="AT69" s="269"/>
      <c r="AU69" s="204"/>
      <c r="AV69" s="202"/>
      <c r="AW69" s="269"/>
      <c r="AX69" s="269"/>
      <c r="AY69" s="269"/>
      <c r="AZ69" s="269"/>
      <c r="BA69" s="269"/>
      <c r="BB69" s="204"/>
      <c r="BC69" s="202"/>
      <c r="BD69" s="269"/>
      <c r="BE69" s="270"/>
      <c r="BF69" s="682"/>
      <c r="BG69" s="683"/>
      <c r="BH69" s="684"/>
      <c r="BI69" s="685"/>
      <c r="BJ69" s="686"/>
      <c r="BK69" s="687"/>
      <c r="BL69" s="687"/>
      <c r="BM69" s="687"/>
      <c r="BN69" s="688"/>
    </row>
    <row r="70" spans="2:66" ht="20.25" customHeight="1" x14ac:dyDescent="0.15">
      <c r="B70" s="175" t="e">
        <f>B67+1</f>
        <v>#REF!</v>
      </c>
      <c r="C70" s="705"/>
      <c r="D70" s="710"/>
      <c r="E70" s="708"/>
      <c r="F70" s="709"/>
      <c r="G70" s="733"/>
      <c r="H70" s="734"/>
      <c r="I70" s="176"/>
      <c r="J70" s="177"/>
      <c r="K70" s="176"/>
      <c r="L70" s="177"/>
      <c r="M70" s="735"/>
      <c r="N70" s="736"/>
      <c r="O70" s="737"/>
      <c r="P70" s="738"/>
      <c r="Q70" s="738"/>
      <c r="R70" s="734"/>
      <c r="S70" s="722"/>
      <c r="T70" s="690"/>
      <c r="U70" s="723"/>
      <c r="V70" s="178" t="s">
        <v>278</v>
      </c>
      <c r="W70" s="179"/>
      <c r="X70" s="179"/>
      <c r="Y70" s="180"/>
      <c r="Z70" s="181"/>
      <c r="AA70" s="182" t="str">
        <f>IF(AA69="","",VLOOKUP(AA69,シフト記号表!$C$5:$W$46,21,FALSE))</f>
        <v/>
      </c>
      <c r="AB70" s="183" t="str">
        <f>IF(AB69="","",VLOOKUP(AB69,シフト記号表!$C$5:$W$46,21,FALSE))</f>
        <v/>
      </c>
      <c r="AC70" s="183" t="str">
        <f>IF(AC69="","",VLOOKUP(AC69,シフト記号表!$C$5:$W$46,21,FALSE))</f>
        <v/>
      </c>
      <c r="AD70" s="183" t="str">
        <f>IF(AD69="","",VLOOKUP(AD69,シフト記号表!$C$5:$W$46,21,FALSE))</f>
        <v/>
      </c>
      <c r="AE70" s="183" t="str">
        <f>IF(AE69="","",VLOOKUP(AE69,シフト記号表!$C$5:$W$46,21,FALSE))</f>
        <v/>
      </c>
      <c r="AF70" s="183" t="str">
        <f>IF(AF69="","",VLOOKUP(AF69,シフト記号表!$C$5:$W$46,21,FALSE))</f>
        <v/>
      </c>
      <c r="AG70" s="184" t="str">
        <f>IF(AG69="","",VLOOKUP(AG69,シフト記号表!$C$5:$W$46,21,FALSE))</f>
        <v/>
      </c>
      <c r="AH70" s="182" t="str">
        <f>IF(AH69="","",VLOOKUP(AH69,シフト記号表!$C$5:$W$46,21,FALSE))</f>
        <v/>
      </c>
      <c r="AI70" s="183" t="str">
        <f>IF(AI69="","",VLOOKUP(AI69,シフト記号表!$C$5:$W$46,21,FALSE))</f>
        <v/>
      </c>
      <c r="AJ70" s="183" t="str">
        <f>IF(AJ69="","",VLOOKUP(AJ69,シフト記号表!$C$5:$W$46,21,FALSE))</f>
        <v/>
      </c>
      <c r="AK70" s="183" t="str">
        <f>IF(AK69="","",VLOOKUP(AK69,シフト記号表!$C$5:$W$46,21,FALSE))</f>
        <v/>
      </c>
      <c r="AL70" s="183" t="str">
        <f>IF(AL69="","",VLOOKUP(AL69,シフト記号表!$C$5:$W$46,21,FALSE))</f>
        <v/>
      </c>
      <c r="AM70" s="183" t="str">
        <f>IF(AM69="","",VLOOKUP(AM69,シフト記号表!$C$5:$W$46,21,FALSE))</f>
        <v/>
      </c>
      <c r="AN70" s="184" t="str">
        <f>IF(AN69="","",VLOOKUP(AN69,シフト記号表!$C$5:$W$46,21,FALSE))</f>
        <v/>
      </c>
      <c r="AO70" s="182" t="str">
        <f>IF(AO69="","",VLOOKUP(AO69,シフト記号表!$C$5:$W$46,21,FALSE))</f>
        <v/>
      </c>
      <c r="AP70" s="183" t="str">
        <f>IF(AP69="","",VLOOKUP(AP69,シフト記号表!$C$5:$W$46,21,FALSE))</f>
        <v/>
      </c>
      <c r="AQ70" s="183" t="str">
        <f>IF(AQ69="","",VLOOKUP(AQ69,シフト記号表!$C$5:$W$46,21,FALSE))</f>
        <v/>
      </c>
      <c r="AR70" s="183" t="str">
        <f>IF(AR69="","",VLOOKUP(AR69,シフト記号表!$C$5:$W$46,21,FALSE))</f>
        <v/>
      </c>
      <c r="AS70" s="183" t="str">
        <f>IF(AS69="","",VLOOKUP(AS69,シフト記号表!$C$5:$W$46,21,FALSE))</f>
        <v/>
      </c>
      <c r="AT70" s="183" t="str">
        <f>IF(AT69="","",VLOOKUP(AT69,シフト記号表!$C$5:$W$46,21,FALSE))</f>
        <v/>
      </c>
      <c r="AU70" s="184" t="str">
        <f>IF(AU69="","",VLOOKUP(AU69,シフト記号表!$C$5:$W$46,21,FALSE))</f>
        <v/>
      </c>
      <c r="AV70" s="182" t="str">
        <f>IF(AV69="","",VLOOKUP(AV69,シフト記号表!$C$5:$W$46,21,FALSE))</f>
        <v/>
      </c>
      <c r="AW70" s="183" t="str">
        <f>IF(AW69="","",VLOOKUP(AW69,シフト記号表!$C$5:$W$46,21,FALSE))</f>
        <v/>
      </c>
      <c r="AX70" s="183" t="str">
        <f>IF(AX69="","",VLOOKUP(AX69,シフト記号表!$C$5:$W$46,21,FALSE))</f>
        <v/>
      </c>
      <c r="AY70" s="183" t="str">
        <f>IF(AY69="","",VLOOKUP(AY69,シフト記号表!$C$5:$W$46,21,FALSE))</f>
        <v/>
      </c>
      <c r="AZ70" s="183" t="str">
        <f>IF(AZ69="","",VLOOKUP(AZ69,シフト記号表!$C$5:$W$46,21,FALSE))</f>
        <v/>
      </c>
      <c r="BA70" s="183" t="str">
        <f>IF(BA69="","",VLOOKUP(BA69,シフト記号表!$C$5:$W$46,21,FALSE))</f>
        <v/>
      </c>
      <c r="BB70" s="184" t="str">
        <f>IF(BB69="","",VLOOKUP(BB69,シフト記号表!$C$5:$W$46,21,FALSE))</f>
        <v/>
      </c>
      <c r="BC70" s="182" t="str">
        <f>IF(BC69="","",VLOOKUP(BC69,シフト記号表!$C$5:$W$46,21,FALSE))</f>
        <v/>
      </c>
      <c r="BD70" s="183" t="str">
        <f>IF(BD69="","",VLOOKUP(BD69,シフト記号表!$C$5:$W$46,21,FALSE))</f>
        <v/>
      </c>
      <c r="BE70" s="183" t="str">
        <f>IF(BE69="","",VLOOKUP(BE69,シフト記号表!$C$5:$W$46,21,FALSE))</f>
        <v/>
      </c>
      <c r="BF70" s="696">
        <f>IF($BI$3="計画",SUM(AA70:BB70),IF($BI$3="実績",SUM(AA70:BE70),""))</f>
        <v>0</v>
      </c>
      <c r="BG70" s="697"/>
      <c r="BH70" s="698">
        <f>IF($BI$3="計画",BF70/4,IF($BI$3="実績",(BF70/($BI$7/7)),""))</f>
        <v>0</v>
      </c>
      <c r="BI70" s="699"/>
      <c r="BJ70" s="689"/>
      <c r="BK70" s="690"/>
      <c r="BL70" s="690"/>
      <c r="BM70" s="690"/>
      <c r="BN70" s="691"/>
    </row>
    <row r="71" spans="2:66" ht="20.25" customHeight="1" x14ac:dyDescent="0.15">
      <c r="B71" s="186"/>
      <c r="C71" s="705"/>
      <c r="D71" s="710"/>
      <c r="E71" s="708"/>
      <c r="F71" s="709"/>
      <c r="G71" s="743"/>
      <c r="H71" s="744"/>
      <c r="I71" s="745">
        <f>G70</f>
        <v>0</v>
      </c>
      <c r="J71" s="744"/>
      <c r="K71" s="745">
        <f>M70</f>
        <v>0</v>
      </c>
      <c r="L71" s="744"/>
      <c r="M71" s="746"/>
      <c r="N71" s="747"/>
      <c r="O71" s="748"/>
      <c r="P71" s="749"/>
      <c r="Q71" s="749"/>
      <c r="R71" s="750"/>
      <c r="S71" s="755"/>
      <c r="T71" s="741"/>
      <c r="U71" s="756"/>
      <c r="V71" s="187" t="s">
        <v>279</v>
      </c>
      <c r="W71" s="213"/>
      <c r="X71" s="213"/>
      <c r="Y71" s="214"/>
      <c r="Z71" s="215"/>
      <c r="AA71" s="191" t="str">
        <f>IF(AA69="","",VLOOKUP(AA69,シフト記号表!$C$5:$Y$46,23,FALSE))</f>
        <v/>
      </c>
      <c r="AB71" s="192" t="str">
        <f>IF(AB69="","",VLOOKUP(AB69,シフト記号表!$C$5:$Y$46,23,FALSE))</f>
        <v/>
      </c>
      <c r="AC71" s="192" t="str">
        <f>IF(AC69="","",VLOOKUP(AC69,シフト記号表!$C$5:$Y$46,23,FALSE))</f>
        <v/>
      </c>
      <c r="AD71" s="192" t="str">
        <f>IF(AD69="","",VLOOKUP(AD69,シフト記号表!$C$5:$Y$46,23,FALSE))</f>
        <v/>
      </c>
      <c r="AE71" s="192" t="str">
        <f>IF(AE69="","",VLOOKUP(AE69,シフト記号表!$C$5:$Y$46,23,FALSE))</f>
        <v/>
      </c>
      <c r="AF71" s="192" t="str">
        <f>IF(AF69="","",VLOOKUP(AF69,シフト記号表!$C$5:$Y$46,23,FALSE))</f>
        <v/>
      </c>
      <c r="AG71" s="193" t="str">
        <f>IF(AG69="","",VLOOKUP(AG69,シフト記号表!$C$5:$Y$46,23,FALSE))</f>
        <v/>
      </c>
      <c r="AH71" s="191" t="str">
        <f>IF(AH69="","",VLOOKUP(AH69,シフト記号表!$C$5:$Y$46,23,FALSE))</f>
        <v/>
      </c>
      <c r="AI71" s="192" t="str">
        <f>IF(AI69="","",VLOOKUP(AI69,シフト記号表!$C$5:$Y$46,23,FALSE))</f>
        <v/>
      </c>
      <c r="AJ71" s="192" t="str">
        <f>IF(AJ69="","",VLOOKUP(AJ69,シフト記号表!$C$5:$Y$46,23,FALSE))</f>
        <v/>
      </c>
      <c r="AK71" s="192" t="str">
        <f>IF(AK69="","",VLOOKUP(AK69,シフト記号表!$C$5:$Y$46,23,FALSE))</f>
        <v/>
      </c>
      <c r="AL71" s="192" t="str">
        <f>IF(AL69="","",VLOOKUP(AL69,シフト記号表!$C$5:$Y$46,23,FALSE))</f>
        <v/>
      </c>
      <c r="AM71" s="192" t="str">
        <f>IF(AM69="","",VLOOKUP(AM69,シフト記号表!$C$5:$Y$46,23,FALSE))</f>
        <v/>
      </c>
      <c r="AN71" s="193" t="str">
        <f>IF(AN69="","",VLOOKUP(AN69,シフト記号表!$C$5:$Y$46,23,FALSE))</f>
        <v/>
      </c>
      <c r="AO71" s="191" t="str">
        <f>IF(AO69="","",VLOOKUP(AO69,シフト記号表!$C$5:$Y$46,23,FALSE))</f>
        <v/>
      </c>
      <c r="AP71" s="192" t="str">
        <f>IF(AP69="","",VLOOKUP(AP69,シフト記号表!$C$5:$Y$46,23,FALSE))</f>
        <v/>
      </c>
      <c r="AQ71" s="192" t="str">
        <f>IF(AQ69="","",VLOOKUP(AQ69,シフト記号表!$C$5:$Y$46,23,FALSE))</f>
        <v/>
      </c>
      <c r="AR71" s="192" t="str">
        <f>IF(AR69="","",VLOOKUP(AR69,シフト記号表!$C$5:$Y$46,23,FALSE))</f>
        <v/>
      </c>
      <c r="AS71" s="192" t="str">
        <f>IF(AS69="","",VLOOKUP(AS69,シフト記号表!$C$5:$Y$46,23,FALSE))</f>
        <v/>
      </c>
      <c r="AT71" s="192" t="str">
        <f>IF(AT69="","",VLOOKUP(AT69,シフト記号表!$C$5:$Y$46,23,FALSE))</f>
        <v/>
      </c>
      <c r="AU71" s="193" t="str">
        <f>IF(AU69="","",VLOOKUP(AU69,シフト記号表!$C$5:$Y$46,23,FALSE))</f>
        <v/>
      </c>
      <c r="AV71" s="191" t="str">
        <f>IF(AV69="","",VLOOKUP(AV69,シフト記号表!$C$5:$Y$46,23,FALSE))</f>
        <v/>
      </c>
      <c r="AW71" s="192" t="str">
        <f>IF(AW69="","",VLOOKUP(AW69,シフト記号表!$C$5:$Y$46,23,FALSE))</f>
        <v/>
      </c>
      <c r="AX71" s="192" t="str">
        <f>IF(AX69="","",VLOOKUP(AX69,シフト記号表!$C$5:$Y$46,23,FALSE))</f>
        <v/>
      </c>
      <c r="AY71" s="192" t="str">
        <f>IF(AY69="","",VLOOKUP(AY69,シフト記号表!$C$5:$Y$46,23,FALSE))</f>
        <v/>
      </c>
      <c r="AZ71" s="192" t="str">
        <f>IF(AZ69="","",VLOOKUP(AZ69,シフト記号表!$C$5:$Y$46,23,FALSE))</f>
        <v/>
      </c>
      <c r="BA71" s="192" t="str">
        <f>IF(BA69="","",VLOOKUP(BA69,シフト記号表!$C$5:$Y$46,23,FALSE))</f>
        <v/>
      </c>
      <c r="BB71" s="193" t="str">
        <f>IF(BB69="","",VLOOKUP(BB69,シフト記号表!$C$5:$Y$46,23,FALSE))</f>
        <v/>
      </c>
      <c r="BC71" s="191" t="str">
        <f>IF(BC69="","",VLOOKUP(BC69,シフト記号表!$C$5:$Y$46,23,FALSE))</f>
        <v/>
      </c>
      <c r="BD71" s="192" t="str">
        <f>IF(BD69="","",VLOOKUP(BD69,シフト記号表!$C$5:$Y$46,23,FALSE))</f>
        <v/>
      </c>
      <c r="BE71" s="192" t="str">
        <f>IF(BE69="","",VLOOKUP(BE69,シフト記号表!$C$5:$Y$46,23,FALSE))</f>
        <v/>
      </c>
      <c r="BF71" s="751">
        <f>IF($BI$3="計画",SUM(AA71:BB71),IF($BI$3="実績",SUM(AA71:BE71),""))</f>
        <v>0</v>
      </c>
      <c r="BG71" s="752"/>
      <c r="BH71" s="753">
        <f>IF($BI$3="計画",BF71/4,IF($BI$3="実績",(BF71/($BI$7/7)),""))</f>
        <v>0</v>
      </c>
      <c r="BI71" s="754"/>
      <c r="BJ71" s="740"/>
      <c r="BK71" s="741"/>
      <c r="BL71" s="741"/>
      <c r="BM71" s="741"/>
      <c r="BN71" s="742"/>
    </row>
    <row r="72" spans="2:66" ht="20.25" customHeight="1" x14ac:dyDescent="0.15">
      <c r="B72" s="195"/>
      <c r="C72" s="704"/>
      <c r="D72" s="707"/>
      <c r="E72" s="708"/>
      <c r="F72" s="709"/>
      <c r="G72" s="714"/>
      <c r="H72" s="715"/>
      <c r="I72" s="196"/>
      <c r="J72" s="197"/>
      <c r="K72" s="196"/>
      <c r="L72" s="197"/>
      <c r="M72" s="716"/>
      <c r="N72" s="717"/>
      <c r="O72" s="718"/>
      <c r="P72" s="719"/>
      <c r="Q72" s="719"/>
      <c r="R72" s="715"/>
      <c r="S72" s="720"/>
      <c r="T72" s="687"/>
      <c r="U72" s="721"/>
      <c r="V72" s="198" t="s">
        <v>272</v>
      </c>
      <c r="W72" s="199"/>
      <c r="X72" s="199"/>
      <c r="Y72" s="200"/>
      <c r="Z72" s="201"/>
      <c r="AA72" s="202"/>
      <c r="AB72" s="269"/>
      <c r="AC72" s="269"/>
      <c r="AD72" s="269"/>
      <c r="AE72" s="269"/>
      <c r="AF72" s="269"/>
      <c r="AG72" s="204"/>
      <c r="AH72" s="202"/>
      <c r="AI72" s="269"/>
      <c r="AJ72" s="269"/>
      <c r="AK72" s="269"/>
      <c r="AL72" s="269"/>
      <c r="AM72" s="269"/>
      <c r="AN72" s="204"/>
      <c r="AO72" s="202"/>
      <c r="AP72" s="269"/>
      <c r="AQ72" s="269"/>
      <c r="AR72" s="269"/>
      <c r="AS72" s="269"/>
      <c r="AT72" s="269"/>
      <c r="AU72" s="204"/>
      <c r="AV72" s="202"/>
      <c r="AW72" s="269"/>
      <c r="AX72" s="269"/>
      <c r="AY72" s="269"/>
      <c r="AZ72" s="269"/>
      <c r="BA72" s="269"/>
      <c r="BB72" s="204"/>
      <c r="BC72" s="202"/>
      <c r="BD72" s="269"/>
      <c r="BE72" s="270"/>
      <c r="BF72" s="682"/>
      <c r="BG72" s="683"/>
      <c r="BH72" s="684"/>
      <c r="BI72" s="685"/>
      <c r="BJ72" s="686"/>
      <c r="BK72" s="687"/>
      <c r="BL72" s="687"/>
      <c r="BM72" s="687"/>
      <c r="BN72" s="688"/>
    </row>
    <row r="73" spans="2:66" ht="20.25" customHeight="1" x14ac:dyDescent="0.15">
      <c r="B73" s="175" t="e">
        <f>B70+1</f>
        <v>#REF!</v>
      </c>
      <c r="C73" s="705"/>
      <c r="D73" s="710"/>
      <c r="E73" s="708"/>
      <c r="F73" s="709"/>
      <c r="G73" s="733"/>
      <c r="H73" s="734"/>
      <c r="I73" s="176"/>
      <c r="J73" s="177"/>
      <c r="K73" s="176"/>
      <c r="L73" s="177"/>
      <c r="M73" s="735"/>
      <c r="N73" s="736"/>
      <c r="O73" s="737"/>
      <c r="P73" s="738"/>
      <c r="Q73" s="738"/>
      <c r="R73" s="734"/>
      <c r="S73" s="722"/>
      <c r="T73" s="690"/>
      <c r="U73" s="723"/>
      <c r="V73" s="178" t="s">
        <v>278</v>
      </c>
      <c r="W73" s="179"/>
      <c r="X73" s="179"/>
      <c r="Y73" s="180"/>
      <c r="Z73" s="181"/>
      <c r="AA73" s="182" t="str">
        <f>IF(AA72="","",VLOOKUP(AA72,シフト記号表!$C$5:$W$46,21,FALSE))</f>
        <v/>
      </c>
      <c r="AB73" s="183" t="str">
        <f>IF(AB72="","",VLOOKUP(AB72,シフト記号表!$C$5:$W$46,21,FALSE))</f>
        <v/>
      </c>
      <c r="AC73" s="183" t="str">
        <f>IF(AC72="","",VLOOKUP(AC72,シフト記号表!$C$5:$W$46,21,FALSE))</f>
        <v/>
      </c>
      <c r="AD73" s="183" t="str">
        <f>IF(AD72="","",VLOOKUP(AD72,シフト記号表!$C$5:$W$46,21,FALSE))</f>
        <v/>
      </c>
      <c r="AE73" s="183" t="str">
        <f>IF(AE72="","",VLOOKUP(AE72,シフト記号表!$C$5:$W$46,21,FALSE))</f>
        <v/>
      </c>
      <c r="AF73" s="183" t="str">
        <f>IF(AF72="","",VLOOKUP(AF72,シフト記号表!$C$5:$W$46,21,FALSE))</f>
        <v/>
      </c>
      <c r="AG73" s="184" t="str">
        <f>IF(AG72="","",VLOOKUP(AG72,シフト記号表!$C$5:$W$46,21,FALSE))</f>
        <v/>
      </c>
      <c r="AH73" s="182" t="str">
        <f>IF(AH72="","",VLOOKUP(AH72,シフト記号表!$C$5:$W$46,21,FALSE))</f>
        <v/>
      </c>
      <c r="AI73" s="183" t="str">
        <f>IF(AI72="","",VLOOKUP(AI72,シフト記号表!$C$5:$W$46,21,FALSE))</f>
        <v/>
      </c>
      <c r="AJ73" s="183" t="str">
        <f>IF(AJ72="","",VLOOKUP(AJ72,シフト記号表!$C$5:$W$46,21,FALSE))</f>
        <v/>
      </c>
      <c r="AK73" s="183" t="str">
        <f>IF(AK72="","",VLOOKUP(AK72,シフト記号表!$C$5:$W$46,21,FALSE))</f>
        <v/>
      </c>
      <c r="AL73" s="183" t="str">
        <f>IF(AL72="","",VLOOKUP(AL72,シフト記号表!$C$5:$W$46,21,FALSE))</f>
        <v/>
      </c>
      <c r="AM73" s="183" t="str">
        <f>IF(AM72="","",VLOOKUP(AM72,シフト記号表!$C$5:$W$46,21,FALSE))</f>
        <v/>
      </c>
      <c r="AN73" s="184" t="str">
        <f>IF(AN72="","",VLOOKUP(AN72,シフト記号表!$C$5:$W$46,21,FALSE))</f>
        <v/>
      </c>
      <c r="AO73" s="182" t="str">
        <f>IF(AO72="","",VLOOKUP(AO72,シフト記号表!$C$5:$W$46,21,FALSE))</f>
        <v/>
      </c>
      <c r="AP73" s="183" t="str">
        <f>IF(AP72="","",VLOOKUP(AP72,シフト記号表!$C$5:$W$46,21,FALSE))</f>
        <v/>
      </c>
      <c r="AQ73" s="183" t="str">
        <f>IF(AQ72="","",VLOOKUP(AQ72,シフト記号表!$C$5:$W$46,21,FALSE))</f>
        <v/>
      </c>
      <c r="AR73" s="183" t="str">
        <f>IF(AR72="","",VLOOKUP(AR72,シフト記号表!$C$5:$W$46,21,FALSE))</f>
        <v/>
      </c>
      <c r="AS73" s="183" t="str">
        <f>IF(AS72="","",VLOOKUP(AS72,シフト記号表!$C$5:$W$46,21,FALSE))</f>
        <v/>
      </c>
      <c r="AT73" s="183" t="str">
        <f>IF(AT72="","",VLOOKUP(AT72,シフト記号表!$C$5:$W$46,21,FALSE))</f>
        <v/>
      </c>
      <c r="AU73" s="184" t="str">
        <f>IF(AU72="","",VLOOKUP(AU72,シフト記号表!$C$5:$W$46,21,FALSE))</f>
        <v/>
      </c>
      <c r="AV73" s="182" t="str">
        <f>IF(AV72="","",VLOOKUP(AV72,シフト記号表!$C$5:$W$46,21,FALSE))</f>
        <v/>
      </c>
      <c r="AW73" s="183" t="str">
        <f>IF(AW72="","",VLOOKUP(AW72,シフト記号表!$C$5:$W$46,21,FALSE))</f>
        <v/>
      </c>
      <c r="AX73" s="183" t="str">
        <f>IF(AX72="","",VLOOKUP(AX72,シフト記号表!$C$5:$W$46,21,FALSE))</f>
        <v/>
      </c>
      <c r="AY73" s="183" t="str">
        <f>IF(AY72="","",VLOOKUP(AY72,シフト記号表!$C$5:$W$46,21,FALSE))</f>
        <v/>
      </c>
      <c r="AZ73" s="183" t="str">
        <f>IF(AZ72="","",VLOOKUP(AZ72,シフト記号表!$C$5:$W$46,21,FALSE))</f>
        <v/>
      </c>
      <c r="BA73" s="183" t="str">
        <f>IF(BA72="","",VLOOKUP(BA72,シフト記号表!$C$5:$W$46,21,FALSE))</f>
        <v/>
      </c>
      <c r="BB73" s="184" t="str">
        <f>IF(BB72="","",VLOOKUP(BB72,シフト記号表!$C$5:$W$46,21,FALSE))</f>
        <v/>
      </c>
      <c r="BC73" s="182" t="str">
        <f>IF(BC72="","",VLOOKUP(BC72,シフト記号表!$C$5:$W$46,21,FALSE))</f>
        <v/>
      </c>
      <c r="BD73" s="183" t="str">
        <f>IF(BD72="","",VLOOKUP(BD72,シフト記号表!$C$5:$W$46,21,FALSE))</f>
        <v/>
      </c>
      <c r="BE73" s="183" t="str">
        <f>IF(BE72="","",VLOOKUP(BE72,シフト記号表!$C$5:$W$46,21,FALSE))</f>
        <v/>
      </c>
      <c r="BF73" s="696">
        <f>IF($BI$3="計画",SUM(AA73:BB73),IF($BI$3="実績",SUM(AA73:BE73),""))</f>
        <v>0</v>
      </c>
      <c r="BG73" s="697"/>
      <c r="BH73" s="698">
        <f>IF($BI$3="計画",BF73/4,IF($BI$3="実績",(BF73/($BI$7/7)),""))</f>
        <v>0</v>
      </c>
      <c r="BI73" s="699"/>
      <c r="BJ73" s="689"/>
      <c r="BK73" s="690"/>
      <c r="BL73" s="690"/>
      <c r="BM73" s="690"/>
      <c r="BN73" s="691"/>
    </row>
    <row r="74" spans="2:66" ht="20.25" customHeight="1" x14ac:dyDescent="0.15">
      <c r="B74" s="186"/>
      <c r="C74" s="705"/>
      <c r="D74" s="710"/>
      <c r="E74" s="708"/>
      <c r="F74" s="709"/>
      <c r="G74" s="743"/>
      <c r="H74" s="744"/>
      <c r="I74" s="745">
        <f>G73</f>
        <v>0</v>
      </c>
      <c r="J74" s="744"/>
      <c r="K74" s="745">
        <f>M73</f>
        <v>0</v>
      </c>
      <c r="L74" s="744"/>
      <c r="M74" s="746"/>
      <c r="N74" s="747"/>
      <c r="O74" s="748"/>
      <c r="P74" s="749"/>
      <c r="Q74" s="749"/>
      <c r="R74" s="750"/>
      <c r="S74" s="755"/>
      <c r="T74" s="741"/>
      <c r="U74" s="756"/>
      <c r="V74" s="216" t="s">
        <v>279</v>
      </c>
      <c r="W74" s="213"/>
      <c r="X74" s="213"/>
      <c r="Y74" s="214"/>
      <c r="Z74" s="215"/>
      <c r="AA74" s="191" t="str">
        <f>IF(AA72="","",VLOOKUP(AA72,シフト記号表!$C$5:$Y$46,23,FALSE))</f>
        <v/>
      </c>
      <c r="AB74" s="192" t="str">
        <f>IF(AB72="","",VLOOKUP(AB72,シフト記号表!$C$5:$Y$46,23,FALSE))</f>
        <v/>
      </c>
      <c r="AC74" s="192" t="str">
        <f>IF(AC72="","",VLOOKUP(AC72,シフト記号表!$C$5:$Y$46,23,FALSE))</f>
        <v/>
      </c>
      <c r="AD74" s="192" t="str">
        <f>IF(AD72="","",VLOOKUP(AD72,シフト記号表!$C$5:$Y$46,23,FALSE))</f>
        <v/>
      </c>
      <c r="AE74" s="192" t="str">
        <f>IF(AE72="","",VLOOKUP(AE72,シフト記号表!$C$5:$Y$46,23,FALSE))</f>
        <v/>
      </c>
      <c r="AF74" s="192" t="str">
        <f>IF(AF72="","",VLOOKUP(AF72,シフト記号表!$C$5:$Y$46,23,FALSE))</f>
        <v/>
      </c>
      <c r="AG74" s="193" t="str">
        <f>IF(AG72="","",VLOOKUP(AG72,シフト記号表!$C$5:$Y$46,23,FALSE))</f>
        <v/>
      </c>
      <c r="AH74" s="191" t="str">
        <f>IF(AH72="","",VLOOKUP(AH72,シフト記号表!$C$5:$Y$46,23,FALSE))</f>
        <v/>
      </c>
      <c r="AI74" s="192" t="str">
        <f>IF(AI72="","",VLOOKUP(AI72,シフト記号表!$C$5:$Y$46,23,FALSE))</f>
        <v/>
      </c>
      <c r="AJ74" s="192" t="str">
        <f>IF(AJ72="","",VLOOKUP(AJ72,シフト記号表!$C$5:$Y$46,23,FALSE))</f>
        <v/>
      </c>
      <c r="AK74" s="192" t="str">
        <f>IF(AK72="","",VLOOKUP(AK72,シフト記号表!$C$5:$Y$46,23,FALSE))</f>
        <v/>
      </c>
      <c r="AL74" s="192" t="str">
        <f>IF(AL72="","",VLOOKUP(AL72,シフト記号表!$C$5:$Y$46,23,FALSE))</f>
        <v/>
      </c>
      <c r="AM74" s="192" t="str">
        <f>IF(AM72="","",VLOOKUP(AM72,シフト記号表!$C$5:$Y$46,23,FALSE))</f>
        <v/>
      </c>
      <c r="AN74" s="193" t="str">
        <f>IF(AN72="","",VLOOKUP(AN72,シフト記号表!$C$5:$Y$46,23,FALSE))</f>
        <v/>
      </c>
      <c r="AO74" s="191" t="str">
        <f>IF(AO72="","",VLOOKUP(AO72,シフト記号表!$C$5:$Y$46,23,FALSE))</f>
        <v/>
      </c>
      <c r="AP74" s="192" t="str">
        <f>IF(AP72="","",VLOOKUP(AP72,シフト記号表!$C$5:$Y$46,23,FALSE))</f>
        <v/>
      </c>
      <c r="AQ74" s="192" t="str">
        <f>IF(AQ72="","",VLOOKUP(AQ72,シフト記号表!$C$5:$Y$46,23,FALSE))</f>
        <v/>
      </c>
      <c r="AR74" s="192" t="str">
        <f>IF(AR72="","",VLOOKUP(AR72,シフト記号表!$C$5:$Y$46,23,FALSE))</f>
        <v/>
      </c>
      <c r="AS74" s="192" t="str">
        <f>IF(AS72="","",VLOOKUP(AS72,シフト記号表!$C$5:$Y$46,23,FALSE))</f>
        <v/>
      </c>
      <c r="AT74" s="192" t="str">
        <f>IF(AT72="","",VLOOKUP(AT72,シフト記号表!$C$5:$Y$46,23,FALSE))</f>
        <v/>
      </c>
      <c r="AU74" s="193" t="str">
        <f>IF(AU72="","",VLOOKUP(AU72,シフト記号表!$C$5:$Y$46,23,FALSE))</f>
        <v/>
      </c>
      <c r="AV74" s="191" t="str">
        <f>IF(AV72="","",VLOOKUP(AV72,シフト記号表!$C$5:$Y$46,23,FALSE))</f>
        <v/>
      </c>
      <c r="AW74" s="192" t="str">
        <f>IF(AW72="","",VLOOKUP(AW72,シフト記号表!$C$5:$Y$46,23,FALSE))</f>
        <v/>
      </c>
      <c r="AX74" s="192" t="str">
        <f>IF(AX72="","",VLOOKUP(AX72,シフト記号表!$C$5:$Y$46,23,FALSE))</f>
        <v/>
      </c>
      <c r="AY74" s="192" t="str">
        <f>IF(AY72="","",VLOOKUP(AY72,シフト記号表!$C$5:$Y$46,23,FALSE))</f>
        <v/>
      </c>
      <c r="AZ74" s="192" t="str">
        <f>IF(AZ72="","",VLOOKUP(AZ72,シフト記号表!$C$5:$Y$46,23,FALSE))</f>
        <v/>
      </c>
      <c r="BA74" s="192" t="str">
        <f>IF(BA72="","",VLOOKUP(BA72,シフト記号表!$C$5:$Y$46,23,FALSE))</f>
        <v/>
      </c>
      <c r="BB74" s="193" t="str">
        <f>IF(BB72="","",VLOOKUP(BB72,シフト記号表!$C$5:$Y$46,23,FALSE))</f>
        <v/>
      </c>
      <c r="BC74" s="191" t="str">
        <f>IF(BC72="","",VLOOKUP(BC72,シフト記号表!$C$5:$Y$46,23,FALSE))</f>
        <v/>
      </c>
      <c r="BD74" s="192" t="str">
        <f>IF(BD72="","",VLOOKUP(BD72,シフト記号表!$C$5:$Y$46,23,FALSE))</f>
        <v/>
      </c>
      <c r="BE74" s="192" t="str">
        <f>IF(BE72="","",VLOOKUP(BE72,シフト記号表!$C$5:$Y$46,23,FALSE))</f>
        <v/>
      </c>
      <c r="BF74" s="751">
        <f>IF($BI$3="計画",SUM(AA74:BB74),IF($BI$3="実績",SUM(AA74:BE74),""))</f>
        <v>0</v>
      </c>
      <c r="BG74" s="752"/>
      <c r="BH74" s="753">
        <f>IF($BI$3="計画",BF74/4,IF($BI$3="実績",(BF74/($BI$7/7)),""))</f>
        <v>0</v>
      </c>
      <c r="BI74" s="754"/>
      <c r="BJ74" s="740"/>
      <c r="BK74" s="741"/>
      <c r="BL74" s="741"/>
      <c r="BM74" s="741"/>
      <c r="BN74" s="742"/>
    </row>
    <row r="75" spans="2:66" ht="20.25" customHeight="1" x14ac:dyDescent="0.15">
      <c r="B75" s="195"/>
      <c r="C75" s="704"/>
      <c r="D75" s="707"/>
      <c r="E75" s="708"/>
      <c r="F75" s="709"/>
      <c r="G75" s="714"/>
      <c r="H75" s="715"/>
      <c r="I75" s="196"/>
      <c r="J75" s="197"/>
      <c r="K75" s="196"/>
      <c r="L75" s="197"/>
      <c r="M75" s="716"/>
      <c r="N75" s="717"/>
      <c r="O75" s="718"/>
      <c r="P75" s="719"/>
      <c r="Q75" s="719"/>
      <c r="R75" s="715"/>
      <c r="S75" s="720"/>
      <c r="T75" s="687"/>
      <c r="U75" s="721"/>
      <c r="V75" s="198" t="s">
        <v>272</v>
      </c>
      <c r="W75" s="199"/>
      <c r="X75" s="199"/>
      <c r="Y75" s="200"/>
      <c r="Z75" s="201"/>
      <c r="AA75" s="202"/>
      <c r="AB75" s="269"/>
      <c r="AC75" s="269"/>
      <c r="AD75" s="269"/>
      <c r="AE75" s="269"/>
      <c r="AF75" s="269"/>
      <c r="AG75" s="204"/>
      <c r="AH75" s="202"/>
      <c r="AI75" s="269"/>
      <c r="AJ75" s="269"/>
      <c r="AK75" s="269"/>
      <c r="AL75" s="269"/>
      <c r="AM75" s="269"/>
      <c r="AN75" s="204"/>
      <c r="AO75" s="202"/>
      <c r="AP75" s="269"/>
      <c r="AQ75" s="269"/>
      <c r="AR75" s="269"/>
      <c r="AS75" s="269"/>
      <c r="AT75" s="269"/>
      <c r="AU75" s="204"/>
      <c r="AV75" s="202"/>
      <c r="AW75" s="269"/>
      <c r="AX75" s="269"/>
      <c r="AY75" s="269"/>
      <c r="AZ75" s="269"/>
      <c r="BA75" s="269"/>
      <c r="BB75" s="204"/>
      <c r="BC75" s="202"/>
      <c r="BD75" s="269"/>
      <c r="BE75" s="270"/>
      <c r="BF75" s="682"/>
      <c r="BG75" s="683"/>
      <c r="BH75" s="684"/>
      <c r="BI75" s="685"/>
      <c r="BJ75" s="686"/>
      <c r="BK75" s="687"/>
      <c r="BL75" s="687"/>
      <c r="BM75" s="687"/>
      <c r="BN75" s="688"/>
    </row>
    <row r="76" spans="2:66" ht="20.25" customHeight="1" x14ac:dyDescent="0.15">
      <c r="B76" s="175" t="e">
        <f>B73+1</f>
        <v>#REF!</v>
      </c>
      <c r="C76" s="705"/>
      <c r="D76" s="710"/>
      <c r="E76" s="708"/>
      <c r="F76" s="709"/>
      <c r="G76" s="733"/>
      <c r="H76" s="734"/>
      <c r="I76" s="176"/>
      <c r="J76" s="177"/>
      <c r="K76" s="176"/>
      <c r="L76" s="177"/>
      <c r="M76" s="735"/>
      <c r="N76" s="736"/>
      <c r="O76" s="737"/>
      <c r="P76" s="738"/>
      <c r="Q76" s="738"/>
      <c r="R76" s="734"/>
      <c r="S76" s="722"/>
      <c r="T76" s="690"/>
      <c r="U76" s="723"/>
      <c r="V76" s="178" t="s">
        <v>278</v>
      </c>
      <c r="W76" s="179"/>
      <c r="X76" s="179"/>
      <c r="Y76" s="180"/>
      <c r="Z76" s="181"/>
      <c r="AA76" s="182" t="str">
        <f>IF(AA75="","",VLOOKUP(AA75,シフト記号表!$C$5:$W$46,21,FALSE))</f>
        <v/>
      </c>
      <c r="AB76" s="183" t="str">
        <f>IF(AB75="","",VLOOKUP(AB75,シフト記号表!$C$5:$W$46,21,FALSE))</f>
        <v/>
      </c>
      <c r="AC76" s="183" t="str">
        <f>IF(AC75="","",VLOOKUP(AC75,シフト記号表!$C$5:$W$46,21,FALSE))</f>
        <v/>
      </c>
      <c r="AD76" s="183" t="str">
        <f>IF(AD75="","",VLOOKUP(AD75,シフト記号表!$C$5:$W$46,21,FALSE))</f>
        <v/>
      </c>
      <c r="AE76" s="183" t="str">
        <f>IF(AE75="","",VLOOKUP(AE75,シフト記号表!$C$5:$W$46,21,FALSE))</f>
        <v/>
      </c>
      <c r="AF76" s="183" t="str">
        <f>IF(AF75="","",VLOOKUP(AF75,シフト記号表!$C$5:$W$46,21,FALSE))</f>
        <v/>
      </c>
      <c r="AG76" s="184" t="str">
        <f>IF(AG75="","",VLOOKUP(AG75,シフト記号表!$C$5:$W$46,21,FALSE))</f>
        <v/>
      </c>
      <c r="AH76" s="182" t="str">
        <f>IF(AH75="","",VLOOKUP(AH75,シフト記号表!$C$5:$W$46,21,FALSE))</f>
        <v/>
      </c>
      <c r="AI76" s="183" t="str">
        <f>IF(AI75="","",VLOOKUP(AI75,シフト記号表!$C$5:$W$46,21,FALSE))</f>
        <v/>
      </c>
      <c r="AJ76" s="183" t="str">
        <f>IF(AJ75="","",VLOOKUP(AJ75,シフト記号表!$C$5:$W$46,21,FALSE))</f>
        <v/>
      </c>
      <c r="AK76" s="183" t="str">
        <f>IF(AK75="","",VLOOKUP(AK75,シフト記号表!$C$5:$W$46,21,FALSE))</f>
        <v/>
      </c>
      <c r="AL76" s="183" t="str">
        <f>IF(AL75="","",VLOOKUP(AL75,シフト記号表!$C$5:$W$46,21,FALSE))</f>
        <v/>
      </c>
      <c r="AM76" s="183" t="str">
        <f>IF(AM75="","",VLOOKUP(AM75,シフト記号表!$C$5:$W$46,21,FALSE))</f>
        <v/>
      </c>
      <c r="AN76" s="184" t="str">
        <f>IF(AN75="","",VLOOKUP(AN75,シフト記号表!$C$5:$W$46,21,FALSE))</f>
        <v/>
      </c>
      <c r="AO76" s="182" t="str">
        <f>IF(AO75="","",VLOOKUP(AO75,シフト記号表!$C$5:$W$46,21,FALSE))</f>
        <v/>
      </c>
      <c r="AP76" s="183" t="str">
        <f>IF(AP75="","",VLOOKUP(AP75,シフト記号表!$C$5:$W$46,21,FALSE))</f>
        <v/>
      </c>
      <c r="AQ76" s="183" t="str">
        <f>IF(AQ75="","",VLOOKUP(AQ75,シフト記号表!$C$5:$W$46,21,FALSE))</f>
        <v/>
      </c>
      <c r="AR76" s="183" t="str">
        <f>IF(AR75="","",VLOOKUP(AR75,シフト記号表!$C$5:$W$46,21,FALSE))</f>
        <v/>
      </c>
      <c r="AS76" s="183" t="str">
        <f>IF(AS75="","",VLOOKUP(AS75,シフト記号表!$C$5:$W$46,21,FALSE))</f>
        <v/>
      </c>
      <c r="AT76" s="183" t="str">
        <f>IF(AT75="","",VLOOKUP(AT75,シフト記号表!$C$5:$W$46,21,FALSE))</f>
        <v/>
      </c>
      <c r="AU76" s="184" t="str">
        <f>IF(AU75="","",VLOOKUP(AU75,シフト記号表!$C$5:$W$46,21,FALSE))</f>
        <v/>
      </c>
      <c r="AV76" s="182" t="str">
        <f>IF(AV75="","",VLOOKUP(AV75,シフト記号表!$C$5:$W$46,21,FALSE))</f>
        <v/>
      </c>
      <c r="AW76" s="183" t="str">
        <f>IF(AW75="","",VLOOKUP(AW75,シフト記号表!$C$5:$W$46,21,FALSE))</f>
        <v/>
      </c>
      <c r="AX76" s="183" t="str">
        <f>IF(AX75="","",VLOOKUP(AX75,シフト記号表!$C$5:$W$46,21,FALSE))</f>
        <v/>
      </c>
      <c r="AY76" s="183" t="str">
        <f>IF(AY75="","",VLOOKUP(AY75,シフト記号表!$C$5:$W$46,21,FALSE))</f>
        <v/>
      </c>
      <c r="AZ76" s="183" t="str">
        <f>IF(AZ75="","",VLOOKUP(AZ75,シフト記号表!$C$5:$W$46,21,FALSE))</f>
        <v/>
      </c>
      <c r="BA76" s="183" t="str">
        <f>IF(BA75="","",VLOOKUP(BA75,シフト記号表!$C$5:$W$46,21,FALSE))</f>
        <v/>
      </c>
      <c r="BB76" s="184" t="str">
        <f>IF(BB75="","",VLOOKUP(BB75,シフト記号表!$C$5:$W$46,21,FALSE))</f>
        <v/>
      </c>
      <c r="BC76" s="182" t="str">
        <f>IF(BC75="","",VLOOKUP(BC75,シフト記号表!$C$5:$W$46,21,FALSE))</f>
        <v/>
      </c>
      <c r="BD76" s="183" t="str">
        <f>IF(BD75="","",VLOOKUP(BD75,シフト記号表!$C$5:$W$46,21,FALSE))</f>
        <v/>
      </c>
      <c r="BE76" s="183" t="str">
        <f>IF(BE75="","",VLOOKUP(BE75,シフト記号表!$C$5:$W$46,21,FALSE))</f>
        <v/>
      </c>
      <c r="BF76" s="696">
        <f>IF($BI$3="計画",SUM(AA76:BB76),IF($BI$3="実績",SUM(AA76:BE76),""))</f>
        <v>0</v>
      </c>
      <c r="BG76" s="697"/>
      <c r="BH76" s="698">
        <f>IF($BI$3="計画",BF76/4,IF($BI$3="実績",(BF76/($BI$7/7)),""))</f>
        <v>0</v>
      </c>
      <c r="BI76" s="699"/>
      <c r="BJ76" s="689"/>
      <c r="BK76" s="690"/>
      <c r="BL76" s="690"/>
      <c r="BM76" s="690"/>
      <c r="BN76" s="691"/>
    </row>
    <row r="77" spans="2:66" ht="20.25" customHeight="1" x14ac:dyDescent="0.15">
      <c r="B77" s="186"/>
      <c r="C77" s="705"/>
      <c r="D77" s="710"/>
      <c r="E77" s="708"/>
      <c r="F77" s="709"/>
      <c r="G77" s="743"/>
      <c r="H77" s="744"/>
      <c r="I77" s="745">
        <f>G76</f>
        <v>0</v>
      </c>
      <c r="J77" s="744"/>
      <c r="K77" s="745">
        <f>M76</f>
        <v>0</v>
      </c>
      <c r="L77" s="744"/>
      <c r="M77" s="746"/>
      <c r="N77" s="747"/>
      <c r="O77" s="748"/>
      <c r="P77" s="749"/>
      <c r="Q77" s="749"/>
      <c r="R77" s="750"/>
      <c r="S77" s="755"/>
      <c r="T77" s="741"/>
      <c r="U77" s="756"/>
      <c r="V77" s="216" t="s">
        <v>279</v>
      </c>
      <c r="W77" s="213"/>
      <c r="X77" s="213"/>
      <c r="Y77" s="214"/>
      <c r="Z77" s="215"/>
      <c r="AA77" s="191" t="str">
        <f>IF(AA75="","",VLOOKUP(AA75,シフト記号表!$C$5:$Y$46,23,FALSE))</f>
        <v/>
      </c>
      <c r="AB77" s="192" t="str">
        <f>IF(AB75="","",VLOOKUP(AB75,シフト記号表!$C$5:$Y$46,23,FALSE))</f>
        <v/>
      </c>
      <c r="AC77" s="192" t="str">
        <f>IF(AC75="","",VLOOKUP(AC75,シフト記号表!$C$5:$Y$46,23,FALSE))</f>
        <v/>
      </c>
      <c r="AD77" s="192" t="str">
        <f>IF(AD75="","",VLOOKUP(AD75,シフト記号表!$C$5:$Y$46,23,FALSE))</f>
        <v/>
      </c>
      <c r="AE77" s="192" t="str">
        <f>IF(AE75="","",VLOOKUP(AE75,シフト記号表!$C$5:$Y$46,23,FALSE))</f>
        <v/>
      </c>
      <c r="AF77" s="192" t="str">
        <f>IF(AF75="","",VLOOKUP(AF75,シフト記号表!$C$5:$Y$46,23,FALSE))</f>
        <v/>
      </c>
      <c r="AG77" s="193" t="str">
        <f>IF(AG75="","",VLOOKUP(AG75,シフト記号表!$C$5:$Y$46,23,FALSE))</f>
        <v/>
      </c>
      <c r="AH77" s="191" t="str">
        <f>IF(AH75="","",VLOOKUP(AH75,シフト記号表!$C$5:$Y$46,23,FALSE))</f>
        <v/>
      </c>
      <c r="AI77" s="192" t="str">
        <f>IF(AI75="","",VLOOKUP(AI75,シフト記号表!$C$5:$Y$46,23,FALSE))</f>
        <v/>
      </c>
      <c r="AJ77" s="192" t="str">
        <f>IF(AJ75="","",VLOOKUP(AJ75,シフト記号表!$C$5:$Y$46,23,FALSE))</f>
        <v/>
      </c>
      <c r="AK77" s="192" t="str">
        <f>IF(AK75="","",VLOOKUP(AK75,シフト記号表!$C$5:$Y$46,23,FALSE))</f>
        <v/>
      </c>
      <c r="AL77" s="192" t="str">
        <f>IF(AL75="","",VLOOKUP(AL75,シフト記号表!$C$5:$Y$46,23,FALSE))</f>
        <v/>
      </c>
      <c r="AM77" s="192" t="str">
        <f>IF(AM75="","",VLOOKUP(AM75,シフト記号表!$C$5:$Y$46,23,FALSE))</f>
        <v/>
      </c>
      <c r="AN77" s="193" t="str">
        <f>IF(AN75="","",VLOOKUP(AN75,シフト記号表!$C$5:$Y$46,23,FALSE))</f>
        <v/>
      </c>
      <c r="AO77" s="191" t="str">
        <f>IF(AO75="","",VLOOKUP(AO75,シフト記号表!$C$5:$Y$46,23,FALSE))</f>
        <v/>
      </c>
      <c r="AP77" s="192" t="str">
        <f>IF(AP75="","",VLOOKUP(AP75,シフト記号表!$C$5:$Y$46,23,FALSE))</f>
        <v/>
      </c>
      <c r="AQ77" s="192" t="str">
        <f>IF(AQ75="","",VLOOKUP(AQ75,シフト記号表!$C$5:$Y$46,23,FALSE))</f>
        <v/>
      </c>
      <c r="AR77" s="192" t="str">
        <f>IF(AR75="","",VLOOKUP(AR75,シフト記号表!$C$5:$Y$46,23,FALSE))</f>
        <v/>
      </c>
      <c r="AS77" s="192" t="str">
        <f>IF(AS75="","",VLOOKUP(AS75,シフト記号表!$C$5:$Y$46,23,FALSE))</f>
        <v/>
      </c>
      <c r="AT77" s="192" t="str">
        <f>IF(AT75="","",VLOOKUP(AT75,シフト記号表!$C$5:$Y$46,23,FALSE))</f>
        <v/>
      </c>
      <c r="AU77" s="193" t="str">
        <f>IF(AU75="","",VLOOKUP(AU75,シフト記号表!$C$5:$Y$46,23,FALSE))</f>
        <v/>
      </c>
      <c r="AV77" s="191" t="str">
        <f>IF(AV75="","",VLOOKUP(AV75,シフト記号表!$C$5:$Y$46,23,FALSE))</f>
        <v/>
      </c>
      <c r="AW77" s="192" t="str">
        <f>IF(AW75="","",VLOOKUP(AW75,シフト記号表!$C$5:$Y$46,23,FALSE))</f>
        <v/>
      </c>
      <c r="AX77" s="192" t="str">
        <f>IF(AX75="","",VLOOKUP(AX75,シフト記号表!$C$5:$Y$46,23,FALSE))</f>
        <v/>
      </c>
      <c r="AY77" s="192" t="str">
        <f>IF(AY75="","",VLOOKUP(AY75,シフト記号表!$C$5:$Y$46,23,FALSE))</f>
        <v/>
      </c>
      <c r="AZ77" s="192" t="str">
        <f>IF(AZ75="","",VLOOKUP(AZ75,シフト記号表!$C$5:$Y$46,23,FALSE))</f>
        <v/>
      </c>
      <c r="BA77" s="192" t="str">
        <f>IF(BA75="","",VLOOKUP(BA75,シフト記号表!$C$5:$Y$46,23,FALSE))</f>
        <v/>
      </c>
      <c r="BB77" s="193" t="str">
        <f>IF(BB75="","",VLOOKUP(BB75,シフト記号表!$C$5:$Y$46,23,FALSE))</f>
        <v/>
      </c>
      <c r="BC77" s="191" t="str">
        <f>IF(BC75="","",VLOOKUP(BC75,シフト記号表!$C$5:$Y$46,23,FALSE))</f>
        <v/>
      </c>
      <c r="BD77" s="192" t="str">
        <f>IF(BD75="","",VLOOKUP(BD75,シフト記号表!$C$5:$Y$46,23,FALSE))</f>
        <v/>
      </c>
      <c r="BE77" s="192" t="str">
        <f>IF(BE75="","",VLOOKUP(BE75,シフト記号表!$C$5:$Y$46,23,FALSE))</f>
        <v/>
      </c>
      <c r="BF77" s="751">
        <f>IF($BI$3="計画",SUM(AA77:BB77),IF($BI$3="実績",SUM(AA77:BE77),""))</f>
        <v>0</v>
      </c>
      <c r="BG77" s="752"/>
      <c r="BH77" s="753">
        <f>IF($BI$3="計画",BF77/4,IF($BI$3="実績",(BF77/($BI$7/7)),""))</f>
        <v>0</v>
      </c>
      <c r="BI77" s="754"/>
      <c r="BJ77" s="740"/>
      <c r="BK77" s="741"/>
      <c r="BL77" s="741"/>
      <c r="BM77" s="741"/>
      <c r="BN77" s="742"/>
    </row>
    <row r="78" spans="2:66" ht="20.25" customHeight="1" x14ac:dyDescent="0.15">
      <c r="B78" s="195"/>
      <c r="C78" s="704"/>
      <c r="D78" s="707"/>
      <c r="E78" s="708"/>
      <c r="F78" s="709"/>
      <c r="G78" s="733"/>
      <c r="H78" s="734"/>
      <c r="I78" s="176"/>
      <c r="J78" s="177"/>
      <c r="K78" s="176"/>
      <c r="L78" s="177"/>
      <c r="M78" s="716"/>
      <c r="N78" s="717"/>
      <c r="O78" s="737"/>
      <c r="P78" s="738"/>
      <c r="Q78" s="738"/>
      <c r="R78" s="734"/>
      <c r="S78" s="720"/>
      <c r="T78" s="687"/>
      <c r="U78" s="721"/>
      <c r="V78" s="198" t="s">
        <v>272</v>
      </c>
      <c r="W78" s="206"/>
      <c r="X78" s="206"/>
      <c r="Y78" s="207"/>
      <c r="Z78" s="212"/>
      <c r="AA78" s="202"/>
      <c r="AB78" s="269"/>
      <c r="AC78" s="269"/>
      <c r="AD78" s="269"/>
      <c r="AE78" s="269"/>
      <c r="AF78" s="269"/>
      <c r="AG78" s="204"/>
      <c r="AH78" s="202"/>
      <c r="AI78" s="269"/>
      <c r="AJ78" s="269"/>
      <c r="AK78" s="269"/>
      <c r="AL78" s="269"/>
      <c r="AM78" s="269"/>
      <c r="AN78" s="204"/>
      <c r="AO78" s="202"/>
      <c r="AP78" s="269"/>
      <c r="AQ78" s="269"/>
      <c r="AR78" s="269"/>
      <c r="AS78" s="269"/>
      <c r="AT78" s="269"/>
      <c r="AU78" s="204"/>
      <c r="AV78" s="202"/>
      <c r="AW78" s="269"/>
      <c r="AX78" s="269"/>
      <c r="AY78" s="269"/>
      <c r="AZ78" s="269"/>
      <c r="BA78" s="269"/>
      <c r="BB78" s="204"/>
      <c r="BC78" s="202"/>
      <c r="BD78" s="269"/>
      <c r="BE78" s="270"/>
      <c r="BF78" s="682"/>
      <c r="BG78" s="683"/>
      <c r="BH78" s="684"/>
      <c r="BI78" s="685"/>
      <c r="BJ78" s="686"/>
      <c r="BK78" s="687"/>
      <c r="BL78" s="687"/>
      <c r="BM78" s="687"/>
      <c r="BN78" s="688"/>
    </row>
    <row r="79" spans="2:66" ht="20.25" customHeight="1" x14ac:dyDescent="0.15">
      <c r="B79" s="175" t="e">
        <f>B76+1</f>
        <v>#REF!</v>
      </c>
      <c r="C79" s="705"/>
      <c r="D79" s="710"/>
      <c r="E79" s="708"/>
      <c r="F79" s="709"/>
      <c r="G79" s="733"/>
      <c r="H79" s="734"/>
      <c r="I79" s="176"/>
      <c r="J79" s="177"/>
      <c r="K79" s="176"/>
      <c r="L79" s="177"/>
      <c r="M79" s="735"/>
      <c r="N79" s="736"/>
      <c r="O79" s="737"/>
      <c r="P79" s="738"/>
      <c r="Q79" s="738"/>
      <c r="R79" s="734"/>
      <c r="S79" s="722"/>
      <c r="T79" s="690"/>
      <c r="U79" s="723"/>
      <c r="V79" s="178" t="s">
        <v>278</v>
      </c>
      <c r="W79" s="179"/>
      <c r="X79" s="179"/>
      <c r="Y79" s="180"/>
      <c r="Z79" s="181"/>
      <c r="AA79" s="182" t="str">
        <f>IF(AA78="","",VLOOKUP(AA78,シフト記号表!$C$5:$W$46,21,FALSE))</f>
        <v/>
      </c>
      <c r="AB79" s="183" t="str">
        <f>IF(AB78="","",VLOOKUP(AB78,シフト記号表!$C$5:$W$46,21,FALSE))</f>
        <v/>
      </c>
      <c r="AC79" s="183" t="str">
        <f>IF(AC78="","",VLOOKUP(AC78,シフト記号表!$C$5:$W$46,21,FALSE))</f>
        <v/>
      </c>
      <c r="AD79" s="183" t="str">
        <f>IF(AD78="","",VLOOKUP(AD78,シフト記号表!$C$5:$W$46,21,FALSE))</f>
        <v/>
      </c>
      <c r="AE79" s="183" t="str">
        <f>IF(AE78="","",VLOOKUP(AE78,シフト記号表!$C$5:$W$46,21,FALSE))</f>
        <v/>
      </c>
      <c r="AF79" s="183" t="str">
        <f>IF(AF78="","",VLOOKUP(AF78,シフト記号表!$C$5:$W$46,21,FALSE))</f>
        <v/>
      </c>
      <c r="AG79" s="184" t="str">
        <f>IF(AG78="","",VLOOKUP(AG78,シフト記号表!$C$5:$W$46,21,FALSE))</f>
        <v/>
      </c>
      <c r="AH79" s="182" t="str">
        <f>IF(AH78="","",VLOOKUP(AH78,シフト記号表!$C$5:$W$46,21,FALSE))</f>
        <v/>
      </c>
      <c r="AI79" s="183" t="str">
        <f>IF(AI78="","",VLOOKUP(AI78,シフト記号表!$C$5:$W$46,21,FALSE))</f>
        <v/>
      </c>
      <c r="AJ79" s="183" t="str">
        <f>IF(AJ78="","",VLOOKUP(AJ78,シフト記号表!$C$5:$W$46,21,FALSE))</f>
        <v/>
      </c>
      <c r="AK79" s="183" t="str">
        <f>IF(AK78="","",VLOOKUP(AK78,シフト記号表!$C$5:$W$46,21,FALSE))</f>
        <v/>
      </c>
      <c r="AL79" s="183" t="str">
        <f>IF(AL78="","",VLOOKUP(AL78,シフト記号表!$C$5:$W$46,21,FALSE))</f>
        <v/>
      </c>
      <c r="AM79" s="183" t="str">
        <f>IF(AM78="","",VLOOKUP(AM78,シフト記号表!$C$5:$W$46,21,FALSE))</f>
        <v/>
      </c>
      <c r="AN79" s="184" t="str">
        <f>IF(AN78="","",VLOOKUP(AN78,シフト記号表!$C$5:$W$46,21,FALSE))</f>
        <v/>
      </c>
      <c r="AO79" s="182" t="str">
        <f>IF(AO78="","",VLOOKUP(AO78,シフト記号表!$C$5:$W$46,21,FALSE))</f>
        <v/>
      </c>
      <c r="AP79" s="183" t="str">
        <f>IF(AP78="","",VLOOKUP(AP78,シフト記号表!$C$5:$W$46,21,FALSE))</f>
        <v/>
      </c>
      <c r="AQ79" s="183" t="str">
        <f>IF(AQ78="","",VLOOKUP(AQ78,シフト記号表!$C$5:$W$46,21,FALSE))</f>
        <v/>
      </c>
      <c r="AR79" s="183" t="str">
        <f>IF(AR78="","",VLOOKUP(AR78,シフト記号表!$C$5:$W$46,21,FALSE))</f>
        <v/>
      </c>
      <c r="AS79" s="183" t="str">
        <f>IF(AS78="","",VLOOKUP(AS78,シフト記号表!$C$5:$W$46,21,FALSE))</f>
        <v/>
      </c>
      <c r="AT79" s="183" t="str">
        <f>IF(AT78="","",VLOOKUP(AT78,シフト記号表!$C$5:$W$46,21,FALSE))</f>
        <v/>
      </c>
      <c r="AU79" s="184" t="str">
        <f>IF(AU78="","",VLOOKUP(AU78,シフト記号表!$C$5:$W$46,21,FALSE))</f>
        <v/>
      </c>
      <c r="AV79" s="182" t="str">
        <f>IF(AV78="","",VLOOKUP(AV78,シフト記号表!$C$5:$W$46,21,FALSE))</f>
        <v/>
      </c>
      <c r="AW79" s="183" t="str">
        <f>IF(AW78="","",VLOOKUP(AW78,シフト記号表!$C$5:$W$46,21,FALSE))</f>
        <v/>
      </c>
      <c r="AX79" s="183" t="str">
        <f>IF(AX78="","",VLOOKUP(AX78,シフト記号表!$C$5:$W$46,21,FALSE))</f>
        <v/>
      </c>
      <c r="AY79" s="183" t="str">
        <f>IF(AY78="","",VLOOKUP(AY78,シフト記号表!$C$5:$W$46,21,FALSE))</f>
        <v/>
      </c>
      <c r="AZ79" s="183" t="str">
        <f>IF(AZ78="","",VLOOKUP(AZ78,シフト記号表!$C$5:$W$46,21,FALSE))</f>
        <v/>
      </c>
      <c r="BA79" s="183" t="str">
        <f>IF(BA78="","",VLOOKUP(BA78,シフト記号表!$C$5:$W$46,21,FALSE))</f>
        <v/>
      </c>
      <c r="BB79" s="184" t="str">
        <f>IF(BB78="","",VLOOKUP(BB78,シフト記号表!$C$5:$W$46,21,FALSE))</f>
        <v/>
      </c>
      <c r="BC79" s="182" t="str">
        <f>IF(BC78="","",VLOOKUP(BC78,シフト記号表!$C$5:$W$46,21,FALSE))</f>
        <v/>
      </c>
      <c r="BD79" s="183" t="str">
        <f>IF(BD78="","",VLOOKUP(BD78,シフト記号表!$C$5:$W$46,21,FALSE))</f>
        <v/>
      </c>
      <c r="BE79" s="183" t="str">
        <f>IF(BE78="","",VLOOKUP(BE78,シフト記号表!$C$5:$W$46,21,FALSE))</f>
        <v/>
      </c>
      <c r="BF79" s="696">
        <f>IF($BI$3="計画",SUM(AA79:BB79),IF($BI$3="実績",SUM(AA79:BE79),""))</f>
        <v>0</v>
      </c>
      <c r="BG79" s="697"/>
      <c r="BH79" s="698">
        <f>IF($BI$3="計画",BF79/4,IF($BI$3="実績",(BF79/($BI$7/7)),""))</f>
        <v>0</v>
      </c>
      <c r="BI79" s="699"/>
      <c r="BJ79" s="689"/>
      <c r="BK79" s="690"/>
      <c r="BL79" s="690"/>
      <c r="BM79" s="690"/>
      <c r="BN79" s="691"/>
    </row>
    <row r="80" spans="2:66" ht="20.25" customHeight="1" x14ac:dyDescent="0.15">
      <c r="B80" s="186"/>
      <c r="C80" s="705"/>
      <c r="D80" s="710"/>
      <c r="E80" s="708"/>
      <c r="F80" s="709"/>
      <c r="G80" s="743"/>
      <c r="H80" s="744"/>
      <c r="I80" s="745">
        <f>G79</f>
        <v>0</v>
      </c>
      <c r="J80" s="744"/>
      <c r="K80" s="745">
        <f>M79</f>
        <v>0</v>
      </c>
      <c r="L80" s="744"/>
      <c r="M80" s="746"/>
      <c r="N80" s="747"/>
      <c r="O80" s="748"/>
      <c r="P80" s="749"/>
      <c r="Q80" s="749"/>
      <c r="R80" s="750"/>
      <c r="S80" s="755"/>
      <c r="T80" s="741"/>
      <c r="U80" s="756"/>
      <c r="V80" s="187" t="s">
        <v>279</v>
      </c>
      <c r="W80" s="213"/>
      <c r="X80" s="213"/>
      <c r="Y80" s="214"/>
      <c r="Z80" s="215"/>
      <c r="AA80" s="191" t="str">
        <f>IF(AA78="","",VLOOKUP(AA78,シフト記号表!$C$5:$Y$46,23,FALSE))</f>
        <v/>
      </c>
      <c r="AB80" s="192" t="str">
        <f>IF(AB78="","",VLOOKUP(AB78,シフト記号表!$C$5:$Y$46,23,FALSE))</f>
        <v/>
      </c>
      <c r="AC80" s="192" t="str">
        <f>IF(AC78="","",VLOOKUP(AC78,シフト記号表!$C$5:$Y$46,23,FALSE))</f>
        <v/>
      </c>
      <c r="AD80" s="192" t="str">
        <f>IF(AD78="","",VLOOKUP(AD78,シフト記号表!$C$5:$Y$46,23,FALSE))</f>
        <v/>
      </c>
      <c r="AE80" s="192" t="str">
        <f>IF(AE78="","",VLOOKUP(AE78,シフト記号表!$C$5:$Y$46,23,FALSE))</f>
        <v/>
      </c>
      <c r="AF80" s="192" t="str">
        <f>IF(AF78="","",VLOOKUP(AF78,シフト記号表!$C$5:$Y$46,23,FALSE))</f>
        <v/>
      </c>
      <c r="AG80" s="193" t="str">
        <f>IF(AG78="","",VLOOKUP(AG78,シフト記号表!$C$5:$Y$46,23,FALSE))</f>
        <v/>
      </c>
      <c r="AH80" s="191" t="str">
        <f>IF(AH78="","",VLOOKUP(AH78,シフト記号表!$C$5:$Y$46,23,FALSE))</f>
        <v/>
      </c>
      <c r="AI80" s="192" t="str">
        <f>IF(AI78="","",VLOOKUP(AI78,シフト記号表!$C$5:$Y$46,23,FALSE))</f>
        <v/>
      </c>
      <c r="AJ80" s="192" t="str">
        <f>IF(AJ78="","",VLOOKUP(AJ78,シフト記号表!$C$5:$Y$46,23,FALSE))</f>
        <v/>
      </c>
      <c r="AK80" s="192" t="str">
        <f>IF(AK78="","",VLOOKUP(AK78,シフト記号表!$C$5:$Y$46,23,FALSE))</f>
        <v/>
      </c>
      <c r="AL80" s="192" t="str">
        <f>IF(AL78="","",VLOOKUP(AL78,シフト記号表!$C$5:$Y$46,23,FALSE))</f>
        <v/>
      </c>
      <c r="AM80" s="192" t="str">
        <f>IF(AM78="","",VLOOKUP(AM78,シフト記号表!$C$5:$Y$46,23,FALSE))</f>
        <v/>
      </c>
      <c r="AN80" s="193" t="str">
        <f>IF(AN78="","",VLOOKUP(AN78,シフト記号表!$C$5:$Y$46,23,FALSE))</f>
        <v/>
      </c>
      <c r="AO80" s="191" t="str">
        <f>IF(AO78="","",VLOOKUP(AO78,シフト記号表!$C$5:$Y$46,23,FALSE))</f>
        <v/>
      </c>
      <c r="AP80" s="192" t="str">
        <f>IF(AP78="","",VLOOKUP(AP78,シフト記号表!$C$5:$Y$46,23,FALSE))</f>
        <v/>
      </c>
      <c r="AQ80" s="192" t="str">
        <f>IF(AQ78="","",VLOOKUP(AQ78,シフト記号表!$C$5:$Y$46,23,FALSE))</f>
        <v/>
      </c>
      <c r="AR80" s="192" t="str">
        <f>IF(AR78="","",VLOOKUP(AR78,シフト記号表!$C$5:$Y$46,23,FALSE))</f>
        <v/>
      </c>
      <c r="AS80" s="192" t="str">
        <f>IF(AS78="","",VLOOKUP(AS78,シフト記号表!$C$5:$Y$46,23,FALSE))</f>
        <v/>
      </c>
      <c r="AT80" s="192" t="str">
        <f>IF(AT78="","",VLOOKUP(AT78,シフト記号表!$C$5:$Y$46,23,FALSE))</f>
        <v/>
      </c>
      <c r="AU80" s="193" t="str">
        <f>IF(AU78="","",VLOOKUP(AU78,シフト記号表!$C$5:$Y$46,23,FALSE))</f>
        <v/>
      </c>
      <c r="AV80" s="191" t="str">
        <f>IF(AV78="","",VLOOKUP(AV78,シフト記号表!$C$5:$Y$46,23,FALSE))</f>
        <v/>
      </c>
      <c r="AW80" s="192" t="str">
        <f>IF(AW78="","",VLOOKUP(AW78,シフト記号表!$C$5:$Y$46,23,FALSE))</f>
        <v/>
      </c>
      <c r="AX80" s="192" t="str">
        <f>IF(AX78="","",VLOOKUP(AX78,シフト記号表!$C$5:$Y$46,23,FALSE))</f>
        <v/>
      </c>
      <c r="AY80" s="192" t="str">
        <f>IF(AY78="","",VLOOKUP(AY78,シフト記号表!$C$5:$Y$46,23,FALSE))</f>
        <v/>
      </c>
      <c r="AZ80" s="192" t="str">
        <f>IF(AZ78="","",VLOOKUP(AZ78,シフト記号表!$C$5:$Y$46,23,FALSE))</f>
        <v/>
      </c>
      <c r="BA80" s="192" t="str">
        <f>IF(BA78="","",VLOOKUP(BA78,シフト記号表!$C$5:$Y$46,23,FALSE))</f>
        <v/>
      </c>
      <c r="BB80" s="193" t="str">
        <f>IF(BB78="","",VLOOKUP(BB78,シフト記号表!$C$5:$Y$46,23,FALSE))</f>
        <v/>
      </c>
      <c r="BC80" s="191" t="str">
        <f>IF(BC78="","",VLOOKUP(BC78,シフト記号表!$C$5:$Y$46,23,FALSE))</f>
        <v/>
      </c>
      <c r="BD80" s="192" t="str">
        <f>IF(BD78="","",VLOOKUP(BD78,シフト記号表!$C$5:$Y$46,23,FALSE))</f>
        <v/>
      </c>
      <c r="BE80" s="192" t="str">
        <f>IF(BE78="","",VLOOKUP(BE78,シフト記号表!$C$5:$Y$46,23,FALSE))</f>
        <v/>
      </c>
      <c r="BF80" s="751">
        <f>IF($BI$3="計画",SUM(AA80:BB80),IF($BI$3="実績",SUM(AA80:BE80),""))</f>
        <v>0</v>
      </c>
      <c r="BG80" s="752"/>
      <c r="BH80" s="753">
        <f>IF($BI$3="計画",BF80/4,IF($BI$3="実績",(BF80/($BI$7/7)),""))</f>
        <v>0</v>
      </c>
      <c r="BI80" s="754"/>
      <c r="BJ80" s="740"/>
      <c r="BK80" s="741"/>
      <c r="BL80" s="741"/>
      <c r="BM80" s="741"/>
      <c r="BN80" s="742"/>
    </row>
    <row r="81" spans="2:66" ht="20.25" customHeight="1" x14ac:dyDescent="0.15">
      <c r="B81" s="195"/>
      <c r="C81" s="704"/>
      <c r="D81" s="707"/>
      <c r="E81" s="708"/>
      <c r="F81" s="709"/>
      <c r="G81" s="733"/>
      <c r="H81" s="734"/>
      <c r="I81" s="176"/>
      <c r="J81" s="177"/>
      <c r="K81" s="176"/>
      <c r="L81" s="177"/>
      <c r="M81" s="716"/>
      <c r="N81" s="717"/>
      <c r="O81" s="737"/>
      <c r="P81" s="738"/>
      <c r="Q81" s="738"/>
      <c r="R81" s="734"/>
      <c r="S81" s="720"/>
      <c r="T81" s="687"/>
      <c r="U81" s="721"/>
      <c r="V81" s="198" t="s">
        <v>272</v>
      </c>
      <c r="W81" s="206"/>
      <c r="X81" s="206"/>
      <c r="Y81" s="207"/>
      <c r="Z81" s="212"/>
      <c r="AA81" s="202"/>
      <c r="AB81" s="269"/>
      <c r="AC81" s="269"/>
      <c r="AD81" s="269"/>
      <c r="AE81" s="269"/>
      <c r="AF81" s="269"/>
      <c r="AG81" s="204"/>
      <c r="AH81" s="202"/>
      <c r="AI81" s="269"/>
      <c r="AJ81" s="269"/>
      <c r="AK81" s="269"/>
      <c r="AL81" s="269"/>
      <c r="AM81" s="269"/>
      <c r="AN81" s="204"/>
      <c r="AO81" s="202"/>
      <c r="AP81" s="269"/>
      <c r="AQ81" s="269"/>
      <c r="AR81" s="269"/>
      <c r="AS81" s="269"/>
      <c r="AT81" s="269"/>
      <c r="AU81" s="204"/>
      <c r="AV81" s="202"/>
      <c r="AW81" s="269"/>
      <c r="AX81" s="269"/>
      <c r="AY81" s="269"/>
      <c r="AZ81" s="269"/>
      <c r="BA81" s="269"/>
      <c r="BB81" s="204"/>
      <c r="BC81" s="202"/>
      <c r="BD81" s="269"/>
      <c r="BE81" s="270"/>
      <c r="BF81" s="682"/>
      <c r="BG81" s="683"/>
      <c r="BH81" s="684"/>
      <c r="BI81" s="685"/>
      <c r="BJ81" s="686"/>
      <c r="BK81" s="687"/>
      <c r="BL81" s="687"/>
      <c r="BM81" s="687"/>
      <c r="BN81" s="688"/>
    </row>
    <row r="82" spans="2:66" ht="20.25" customHeight="1" x14ac:dyDescent="0.15">
      <c r="B82" s="175" t="e">
        <f>B79+1</f>
        <v>#REF!</v>
      </c>
      <c r="C82" s="705"/>
      <c r="D82" s="710"/>
      <c r="E82" s="708"/>
      <c r="F82" s="709"/>
      <c r="G82" s="733"/>
      <c r="H82" s="734"/>
      <c r="I82" s="176"/>
      <c r="J82" s="177"/>
      <c r="K82" s="176"/>
      <c r="L82" s="177"/>
      <c r="M82" s="735"/>
      <c r="N82" s="736"/>
      <c r="O82" s="737"/>
      <c r="P82" s="738"/>
      <c r="Q82" s="738"/>
      <c r="R82" s="734"/>
      <c r="S82" s="722"/>
      <c r="T82" s="690"/>
      <c r="U82" s="723"/>
      <c r="V82" s="178" t="s">
        <v>278</v>
      </c>
      <c r="W82" s="179"/>
      <c r="X82" s="179"/>
      <c r="Y82" s="180"/>
      <c r="Z82" s="181"/>
      <c r="AA82" s="182" t="str">
        <f>IF(AA81="","",VLOOKUP(AA81,シフト記号表!$C$5:$W$46,21,FALSE))</f>
        <v/>
      </c>
      <c r="AB82" s="183" t="str">
        <f>IF(AB81="","",VLOOKUP(AB81,シフト記号表!$C$5:$W$46,21,FALSE))</f>
        <v/>
      </c>
      <c r="AC82" s="183" t="str">
        <f>IF(AC81="","",VLOOKUP(AC81,シフト記号表!$C$5:$W$46,21,FALSE))</f>
        <v/>
      </c>
      <c r="AD82" s="183" t="str">
        <f>IF(AD81="","",VLOOKUP(AD81,シフト記号表!$C$5:$W$46,21,FALSE))</f>
        <v/>
      </c>
      <c r="AE82" s="183" t="str">
        <f>IF(AE81="","",VLOOKUP(AE81,シフト記号表!$C$5:$W$46,21,FALSE))</f>
        <v/>
      </c>
      <c r="AF82" s="183" t="str">
        <f>IF(AF81="","",VLOOKUP(AF81,シフト記号表!$C$5:$W$46,21,FALSE))</f>
        <v/>
      </c>
      <c r="AG82" s="184" t="str">
        <f>IF(AG81="","",VLOOKUP(AG81,シフト記号表!$C$5:$W$46,21,FALSE))</f>
        <v/>
      </c>
      <c r="AH82" s="182" t="str">
        <f>IF(AH81="","",VLOOKUP(AH81,シフト記号表!$C$5:$W$46,21,FALSE))</f>
        <v/>
      </c>
      <c r="AI82" s="183" t="str">
        <f>IF(AI81="","",VLOOKUP(AI81,シフト記号表!$C$5:$W$46,21,FALSE))</f>
        <v/>
      </c>
      <c r="AJ82" s="183" t="str">
        <f>IF(AJ81="","",VLOOKUP(AJ81,シフト記号表!$C$5:$W$46,21,FALSE))</f>
        <v/>
      </c>
      <c r="AK82" s="183" t="str">
        <f>IF(AK81="","",VLOOKUP(AK81,シフト記号表!$C$5:$W$46,21,FALSE))</f>
        <v/>
      </c>
      <c r="AL82" s="183" t="str">
        <f>IF(AL81="","",VLOOKUP(AL81,シフト記号表!$C$5:$W$46,21,FALSE))</f>
        <v/>
      </c>
      <c r="AM82" s="183" t="str">
        <f>IF(AM81="","",VLOOKUP(AM81,シフト記号表!$C$5:$W$46,21,FALSE))</f>
        <v/>
      </c>
      <c r="AN82" s="184" t="str">
        <f>IF(AN81="","",VLOOKUP(AN81,シフト記号表!$C$5:$W$46,21,FALSE))</f>
        <v/>
      </c>
      <c r="AO82" s="182" t="str">
        <f>IF(AO81="","",VLOOKUP(AO81,シフト記号表!$C$5:$W$46,21,FALSE))</f>
        <v/>
      </c>
      <c r="AP82" s="183" t="str">
        <f>IF(AP81="","",VLOOKUP(AP81,シフト記号表!$C$5:$W$46,21,FALSE))</f>
        <v/>
      </c>
      <c r="AQ82" s="183" t="str">
        <f>IF(AQ81="","",VLOOKUP(AQ81,シフト記号表!$C$5:$W$46,21,FALSE))</f>
        <v/>
      </c>
      <c r="AR82" s="183" t="str">
        <f>IF(AR81="","",VLOOKUP(AR81,シフト記号表!$C$5:$W$46,21,FALSE))</f>
        <v/>
      </c>
      <c r="AS82" s="183" t="str">
        <f>IF(AS81="","",VLOOKUP(AS81,シフト記号表!$C$5:$W$46,21,FALSE))</f>
        <v/>
      </c>
      <c r="AT82" s="183" t="str">
        <f>IF(AT81="","",VLOOKUP(AT81,シフト記号表!$C$5:$W$46,21,FALSE))</f>
        <v/>
      </c>
      <c r="AU82" s="184" t="str">
        <f>IF(AU81="","",VLOOKUP(AU81,シフト記号表!$C$5:$W$46,21,FALSE))</f>
        <v/>
      </c>
      <c r="AV82" s="182" t="str">
        <f>IF(AV81="","",VLOOKUP(AV81,シフト記号表!$C$5:$W$46,21,FALSE))</f>
        <v/>
      </c>
      <c r="AW82" s="183" t="str">
        <f>IF(AW81="","",VLOOKUP(AW81,シフト記号表!$C$5:$W$46,21,FALSE))</f>
        <v/>
      </c>
      <c r="AX82" s="183" t="str">
        <f>IF(AX81="","",VLOOKUP(AX81,シフト記号表!$C$5:$W$46,21,FALSE))</f>
        <v/>
      </c>
      <c r="AY82" s="183" t="str">
        <f>IF(AY81="","",VLOOKUP(AY81,シフト記号表!$C$5:$W$46,21,FALSE))</f>
        <v/>
      </c>
      <c r="AZ82" s="183" t="str">
        <f>IF(AZ81="","",VLOOKUP(AZ81,シフト記号表!$C$5:$W$46,21,FALSE))</f>
        <v/>
      </c>
      <c r="BA82" s="183" t="str">
        <f>IF(BA81="","",VLOOKUP(BA81,シフト記号表!$C$5:$W$46,21,FALSE))</f>
        <v/>
      </c>
      <c r="BB82" s="184" t="str">
        <f>IF(BB81="","",VLOOKUP(BB81,シフト記号表!$C$5:$W$46,21,FALSE))</f>
        <v/>
      </c>
      <c r="BC82" s="182" t="str">
        <f>IF(BC81="","",VLOOKUP(BC81,シフト記号表!$C$5:$W$46,21,FALSE))</f>
        <v/>
      </c>
      <c r="BD82" s="183" t="str">
        <f>IF(BD81="","",VLOOKUP(BD81,シフト記号表!$C$5:$W$46,21,FALSE))</f>
        <v/>
      </c>
      <c r="BE82" s="183" t="str">
        <f>IF(BE81="","",VLOOKUP(BE81,シフト記号表!$C$5:$W$46,21,FALSE))</f>
        <v/>
      </c>
      <c r="BF82" s="696">
        <f>IF($BI$3="計画",SUM(AA82:BB82),IF($BI$3="実績",SUM(AA82:BE82),""))</f>
        <v>0</v>
      </c>
      <c r="BG82" s="697"/>
      <c r="BH82" s="698">
        <f>IF($BI$3="計画",BF82/4,IF($BI$3="実績",(BF82/($BI$7/7)),""))</f>
        <v>0</v>
      </c>
      <c r="BI82" s="699"/>
      <c r="BJ82" s="689"/>
      <c r="BK82" s="690"/>
      <c r="BL82" s="690"/>
      <c r="BM82" s="690"/>
      <c r="BN82" s="691"/>
    </row>
    <row r="83" spans="2:66" ht="20.25" customHeight="1" x14ac:dyDescent="0.15">
      <c r="B83" s="186"/>
      <c r="C83" s="705"/>
      <c r="D83" s="710"/>
      <c r="E83" s="708"/>
      <c r="F83" s="709"/>
      <c r="G83" s="743"/>
      <c r="H83" s="744"/>
      <c r="I83" s="745">
        <f>G82</f>
        <v>0</v>
      </c>
      <c r="J83" s="744"/>
      <c r="K83" s="745">
        <f>M82</f>
        <v>0</v>
      </c>
      <c r="L83" s="744"/>
      <c r="M83" s="746"/>
      <c r="N83" s="747"/>
      <c r="O83" s="748"/>
      <c r="P83" s="749"/>
      <c r="Q83" s="749"/>
      <c r="R83" s="750"/>
      <c r="S83" s="755"/>
      <c r="T83" s="741"/>
      <c r="U83" s="756"/>
      <c r="V83" s="187" t="s">
        <v>279</v>
      </c>
      <c r="W83" s="213"/>
      <c r="X83" s="213"/>
      <c r="Y83" s="214"/>
      <c r="Z83" s="215"/>
      <c r="AA83" s="191" t="str">
        <f>IF(AA81="","",VLOOKUP(AA81,シフト記号表!$C$5:$Y$46,23,FALSE))</f>
        <v/>
      </c>
      <c r="AB83" s="192" t="str">
        <f>IF(AB81="","",VLOOKUP(AB81,シフト記号表!$C$5:$Y$46,23,FALSE))</f>
        <v/>
      </c>
      <c r="AC83" s="192" t="str">
        <f>IF(AC81="","",VLOOKUP(AC81,シフト記号表!$C$5:$Y$46,23,FALSE))</f>
        <v/>
      </c>
      <c r="AD83" s="192" t="str">
        <f>IF(AD81="","",VLOOKUP(AD81,シフト記号表!$C$5:$Y$46,23,FALSE))</f>
        <v/>
      </c>
      <c r="AE83" s="192" t="str">
        <f>IF(AE81="","",VLOOKUP(AE81,シフト記号表!$C$5:$Y$46,23,FALSE))</f>
        <v/>
      </c>
      <c r="AF83" s="192" t="str">
        <f>IF(AF81="","",VLOOKUP(AF81,シフト記号表!$C$5:$Y$46,23,FALSE))</f>
        <v/>
      </c>
      <c r="AG83" s="193" t="str">
        <f>IF(AG81="","",VLOOKUP(AG81,シフト記号表!$C$5:$Y$46,23,FALSE))</f>
        <v/>
      </c>
      <c r="AH83" s="191" t="str">
        <f>IF(AH81="","",VLOOKUP(AH81,シフト記号表!$C$5:$Y$46,23,FALSE))</f>
        <v/>
      </c>
      <c r="AI83" s="192" t="str">
        <f>IF(AI81="","",VLOOKUP(AI81,シフト記号表!$C$5:$Y$46,23,FALSE))</f>
        <v/>
      </c>
      <c r="AJ83" s="192" t="str">
        <f>IF(AJ81="","",VLOOKUP(AJ81,シフト記号表!$C$5:$Y$46,23,FALSE))</f>
        <v/>
      </c>
      <c r="AK83" s="192" t="str">
        <f>IF(AK81="","",VLOOKUP(AK81,シフト記号表!$C$5:$Y$46,23,FALSE))</f>
        <v/>
      </c>
      <c r="AL83" s="192" t="str">
        <f>IF(AL81="","",VLOOKUP(AL81,シフト記号表!$C$5:$Y$46,23,FALSE))</f>
        <v/>
      </c>
      <c r="AM83" s="192" t="str">
        <f>IF(AM81="","",VLOOKUP(AM81,シフト記号表!$C$5:$Y$46,23,FALSE))</f>
        <v/>
      </c>
      <c r="AN83" s="193" t="str">
        <f>IF(AN81="","",VLOOKUP(AN81,シフト記号表!$C$5:$Y$46,23,FALSE))</f>
        <v/>
      </c>
      <c r="AO83" s="191" t="str">
        <f>IF(AO81="","",VLOOKUP(AO81,シフト記号表!$C$5:$Y$46,23,FALSE))</f>
        <v/>
      </c>
      <c r="AP83" s="192" t="str">
        <f>IF(AP81="","",VLOOKUP(AP81,シフト記号表!$C$5:$Y$46,23,FALSE))</f>
        <v/>
      </c>
      <c r="AQ83" s="192" t="str">
        <f>IF(AQ81="","",VLOOKUP(AQ81,シフト記号表!$C$5:$Y$46,23,FALSE))</f>
        <v/>
      </c>
      <c r="AR83" s="192" t="str">
        <f>IF(AR81="","",VLOOKUP(AR81,シフト記号表!$C$5:$Y$46,23,FALSE))</f>
        <v/>
      </c>
      <c r="AS83" s="192" t="str">
        <f>IF(AS81="","",VLOOKUP(AS81,シフト記号表!$C$5:$Y$46,23,FALSE))</f>
        <v/>
      </c>
      <c r="AT83" s="192" t="str">
        <f>IF(AT81="","",VLOOKUP(AT81,シフト記号表!$C$5:$Y$46,23,FALSE))</f>
        <v/>
      </c>
      <c r="AU83" s="193" t="str">
        <f>IF(AU81="","",VLOOKUP(AU81,シフト記号表!$C$5:$Y$46,23,FALSE))</f>
        <v/>
      </c>
      <c r="AV83" s="191" t="str">
        <f>IF(AV81="","",VLOOKUP(AV81,シフト記号表!$C$5:$Y$46,23,FALSE))</f>
        <v/>
      </c>
      <c r="AW83" s="192" t="str">
        <f>IF(AW81="","",VLOOKUP(AW81,シフト記号表!$C$5:$Y$46,23,FALSE))</f>
        <v/>
      </c>
      <c r="AX83" s="192" t="str">
        <f>IF(AX81="","",VLOOKUP(AX81,シフト記号表!$C$5:$Y$46,23,FALSE))</f>
        <v/>
      </c>
      <c r="AY83" s="192" t="str">
        <f>IF(AY81="","",VLOOKUP(AY81,シフト記号表!$C$5:$Y$46,23,FALSE))</f>
        <v/>
      </c>
      <c r="AZ83" s="192" t="str">
        <f>IF(AZ81="","",VLOOKUP(AZ81,シフト記号表!$C$5:$Y$46,23,FALSE))</f>
        <v/>
      </c>
      <c r="BA83" s="192" t="str">
        <f>IF(BA81="","",VLOOKUP(BA81,シフト記号表!$C$5:$Y$46,23,FALSE))</f>
        <v/>
      </c>
      <c r="BB83" s="193" t="str">
        <f>IF(BB81="","",VLOOKUP(BB81,シフト記号表!$C$5:$Y$46,23,FALSE))</f>
        <v/>
      </c>
      <c r="BC83" s="191" t="str">
        <f>IF(BC81="","",VLOOKUP(BC81,シフト記号表!$C$5:$Y$46,23,FALSE))</f>
        <v/>
      </c>
      <c r="BD83" s="192" t="str">
        <f>IF(BD81="","",VLOOKUP(BD81,シフト記号表!$C$5:$Y$46,23,FALSE))</f>
        <v/>
      </c>
      <c r="BE83" s="192" t="str">
        <f>IF(BE81="","",VLOOKUP(BE81,シフト記号表!$C$5:$Y$46,23,FALSE))</f>
        <v/>
      </c>
      <c r="BF83" s="751">
        <f>IF($BI$3="計画",SUM(AA83:BB83),IF($BI$3="実績",SUM(AA83:BE83),""))</f>
        <v>0</v>
      </c>
      <c r="BG83" s="752"/>
      <c r="BH83" s="753">
        <f>IF($BI$3="計画",BF83/4,IF($BI$3="実績",(BF83/($BI$7/7)),""))</f>
        <v>0</v>
      </c>
      <c r="BI83" s="754"/>
      <c r="BJ83" s="740"/>
      <c r="BK83" s="741"/>
      <c r="BL83" s="741"/>
      <c r="BM83" s="741"/>
      <c r="BN83" s="742"/>
    </row>
    <row r="84" spans="2:66" ht="20.25" customHeight="1" x14ac:dyDescent="0.15">
      <c r="B84" s="195"/>
      <c r="C84" s="704"/>
      <c r="D84" s="707"/>
      <c r="E84" s="708"/>
      <c r="F84" s="709"/>
      <c r="G84" s="733"/>
      <c r="H84" s="734"/>
      <c r="I84" s="176"/>
      <c r="J84" s="177"/>
      <c r="K84" s="176"/>
      <c r="L84" s="177"/>
      <c r="M84" s="716"/>
      <c r="N84" s="717"/>
      <c r="O84" s="737"/>
      <c r="P84" s="738"/>
      <c r="Q84" s="738"/>
      <c r="R84" s="734"/>
      <c r="S84" s="720"/>
      <c r="T84" s="687"/>
      <c r="U84" s="721"/>
      <c r="V84" s="198" t="s">
        <v>272</v>
      </c>
      <c r="W84" s="206"/>
      <c r="X84" s="206"/>
      <c r="Y84" s="207"/>
      <c r="Z84" s="212"/>
      <c r="AA84" s="202"/>
      <c r="AB84" s="269"/>
      <c r="AC84" s="269"/>
      <c r="AD84" s="269"/>
      <c r="AE84" s="269"/>
      <c r="AF84" s="269"/>
      <c r="AG84" s="204"/>
      <c r="AH84" s="202"/>
      <c r="AI84" s="269"/>
      <c r="AJ84" s="269"/>
      <c r="AK84" s="269"/>
      <c r="AL84" s="269"/>
      <c r="AM84" s="269"/>
      <c r="AN84" s="204"/>
      <c r="AO84" s="202"/>
      <c r="AP84" s="269"/>
      <c r="AQ84" s="269"/>
      <c r="AR84" s="269"/>
      <c r="AS84" s="269"/>
      <c r="AT84" s="269"/>
      <c r="AU84" s="204"/>
      <c r="AV84" s="202"/>
      <c r="AW84" s="269"/>
      <c r="AX84" s="269"/>
      <c r="AY84" s="269"/>
      <c r="AZ84" s="269"/>
      <c r="BA84" s="269"/>
      <c r="BB84" s="204"/>
      <c r="BC84" s="202"/>
      <c r="BD84" s="269"/>
      <c r="BE84" s="270"/>
      <c r="BF84" s="682"/>
      <c r="BG84" s="683"/>
      <c r="BH84" s="684"/>
      <c r="BI84" s="685"/>
      <c r="BJ84" s="686"/>
      <c r="BK84" s="687"/>
      <c r="BL84" s="687"/>
      <c r="BM84" s="687"/>
      <c r="BN84" s="688"/>
    </row>
    <row r="85" spans="2:66" ht="20.25" customHeight="1" x14ac:dyDescent="0.15">
      <c r="B85" s="175" t="e">
        <f>B82+1</f>
        <v>#REF!</v>
      </c>
      <c r="C85" s="705"/>
      <c r="D85" s="710"/>
      <c r="E85" s="708"/>
      <c r="F85" s="709"/>
      <c r="G85" s="733"/>
      <c r="H85" s="734"/>
      <c r="I85" s="176"/>
      <c r="J85" s="177"/>
      <c r="K85" s="176"/>
      <c r="L85" s="177"/>
      <c r="M85" s="735"/>
      <c r="N85" s="736"/>
      <c r="O85" s="737"/>
      <c r="P85" s="738"/>
      <c r="Q85" s="738"/>
      <c r="R85" s="734"/>
      <c r="S85" s="722"/>
      <c r="T85" s="690"/>
      <c r="U85" s="723"/>
      <c r="V85" s="178" t="s">
        <v>278</v>
      </c>
      <c r="W85" s="179"/>
      <c r="X85" s="179"/>
      <c r="Y85" s="180"/>
      <c r="Z85" s="181"/>
      <c r="AA85" s="182" t="str">
        <f>IF(AA84="","",VLOOKUP(AA84,シフト記号表!$C$5:$W$46,21,FALSE))</f>
        <v/>
      </c>
      <c r="AB85" s="183" t="str">
        <f>IF(AB84="","",VLOOKUP(AB84,シフト記号表!$C$5:$W$46,21,FALSE))</f>
        <v/>
      </c>
      <c r="AC85" s="183" t="str">
        <f>IF(AC84="","",VLOOKUP(AC84,シフト記号表!$C$5:$W$46,21,FALSE))</f>
        <v/>
      </c>
      <c r="AD85" s="183" t="str">
        <f>IF(AD84="","",VLOOKUP(AD84,シフト記号表!$C$5:$W$46,21,FALSE))</f>
        <v/>
      </c>
      <c r="AE85" s="183" t="str">
        <f>IF(AE84="","",VLOOKUP(AE84,シフト記号表!$C$5:$W$46,21,FALSE))</f>
        <v/>
      </c>
      <c r="AF85" s="183" t="str">
        <f>IF(AF84="","",VLOOKUP(AF84,シフト記号表!$C$5:$W$46,21,FALSE))</f>
        <v/>
      </c>
      <c r="AG85" s="184" t="str">
        <f>IF(AG84="","",VLOOKUP(AG84,シフト記号表!$C$5:$W$46,21,FALSE))</f>
        <v/>
      </c>
      <c r="AH85" s="182" t="str">
        <f>IF(AH84="","",VLOOKUP(AH84,シフト記号表!$C$5:$W$46,21,FALSE))</f>
        <v/>
      </c>
      <c r="AI85" s="183" t="str">
        <f>IF(AI84="","",VLOOKUP(AI84,シフト記号表!$C$5:$W$46,21,FALSE))</f>
        <v/>
      </c>
      <c r="AJ85" s="183" t="str">
        <f>IF(AJ84="","",VLOOKUP(AJ84,シフト記号表!$C$5:$W$46,21,FALSE))</f>
        <v/>
      </c>
      <c r="AK85" s="183" t="str">
        <f>IF(AK84="","",VLOOKUP(AK84,シフト記号表!$C$5:$W$46,21,FALSE))</f>
        <v/>
      </c>
      <c r="AL85" s="183" t="str">
        <f>IF(AL84="","",VLOOKUP(AL84,シフト記号表!$C$5:$W$46,21,FALSE))</f>
        <v/>
      </c>
      <c r="AM85" s="183" t="str">
        <f>IF(AM84="","",VLOOKUP(AM84,シフト記号表!$C$5:$W$46,21,FALSE))</f>
        <v/>
      </c>
      <c r="AN85" s="184" t="str">
        <f>IF(AN84="","",VLOOKUP(AN84,シフト記号表!$C$5:$W$46,21,FALSE))</f>
        <v/>
      </c>
      <c r="AO85" s="182" t="str">
        <f>IF(AO84="","",VLOOKUP(AO84,シフト記号表!$C$5:$W$46,21,FALSE))</f>
        <v/>
      </c>
      <c r="AP85" s="183" t="str">
        <f>IF(AP84="","",VLOOKUP(AP84,シフト記号表!$C$5:$W$46,21,FALSE))</f>
        <v/>
      </c>
      <c r="AQ85" s="183" t="str">
        <f>IF(AQ84="","",VLOOKUP(AQ84,シフト記号表!$C$5:$W$46,21,FALSE))</f>
        <v/>
      </c>
      <c r="AR85" s="183" t="str">
        <f>IF(AR84="","",VLOOKUP(AR84,シフト記号表!$C$5:$W$46,21,FALSE))</f>
        <v/>
      </c>
      <c r="AS85" s="183" t="str">
        <f>IF(AS84="","",VLOOKUP(AS84,シフト記号表!$C$5:$W$46,21,FALSE))</f>
        <v/>
      </c>
      <c r="AT85" s="183" t="str">
        <f>IF(AT84="","",VLOOKUP(AT84,シフト記号表!$C$5:$W$46,21,FALSE))</f>
        <v/>
      </c>
      <c r="AU85" s="184" t="str">
        <f>IF(AU84="","",VLOOKUP(AU84,シフト記号表!$C$5:$W$46,21,FALSE))</f>
        <v/>
      </c>
      <c r="AV85" s="182" t="str">
        <f>IF(AV84="","",VLOOKUP(AV84,シフト記号表!$C$5:$W$46,21,FALSE))</f>
        <v/>
      </c>
      <c r="AW85" s="183" t="str">
        <f>IF(AW84="","",VLOOKUP(AW84,シフト記号表!$C$5:$W$46,21,FALSE))</f>
        <v/>
      </c>
      <c r="AX85" s="183" t="str">
        <f>IF(AX84="","",VLOOKUP(AX84,シフト記号表!$C$5:$W$46,21,FALSE))</f>
        <v/>
      </c>
      <c r="AY85" s="183" t="str">
        <f>IF(AY84="","",VLOOKUP(AY84,シフト記号表!$C$5:$W$46,21,FALSE))</f>
        <v/>
      </c>
      <c r="AZ85" s="183" t="str">
        <f>IF(AZ84="","",VLOOKUP(AZ84,シフト記号表!$C$5:$W$46,21,FALSE))</f>
        <v/>
      </c>
      <c r="BA85" s="183" t="str">
        <f>IF(BA84="","",VLOOKUP(BA84,シフト記号表!$C$5:$W$46,21,FALSE))</f>
        <v/>
      </c>
      <c r="BB85" s="184" t="str">
        <f>IF(BB84="","",VLOOKUP(BB84,シフト記号表!$C$5:$W$46,21,FALSE))</f>
        <v/>
      </c>
      <c r="BC85" s="182" t="str">
        <f>IF(BC84="","",VLOOKUP(BC84,シフト記号表!$C$5:$W$46,21,FALSE))</f>
        <v/>
      </c>
      <c r="BD85" s="183" t="str">
        <f>IF(BD84="","",VLOOKUP(BD84,シフト記号表!$C$5:$W$46,21,FALSE))</f>
        <v/>
      </c>
      <c r="BE85" s="183" t="str">
        <f>IF(BE84="","",VLOOKUP(BE84,シフト記号表!$C$5:$W$46,21,FALSE))</f>
        <v/>
      </c>
      <c r="BF85" s="696">
        <f>IF($BI$3="計画",SUM(AA85:BB85),IF($BI$3="実績",SUM(AA85:BE85),""))</f>
        <v>0</v>
      </c>
      <c r="BG85" s="697"/>
      <c r="BH85" s="698">
        <f>IF($BI$3="計画",BF85/4,IF($BI$3="実績",(BF85/($BI$7/7)),""))</f>
        <v>0</v>
      </c>
      <c r="BI85" s="699"/>
      <c r="BJ85" s="689"/>
      <c r="BK85" s="690"/>
      <c r="BL85" s="690"/>
      <c r="BM85" s="690"/>
      <c r="BN85" s="691"/>
    </row>
    <row r="86" spans="2:66" ht="20.25" customHeight="1" x14ac:dyDescent="0.15">
      <c r="B86" s="186"/>
      <c r="C86" s="705"/>
      <c r="D86" s="710"/>
      <c r="E86" s="708"/>
      <c r="F86" s="709"/>
      <c r="G86" s="743"/>
      <c r="H86" s="744"/>
      <c r="I86" s="745">
        <f>G85</f>
        <v>0</v>
      </c>
      <c r="J86" s="744"/>
      <c r="K86" s="745">
        <f>M85</f>
        <v>0</v>
      </c>
      <c r="L86" s="744"/>
      <c r="M86" s="746"/>
      <c r="N86" s="747"/>
      <c r="O86" s="748"/>
      <c r="P86" s="749"/>
      <c r="Q86" s="749"/>
      <c r="R86" s="750"/>
      <c r="S86" s="755"/>
      <c r="T86" s="741"/>
      <c r="U86" s="756"/>
      <c r="V86" s="187" t="s">
        <v>279</v>
      </c>
      <c r="W86" s="213"/>
      <c r="X86" s="213"/>
      <c r="Y86" s="214"/>
      <c r="Z86" s="215"/>
      <c r="AA86" s="191" t="str">
        <f>IF(AA84="","",VLOOKUP(AA84,シフト記号表!$C$5:$Y$46,23,FALSE))</f>
        <v/>
      </c>
      <c r="AB86" s="192" t="str">
        <f>IF(AB84="","",VLOOKUP(AB84,シフト記号表!$C$5:$Y$46,23,FALSE))</f>
        <v/>
      </c>
      <c r="AC86" s="192" t="str">
        <f>IF(AC84="","",VLOOKUP(AC84,シフト記号表!$C$5:$Y$46,23,FALSE))</f>
        <v/>
      </c>
      <c r="AD86" s="192" t="str">
        <f>IF(AD84="","",VLOOKUP(AD84,シフト記号表!$C$5:$Y$46,23,FALSE))</f>
        <v/>
      </c>
      <c r="AE86" s="192" t="str">
        <f>IF(AE84="","",VLOOKUP(AE84,シフト記号表!$C$5:$Y$46,23,FALSE))</f>
        <v/>
      </c>
      <c r="AF86" s="192" t="str">
        <f>IF(AF84="","",VLOOKUP(AF84,シフト記号表!$C$5:$Y$46,23,FALSE))</f>
        <v/>
      </c>
      <c r="AG86" s="193" t="str">
        <f>IF(AG84="","",VLOOKUP(AG84,シフト記号表!$C$5:$Y$46,23,FALSE))</f>
        <v/>
      </c>
      <c r="AH86" s="191" t="str">
        <f>IF(AH84="","",VLOOKUP(AH84,シフト記号表!$C$5:$Y$46,23,FALSE))</f>
        <v/>
      </c>
      <c r="AI86" s="192" t="str">
        <f>IF(AI84="","",VLOOKUP(AI84,シフト記号表!$C$5:$Y$46,23,FALSE))</f>
        <v/>
      </c>
      <c r="AJ86" s="192" t="str">
        <f>IF(AJ84="","",VLOOKUP(AJ84,シフト記号表!$C$5:$Y$46,23,FALSE))</f>
        <v/>
      </c>
      <c r="AK86" s="192" t="str">
        <f>IF(AK84="","",VLOOKUP(AK84,シフト記号表!$C$5:$Y$46,23,FALSE))</f>
        <v/>
      </c>
      <c r="AL86" s="192" t="str">
        <f>IF(AL84="","",VLOOKUP(AL84,シフト記号表!$C$5:$Y$46,23,FALSE))</f>
        <v/>
      </c>
      <c r="AM86" s="192" t="str">
        <f>IF(AM84="","",VLOOKUP(AM84,シフト記号表!$C$5:$Y$46,23,FALSE))</f>
        <v/>
      </c>
      <c r="AN86" s="193" t="str">
        <f>IF(AN84="","",VLOOKUP(AN84,シフト記号表!$C$5:$Y$46,23,FALSE))</f>
        <v/>
      </c>
      <c r="AO86" s="191" t="str">
        <f>IF(AO84="","",VLOOKUP(AO84,シフト記号表!$C$5:$Y$46,23,FALSE))</f>
        <v/>
      </c>
      <c r="AP86" s="192" t="str">
        <f>IF(AP84="","",VLOOKUP(AP84,シフト記号表!$C$5:$Y$46,23,FALSE))</f>
        <v/>
      </c>
      <c r="AQ86" s="192" t="str">
        <f>IF(AQ84="","",VLOOKUP(AQ84,シフト記号表!$C$5:$Y$46,23,FALSE))</f>
        <v/>
      </c>
      <c r="AR86" s="192" t="str">
        <f>IF(AR84="","",VLOOKUP(AR84,シフト記号表!$C$5:$Y$46,23,FALSE))</f>
        <v/>
      </c>
      <c r="AS86" s="192" t="str">
        <f>IF(AS84="","",VLOOKUP(AS84,シフト記号表!$C$5:$Y$46,23,FALSE))</f>
        <v/>
      </c>
      <c r="AT86" s="192" t="str">
        <f>IF(AT84="","",VLOOKUP(AT84,シフト記号表!$C$5:$Y$46,23,FALSE))</f>
        <v/>
      </c>
      <c r="AU86" s="193" t="str">
        <f>IF(AU84="","",VLOOKUP(AU84,シフト記号表!$C$5:$Y$46,23,FALSE))</f>
        <v/>
      </c>
      <c r="AV86" s="191" t="str">
        <f>IF(AV84="","",VLOOKUP(AV84,シフト記号表!$C$5:$Y$46,23,FALSE))</f>
        <v/>
      </c>
      <c r="AW86" s="192" t="str">
        <f>IF(AW84="","",VLOOKUP(AW84,シフト記号表!$C$5:$Y$46,23,FALSE))</f>
        <v/>
      </c>
      <c r="AX86" s="192" t="str">
        <f>IF(AX84="","",VLOOKUP(AX84,シフト記号表!$C$5:$Y$46,23,FALSE))</f>
        <v/>
      </c>
      <c r="AY86" s="192" t="str">
        <f>IF(AY84="","",VLOOKUP(AY84,シフト記号表!$C$5:$Y$46,23,FALSE))</f>
        <v/>
      </c>
      <c r="AZ86" s="192" t="str">
        <f>IF(AZ84="","",VLOOKUP(AZ84,シフト記号表!$C$5:$Y$46,23,FALSE))</f>
        <v/>
      </c>
      <c r="BA86" s="192" t="str">
        <f>IF(BA84="","",VLOOKUP(BA84,シフト記号表!$C$5:$Y$46,23,FALSE))</f>
        <v/>
      </c>
      <c r="BB86" s="193" t="str">
        <f>IF(BB84="","",VLOOKUP(BB84,シフト記号表!$C$5:$Y$46,23,FALSE))</f>
        <v/>
      </c>
      <c r="BC86" s="191" t="str">
        <f>IF(BC84="","",VLOOKUP(BC84,シフト記号表!$C$5:$Y$46,23,FALSE))</f>
        <v/>
      </c>
      <c r="BD86" s="192" t="str">
        <f>IF(BD84="","",VLOOKUP(BD84,シフト記号表!$C$5:$Y$46,23,FALSE))</f>
        <v/>
      </c>
      <c r="BE86" s="192" t="str">
        <f>IF(BE84="","",VLOOKUP(BE84,シフト記号表!$C$5:$Y$46,23,FALSE))</f>
        <v/>
      </c>
      <c r="BF86" s="751">
        <f>IF($BI$3="計画",SUM(AA86:BB86),IF($BI$3="実績",SUM(AA86:BE86),""))</f>
        <v>0</v>
      </c>
      <c r="BG86" s="752"/>
      <c r="BH86" s="753">
        <f>IF($BI$3="計画",BF86/4,IF($BI$3="実績",(BF86/($BI$7/7)),""))</f>
        <v>0</v>
      </c>
      <c r="BI86" s="754"/>
      <c r="BJ86" s="740"/>
      <c r="BK86" s="741"/>
      <c r="BL86" s="741"/>
      <c r="BM86" s="741"/>
      <c r="BN86" s="742"/>
    </row>
    <row r="87" spans="2:66" ht="20.25" customHeight="1" x14ac:dyDescent="0.15">
      <c r="B87" s="195"/>
      <c r="C87" s="704"/>
      <c r="D87" s="707"/>
      <c r="E87" s="708"/>
      <c r="F87" s="709"/>
      <c r="G87" s="733"/>
      <c r="H87" s="734"/>
      <c r="I87" s="176"/>
      <c r="J87" s="177"/>
      <c r="K87" s="176"/>
      <c r="L87" s="177"/>
      <c r="M87" s="716"/>
      <c r="N87" s="717"/>
      <c r="O87" s="737"/>
      <c r="P87" s="738"/>
      <c r="Q87" s="738"/>
      <c r="R87" s="734"/>
      <c r="S87" s="720"/>
      <c r="T87" s="687"/>
      <c r="U87" s="721"/>
      <c r="V87" s="198" t="s">
        <v>272</v>
      </c>
      <c r="W87" s="206"/>
      <c r="X87" s="206"/>
      <c r="Y87" s="207"/>
      <c r="Z87" s="212"/>
      <c r="AA87" s="202"/>
      <c r="AB87" s="269"/>
      <c r="AC87" s="269"/>
      <c r="AD87" s="269"/>
      <c r="AE87" s="269"/>
      <c r="AF87" s="269"/>
      <c r="AG87" s="204"/>
      <c r="AH87" s="202"/>
      <c r="AI87" s="269"/>
      <c r="AJ87" s="269"/>
      <c r="AK87" s="269"/>
      <c r="AL87" s="269"/>
      <c r="AM87" s="269"/>
      <c r="AN87" s="204"/>
      <c r="AO87" s="202"/>
      <c r="AP87" s="269"/>
      <c r="AQ87" s="269"/>
      <c r="AR87" s="269"/>
      <c r="AS87" s="269"/>
      <c r="AT87" s="269"/>
      <c r="AU87" s="204"/>
      <c r="AV87" s="202"/>
      <c r="AW87" s="269"/>
      <c r="AX87" s="269"/>
      <c r="AY87" s="269"/>
      <c r="AZ87" s="269"/>
      <c r="BA87" s="269"/>
      <c r="BB87" s="204"/>
      <c r="BC87" s="202"/>
      <c r="BD87" s="269"/>
      <c r="BE87" s="270"/>
      <c r="BF87" s="682"/>
      <c r="BG87" s="683"/>
      <c r="BH87" s="684"/>
      <c r="BI87" s="685"/>
      <c r="BJ87" s="686"/>
      <c r="BK87" s="687"/>
      <c r="BL87" s="687"/>
      <c r="BM87" s="687"/>
      <c r="BN87" s="688"/>
    </row>
    <row r="88" spans="2:66" ht="20.25" customHeight="1" x14ac:dyDescent="0.15">
      <c r="B88" s="175" t="e">
        <f>B85+1</f>
        <v>#REF!</v>
      </c>
      <c r="C88" s="705"/>
      <c r="D88" s="710"/>
      <c r="E88" s="708"/>
      <c r="F88" s="709"/>
      <c r="G88" s="733"/>
      <c r="H88" s="734"/>
      <c r="I88" s="176"/>
      <c r="J88" s="177"/>
      <c r="K88" s="176"/>
      <c r="L88" s="177"/>
      <c r="M88" s="735"/>
      <c r="N88" s="736"/>
      <c r="O88" s="737"/>
      <c r="P88" s="738"/>
      <c r="Q88" s="738"/>
      <c r="R88" s="734"/>
      <c r="S88" s="722"/>
      <c r="T88" s="690"/>
      <c r="U88" s="723"/>
      <c r="V88" s="178" t="s">
        <v>278</v>
      </c>
      <c r="W88" s="179"/>
      <c r="X88" s="179"/>
      <c r="Y88" s="180"/>
      <c r="Z88" s="181"/>
      <c r="AA88" s="182" t="str">
        <f>IF(AA87="","",VLOOKUP(AA87,シフト記号表!$C$5:$W$46,21,FALSE))</f>
        <v/>
      </c>
      <c r="AB88" s="183" t="str">
        <f>IF(AB87="","",VLOOKUP(AB87,シフト記号表!$C$5:$W$46,21,FALSE))</f>
        <v/>
      </c>
      <c r="AC88" s="183" t="str">
        <f>IF(AC87="","",VLOOKUP(AC87,シフト記号表!$C$5:$W$46,21,FALSE))</f>
        <v/>
      </c>
      <c r="AD88" s="183" t="str">
        <f>IF(AD87="","",VLOOKUP(AD87,シフト記号表!$C$5:$W$46,21,FALSE))</f>
        <v/>
      </c>
      <c r="AE88" s="183" t="str">
        <f>IF(AE87="","",VLOOKUP(AE87,シフト記号表!$C$5:$W$46,21,FALSE))</f>
        <v/>
      </c>
      <c r="AF88" s="183" t="str">
        <f>IF(AF87="","",VLOOKUP(AF87,シフト記号表!$C$5:$W$46,21,FALSE))</f>
        <v/>
      </c>
      <c r="AG88" s="184" t="str">
        <f>IF(AG87="","",VLOOKUP(AG87,シフト記号表!$C$5:$W$46,21,FALSE))</f>
        <v/>
      </c>
      <c r="AH88" s="182" t="str">
        <f>IF(AH87="","",VLOOKUP(AH87,シフト記号表!$C$5:$W$46,21,FALSE))</f>
        <v/>
      </c>
      <c r="AI88" s="183" t="str">
        <f>IF(AI87="","",VLOOKUP(AI87,シフト記号表!$C$5:$W$46,21,FALSE))</f>
        <v/>
      </c>
      <c r="AJ88" s="183" t="str">
        <f>IF(AJ87="","",VLOOKUP(AJ87,シフト記号表!$C$5:$W$46,21,FALSE))</f>
        <v/>
      </c>
      <c r="AK88" s="183" t="str">
        <f>IF(AK87="","",VLOOKUP(AK87,シフト記号表!$C$5:$W$46,21,FALSE))</f>
        <v/>
      </c>
      <c r="AL88" s="183" t="str">
        <f>IF(AL87="","",VLOOKUP(AL87,シフト記号表!$C$5:$W$46,21,FALSE))</f>
        <v/>
      </c>
      <c r="AM88" s="183" t="str">
        <f>IF(AM87="","",VLOOKUP(AM87,シフト記号表!$C$5:$W$46,21,FALSE))</f>
        <v/>
      </c>
      <c r="AN88" s="184" t="str">
        <f>IF(AN87="","",VLOOKUP(AN87,シフト記号表!$C$5:$W$46,21,FALSE))</f>
        <v/>
      </c>
      <c r="AO88" s="182" t="str">
        <f>IF(AO87="","",VLOOKUP(AO87,シフト記号表!$C$5:$W$46,21,FALSE))</f>
        <v/>
      </c>
      <c r="AP88" s="183" t="str">
        <f>IF(AP87="","",VLOOKUP(AP87,シフト記号表!$C$5:$W$46,21,FALSE))</f>
        <v/>
      </c>
      <c r="AQ88" s="183" t="str">
        <f>IF(AQ87="","",VLOOKUP(AQ87,シフト記号表!$C$5:$W$46,21,FALSE))</f>
        <v/>
      </c>
      <c r="AR88" s="183" t="str">
        <f>IF(AR87="","",VLOOKUP(AR87,シフト記号表!$C$5:$W$46,21,FALSE))</f>
        <v/>
      </c>
      <c r="AS88" s="183" t="str">
        <f>IF(AS87="","",VLOOKUP(AS87,シフト記号表!$C$5:$W$46,21,FALSE))</f>
        <v/>
      </c>
      <c r="AT88" s="183" t="str">
        <f>IF(AT87="","",VLOOKUP(AT87,シフト記号表!$C$5:$W$46,21,FALSE))</f>
        <v/>
      </c>
      <c r="AU88" s="184" t="str">
        <f>IF(AU87="","",VLOOKUP(AU87,シフト記号表!$C$5:$W$46,21,FALSE))</f>
        <v/>
      </c>
      <c r="AV88" s="182" t="str">
        <f>IF(AV87="","",VLOOKUP(AV87,シフト記号表!$C$5:$W$46,21,FALSE))</f>
        <v/>
      </c>
      <c r="AW88" s="183" t="str">
        <f>IF(AW87="","",VLOOKUP(AW87,シフト記号表!$C$5:$W$46,21,FALSE))</f>
        <v/>
      </c>
      <c r="AX88" s="183" t="str">
        <f>IF(AX87="","",VLOOKUP(AX87,シフト記号表!$C$5:$W$46,21,FALSE))</f>
        <v/>
      </c>
      <c r="AY88" s="183" t="str">
        <f>IF(AY87="","",VLOOKUP(AY87,シフト記号表!$C$5:$W$46,21,FALSE))</f>
        <v/>
      </c>
      <c r="AZ88" s="183" t="str">
        <f>IF(AZ87="","",VLOOKUP(AZ87,シフト記号表!$C$5:$W$46,21,FALSE))</f>
        <v/>
      </c>
      <c r="BA88" s="183" t="str">
        <f>IF(BA87="","",VLOOKUP(BA87,シフト記号表!$C$5:$W$46,21,FALSE))</f>
        <v/>
      </c>
      <c r="BB88" s="184" t="str">
        <f>IF(BB87="","",VLOOKUP(BB87,シフト記号表!$C$5:$W$46,21,FALSE))</f>
        <v/>
      </c>
      <c r="BC88" s="182" t="str">
        <f>IF(BC87="","",VLOOKUP(BC87,シフト記号表!$C$5:$W$46,21,FALSE))</f>
        <v/>
      </c>
      <c r="BD88" s="183" t="str">
        <f>IF(BD87="","",VLOOKUP(BD87,シフト記号表!$C$5:$W$46,21,FALSE))</f>
        <v/>
      </c>
      <c r="BE88" s="183" t="str">
        <f>IF(BE87="","",VLOOKUP(BE87,シフト記号表!$C$5:$W$46,21,FALSE))</f>
        <v/>
      </c>
      <c r="BF88" s="696">
        <f>IF($BI$3="計画",SUM(AA88:BB88),IF($BI$3="実績",SUM(AA88:BE88),""))</f>
        <v>0</v>
      </c>
      <c r="BG88" s="697"/>
      <c r="BH88" s="698">
        <f>IF($BI$3="計画",BF88/4,IF($BI$3="実績",(BF88/($BI$7/7)),""))</f>
        <v>0</v>
      </c>
      <c r="BI88" s="699"/>
      <c r="BJ88" s="689"/>
      <c r="BK88" s="690"/>
      <c r="BL88" s="690"/>
      <c r="BM88" s="690"/>
      <c r="BN88" s="691"/>
    </row>
    <row r="89" spans="2:66" ht="20.25" customHeight="1" x14ac:dyDescent="0.15">
      <c r="B89" s="186"/>
      <c r="C89" s="705"/>
      <c r="D89" s="710"/>
      <c r="E89" s="708"/>
      <c r="F89" s="709"/>
      <c r="G89" s="743"/>
      <c r="H89" s="744"/>
      <c r="I89" s="745">
        <f>G88</f>
        <v>0</v>
      </c>
      <c r="J89" s="744"/>
      <c r="K89" s="745">
        <f>M88</f>
        <v>0</v>
      </c>
      <c r="L89" s="744"/>
      <c r="M89" s="746"/>
      <c r="N89" s="747"/>
      <c r="O89" s="748"/>
      <c r="P89" s="749"/>
      <c r="Q89" s="749"/>
      <c r="R89" s="750"/>
      <c r="S89" s="755"/>
      <c r="T89" s="741"/>
      <c r="U89" s="756"/>
      <c r="V89" s="187" t="s">
        <v>279</v>
      </c>
      <c r="W89" s="213"/>
      <c r="X89" s="213"/>
      <c r="Y89" s="214"/>
      <c r="Z89" s="215"/>
      <c r="AA89" s="191" t="str">
        <f>IF(AA87="","",VLOOKUP(AA87,シフト記号表!$C$5:$Y$46,23,FALSE))</f>
        <v/>
      </c>
      <c r="AB89" s="192" t="str">
        <f>IF(AB87="","",VLOOKUP(AB87,シフト記号表!$C$5:$Y$46,23,FALSE))</f>
        <v/>
      </c>
      <c r="AC89" s="192" t="str">
        <f>IF(AC87="","",VLOOKUP(AC87,シフト記号表!$C$5:$Y$46,23,FALSE))</f>
        <v/>
      </c>
      <c r="AD89" s="192" t="str">
        <f>IF(AD87="","",VLOOKUP(AD87,シフト記号表!$C$5:$Y$46,23,FALSE))</f>
        <v/>
      </c>
      <c r="AE89" s="192" t="str">
        <f>IF(AE87="","",VLOOKUP(AE87,シフト記号表!$C$5:$Y$46,23,FALSE))</f>
        <v/>
      </c>
      <c r="AF89" s="192" t="str">
        <f>IF(AF87="","",VLOOKUP(AF87,シフト記号表!$C$5:$Y$46,23,FALSE))</f>
        <v/>
      </c>
      <c r="AG89" s="193" t="str">
        <f>IF(AG87="","",VLOOKUP(AG87,シフト記号表!$C$5:$Y$46,23,FALSE))</f>
        <v/>
      </c>
      <c r="AH89" s="191" t="str">
        <f>IF(AH87="","",VLOOKUP(AH87,シフト記号表!$C$5:$Y$46,23,FALSE))</f>
        <v/>
      </c>
      <c r="AI89" s="192" t="str">
        <f>IF(AI87="","",VLOOKUP(AI87,シフト記号表!$C$5:$Y$46,23,FALSE))</f>
        <v/>
      </c>
      <c r="AJ89" s="192" t="str">
        <f>IF(AJ87="","",VLOOKUP(AJ87,シフト記号表!$C$5:$Y$46,23,FALSE))</f>
        <v/>
      </c>
      <c r="AK89" s="192" t="str">
        <f>IF(AK87="","",VLOOKUP(AK87,シフト記号表!$C$5:$Y$46,23,FALSE))</f>
        <v/>
      </c>
      <c r="AL89" s="192" t="str">
        <f>IF(AL87="","",VLOOKUP(AL87,シフト記号表!$C$5:$Y$46,23,FALSE))</f>
        <v/>
      </c>
      <c r="AM89" s="192" t="str">
        <f>IF(AM87="","",VLOOKUP(AM87,シフト記号表!$C$5:$Y$46,23,FALSE))</f>
        <v/>
      </c>
      <c r="AN89" s="193" t="str">
        <f>IF(AN87="","",VLOOKUP(AN87,シフト記号表!$C$5:$Y$46,23,FALSE))</f>
        <v/>
      </c>
      <c r="AO89" s="191" t="str">
        <f>IF(AO87="","",VLOOKUP(AO87,シフト記号表!$C$5:$Y$46,23,FALSE))</f>
        <v/>
      </c>
      <c r="AP89" s="192" t="str">
        <f>IF(AP87="","",VLOOKUP(AP87,シフト記号表!$C$5:$Y$46,23,FALSE))</f>
        <v/>
      </c>
      <c r="AQ89" s="192" t="str">
        <f>IF(AQ87="","",VLOOKUP(AQ87,シフト記号表!$C$5:$Y$46,23,FALSE))</f>
        <v/>
      </c>
      <c r="AR89" s="192" t="str">
        <f>IF(AR87="","",VLOOKUP(AR87,シフト記号表!$C$5:$Y$46,23,FALSE))</f>
        <v/>
      </c>
      <c r="AS89" s="192" t="str">
        <f>IF(AS87="","",VLOOKUP(AS87,シフト記号表!$C$5:$Y$46,23,FALSE))</f>
        <v/>
      </c>
      <c r="AT89" s="192" t="str">
        <f>IF(AT87="","",VLOOKUP(AT87,シフト記号表!$C$5:$Y$46,23,FALSE))</f>
        <v/>
      </c>
      <c r="AU89" s="193" t="str">
        <f>IF(AU87="","",VLOOKUP(AU87,シフト記号表!$C$5:$Y$46,23,FALSE))</f>
        <v/>
      </c>
      <c r="AV89" s="191" t="str">
        <f>IF(AV87="","",VLOOKUP(AV87,シフト記号表!$C$5:$Y$46,23,FALSE))</f>
        <v/>
      </c>
      <c r="AW89" s="192" t="str">
        <f>IF(AW87="","",VLOOKUP(AW87,シフト記号表!$C$5:$Y$46,23,FALSE))</f>
        <v/>
      </c>
      <c r="AX89" s="192" t="str">
        <f>IF(AX87="","",VLOOKUP(AX87,シフト記号表!$C$5:$Y$46,23,FALSE))</f>
        <v/>
      </c>
      <c r="AY89" s="192" t="str">
        <f>IF(AY87="","",VLOOKUP(AY87,シフト記号表!$C$5:$Y$46,23,FALSE))</f>
        <v/>
      </c>
      <c r="AZ89" s="192" t="str">
        <f>IF(AZ87="","",VLOOKUP(AZ87,シフト記号表!$C$5:$Y$46,23,FALSE))</f>
        <v/>
      </c>
      <c r="BA89" s="192" t="str">
        <f>IF(BA87="","",VLOOKUP(BA87,シフト記号表!$C$5:$Y$46,23,FALSE))</f>
        <v/>
      </c>
      <c r="BB89" s="193" t="str">
        <f>IF(BB87="","",VLOOKUP(BB87,シフト記号表!$C$5:$Y$46,23,FALSE))</f>
        <v/>
      </c>
      <c r="BC89" s="191" t="str">
        <f>IF(BC87="","",VLOOKUP(BC87,シフト記号表!$C$5:$Y$46,23,FALSE))</f>
        <v/>
      </c>
      <c r="BD89" s="192" t="str">
        <f>IF(BD87="","",VLOOKUP(BD87,シフト記号表!$C$5:$Y$46,23,FALSE))</f>
        <v/>
      </c>
      <c r="BE89" s="192" t="str">
        <f>IF(BE87="","",VLOOKUP(BE87,シフト記号表!$C$5:$Y$46,23,FALSE))</f>
        <v/>
      </c>
      <c r="BF89" s="751">
        <f>IF($BI$3="計画",SUM(AA89:BB89),IF($BI$3="実績",SUM(AA89:BE89),""))</f>
        <v>0</v>
      </c>
      <c r="BG89" s="752"/>
      <c r="BH89" s="753">
        <f>IF($BI$3="計画",BF89/4,IF($BI$3="実績",(BF89/($BI$7/7)),""))</f>
        <v>0</v>
      </c>
      <c r="BI89" s="754"/>
      <c r="BJ89" s="740"/>
      <c r="BK89" s="741"/>
      <c r="BL89" s="741"/>
      <c r="BM89" s="741"/>
      <c r="BN89" s="742"/>
    </row>
    <row r="90" spans="2:66" ht="20.25" customHeight="1" x14ac:dyDescent="0.15">
      <c r="B90" s="195"/>
      <c r="C90" s="704"/>
      <c r="D90" s="707"/>
      <c r="E90" s="708"/>
      <c r="F90" s="709"/>
      <c r="G90" s="733"/>
      <c r="H90" s="734"/>
      <c r="I90" s="176"/>
      <c r="J90" s="177"/>
      <c r="K90" s="176"/>
      <c r="L90" s="177"/>
      <c r="M90" s="716"/>
      <c r="N90" s="717"/>
      <c r="O90" s="737"/>
      <c r="P90" s="738"/>
      <c r="Q90" s="738"/>
      <c r="R90" s="734"/>
      <c r="S90" s="720"/>
      <c r="T90" s="687"/>
      <c r="U90" s="721"/>
      <c r="V90" s="198" t="s">
        <v>272</v>
      </c>
      <c r="W90" s="206"/>
      <c r="X90" s="206"/>
      <c r="Y90" s="207"/>
      <c r="Z90" s="212"/>
      <c r="AA90" s="202"/>
      <c r="AB90" s="269"/>
      <c r="AC90" s="269"/>
      <c r="AD90" s="269"/>
      <c r="AE90" s="269"/>
      <c r="AF90" s="269"/>
      <c r="AG90" s="204"/>
      <c r="AH90" s="202"/>
      <c r="AI90" s="269"/>
      <c r="AJ90" s="269"/>
      <c r="AK90" s="269"/>
      <c r="AL90" s="269"/>
      <c r="AM90" s="269"/>
      <c r="AN90" s="204"/>
      <c r="AO90" s="202"/>
      <c r="AP90" s="269"/>
      <c r="AQ90" s="269"/>
      <c r="AR90" s="269"/>
      <c r="AS90" s="269"/>
      <c r="AT90" s="269"/>
      <c r="AU90" s="204"/>
      <c r="AV90" s="202"/>
      <c r="AW90" s="269"/>
      <c r="AX90" s="269"/>
      <c r="AY90" s="269"/>
      <c r="AZ90" s="269"/>
      <c r="BA90" s="269"/>
      <c r="BB90" s="204"/>
      <c r="BC90" s="202"/>
      <c r="BD90" s="269"/>
      <c r="BE90" s="270"/>
      <c r="BF90" s="682"/>
      <c r="BG90" s="683"/>
      <c r="BH90" s="684"/>
      <c r="BI90" s="685"/>
      <c r="BJ90" s="686"/>
      <c r="BK90" s="687"/>
      <c r="BL90" s="687"/>
      <c r="BM90" s="687"/>
      <c r="BN90" s="688"/>
    </row>
    <row r="91" spans="2:66" ht="20.25" customHeight="1" x14ac:dyDescent="0.15">
      <c r="B91" s="175" t="e">
        <f>B88+1</f>
        <v>#REF!</v>
      </c>
      <c r="C91" s="705"/>
      <c r="D91" s="710"/>
      <c r="E91" s="708"/>
      <c r="F91" s="709"/>
      <c r="G91" s="733"/>
      <c r="H91" s="734"/>
      <c r="I91" s="176"/>
      <c r="J91" s="177"/>
      <c r="K91" s="176"/>
      <c r="L91" s="177"/>
      <c r="M91" s="735"/>
      <c r="N91" s="736"/>
      <c r="O91" s="737"/>
      <c r="P91" s="738"/>
      <c r="Q91" s="738"/>
      <c r="R91" s="734"/>
      <c r="S91" s="722"/>
      <c r="T91" s="690"/>
      <c r="U91" s="723"/>
      <c r="V91" s="178" t="s">
        <v>278</v>
      </c>
      <c r="W91" s="179"/>
      <c r="X91" s="179"/>
      <c r="Y91" s="180"/>
      <c r="Z91" s="181"/>
      <c r="AA91" s="182" t="str">
        <f>IF(AA90="","",VLOOKUP(AA90,シフト記号表!$C$5:$W$46,21,FALSE))</f>
        <v/>
      </c>
      <c r="AB91" s="183" t="str">
        <f>IF(AB90="","",VLOOKUP(AB90,シフト記号表!$C$5:$W$46,21,FALSE))</f>
        <v/>
      </c>
      <c r="AC91" s="183" t="str">
        <f>IF(AC90="","",VLOOKUP(AC90,シフト記号表!$C$5:$W$46,21,FALSE))</f>
        <v/>
      </c>
      <c r="AD91" s="183" t="str">
        <f>IF(AD90="","",VLOOKUP(AD90,シフト記号表!$C$5:$W$46,21,FALSE))</f>
        <v/>
      </c>
      <c r="AE91" s="183" t="str">
        <f>IF(AE90="","",VLOOKUP(AE90,シフト記号表!$C$5:$W$46,21,FALSE))</f>
        <v/>
      </c>
      <c r="AF91" s="183" t="str">
        <f>IF(AF90="","",VLOOKUP(AF90,シフト記号表!$C$5:$W$46,21,FALSE))</f>
        <v/>
      </c>
      <c r="AG91" s="184" t="str">
        <f>IF(AG90="","",VLOOKUP(AG90,シフト記号表!$C$5:$W$46,21,FALSE))</f>
        <v/>
      </c>
      <c r="AH91" s="182" t="str">
        <f>IF(AH90="","",VLOOKUP(AH90,シフト記号表!$C$5:$W$46,21,FALSE))</f>
        <v/>
      </c>
      <c r="AI91" s="183" t="str">
        <f>IF(AI90="","",VLOOKUP(AI90,シフト記号表!$C$5:$W$46,21,FALSE))</f>
        <v/>
      </c>
      <c r="AJ91" s="183" t="str">
        <f>IF(AJ90="","",VLOOKUP(AJ90,シフト記号表!$C$5:$W$46,21,FALSE))</f>
        <v/>
      </c>
      <c r="AK91" s="183" t="str">
        <f>IF(AK90="","",VLOOKUP(AK90,シフト記号表!$C$5:$W$46,21,FALSE))</f>
        <v/>
      </c>
      <c r="AL91" s="183" t="str">
        <f>IF(AL90="","",VLOOKUP(AL90,シフト記号表!$C$5:$W$46,21,FALSE))</f>
        <v/>
      </c>
      <c r="AM91" s="183" t="str">
        <f>IF(AM90="","",VLOOKUP(AM90,シフト記号表!$C$5:$W$46,21,FALSE))</f>
        <v/>
      </c>
      <c r="AN91" s="184" t="str">
        <f>IF(AN90="","",VLOOKUP(AN90,シフト記号表!$C$5:$W$46,21,FALSE))</f>
        <v/>
      </c>
      <c r="AO91" s="182" t="str">
        <f>IF(AO90="","",VLOOKUP(AO90,シフト記号表!$C$5:$W$46,21,FALSE))</f>
        <v/>
      </c>
      <c r="AP91" s="183" t="str">
        <f>IF(AP90="","",VLOOKUP(AP90,シフト記号表!$C$5:$W$46,21,FALSE))</f>
        <v/>
      </c>
      <c r="AQ91" s="183" t="str">
        <f>IF(AQ90="","",VLOOKUP(AQ90,シフト記号表!$C$5:$W$46,21,FALSE))</f>
        <v/>
      </c>
      <c r="AR91" s="183" t="str">
        <f>IF(AR90="","",VLOOKUP(AR90,シフト記号表!$C$5:$W$46,21,FALSE))</f>
        <v/>
      </c>
      <c r="AS91" s="183" t="str">
        <f>IF(AS90="","",VLOOKUP(AS90,シフト記号表!$C$5:$W$46,21,FALSE))</f>
        <v/>
      </c>
      <c r="AT91" s="183" t="str">
        <f>IF(AT90="","",VLOOKUP(AT90,シフト記号表!$C$5:$W$46,21,FALSE))</f>
        <v/>
      </c>
      <c r="AU91" s="184" t="str">
        <f>IF(AU90="","",VLOOKUP(AU90,シフト記号表!$C$5:$W$46,21,FALSE))</f>
        <v/>
      </c>
      <c r="AV91" s="182" t="str">
        <f>IF(AV90="","",VLOOKUP(AV90,シフト記号表!$C$5:$W$46,21,FALSE))</f>
        <v/>
      </c>
      <c r="AW91" s="183" t="str">
        <f>IF(AW90="","",VLOOKUP(AW90,シフト記号表!$C$5:$W$46,21,FALSE))</f>
        <v/>
      </c>
      <c r="AX91" s="183" t="str">
        <f>IF(AX90="","",VLOOKUP(AX90,シフト記号表!$C$5:$W$46,21,FALSE))</f>
        <v/>
      </c>
      <c r="AY91" s="183" t="str">
        <f>IF(AY90="","",VLOOKUP(AY90,シフト記号表!$C$5:$W$46,21,FALSE))</f>
        <v/>
      </c>
      <c r="AZ91" s="183" t="str">
        <f>IF(AZ90="","",VLOOKUP(AZ90,シフト記号表!$C$5:$W$46,21,FALSE))</f>
        <v/>
      </c>
      <c r="BA91" s="183" t="str">
        <f>IF(BA90="","",VLOOKUP(BA90,シフト記号表!$C$5:$W$46,21,FALSE))</f>
        <v/>
      </c>
      <c r="BB91" s="184" t="str">
        <f>IF(BB90="","",VLOOKUP(BB90,シフト記号表!$C$5:$W$46,21,FALSE))</f>
        <v/>
      </c>
      <c r="BC91" s="182" t="str">
        <f>IF(BC90="","",VLOOKUP(BC90,シフト記号表!$C$5:$W$46,21,FALSE))</f>
        <v/>
      </c>
      <c r="BD91" s="183" t="str">
        <f>IF(BD90="","",VLOOKUP(BD90,シフト記号表!$C$5:$W$46,21,FALSE))</f>
        <v/>
      </c>
      <c r="BE91" s="183" t="str">
        <f>IF(BE90="","",VLOOKUP(BE90,シフト記号表!$C$5:$W$46,21,FALSE))</f>
        <v/>
      </c>
      <c r="BF91" s="696">
        <f>IF($BI$3="計画",SUM(AA91:BB91),IF($BI$3="実績",SUM(AA91:BE91),""))</f>
        <v>0</v>
      </c>
      <c r="BG91" s="697"/>
      <c r="BH91" s="698">
        <f>IF($BI$3="計画",BF91/4,IF($BI$3="実績",(BF91/($BI$7/7)),""))</f>
        <v>0</v>
      </c>
      <c r="BI91" s="699"/>
      <c r="BJ91" s="689"/>
      <c r="BK91" s="690"/>
      <c r="BL91" s="690"/>
      <c r="BM91" s="690"/>
      <c r="BN91" s="691"/>
    </row>
    <row r="92" spans="2:66" ht="20.25" customHeight="1" x14ac:dyDescent="0.15">
      <c r="B92" s="186"/>
      <c r="C92" s="705"/>
      <c r="D92" s="710"/>
      <c r="E92" s="708"/>
      <c r="F92" s="709"/>
      <c r="G92" s="743"/>
      <c r="H92" s="744"/>
      <c r="I92" s="745">
        <f>G91</f>
        <v>0</v>
      </c>
      <c r="J92" s="744"/>
      <c r="K92" s="745">
        <f>M91</f>
        <v>0</v>
      </c>
      <c r="L92" s="744"/>
      <c r="M92" s="746"/>
      <c r="N92" s="747"/>
      <c r="O92" s="748"/>
      <c r="P92" s="749"/>
      <c r="Q92" s="749"/>
      <c r="R92" s="750"/>
      <c r="S92" s="755"/>
      <c r="T92" s="741"/>
      <c r="U92" s="756"/>
      <c r="V92" s="187" t="s">
        <v>279</v>
      </c>
      <c r="W92" s="213"/>
      <c r="X92" s="213"/>
      <c r="Y92" s="214"/>
      <c r="Z92" s="215"/>
      <c r="AA92" s="191" t="str">
        <f>IF(AA90="","",VLOOKUP(AA90,シフト記号表!$C$5:$Y$46,23,FALSE))</f>
        <v/>
      </c>
      <c r="AB92" s="192" t="str">
        <f>IF(AB90="","",VLOOKUP(AB90,シフト記号表!$C$5:$Y$46,23,FALSE))</f>
        <v/>
      </c>
      <c r="AC92" s="192" t="str">
        <f>IF(AC90="","",VLOOKUP(AC90,シフト記号表!$C$5:$Y$46,23,FALSE))</f>
        <v/>
      </c>
      <c r="AD92" s="192" t="str">
        <f>IF(AD90="","",VLOOKUP(AD90,シフト記号表!$C$5:$Y$46,23,FALSE))</f>
        <v/>
      </c>
      <c r="AE92" s="192" t="str">
        <f>IF(AE90="","",VLOOKUP(AE90,シフト記号表!$C$5:$Y$46,23,FALSE))</f>
        <v/>
      </c>
      <c r="AF92" s="192" t="str">
        <f>IF(AF90="","",VLOOKUP(AF90,シフト記号表!$C$5:$Y$46,23,FALSE))</f>
        <v/>
      </c>
      <c r="AG92" s="193" t="str">
        <f>IF(AG90="","",VLOOKUP(AG90,シフト記号表!$C$5:$Y$46,23,FALSE))</f>
        <v/>
      </c>
      <c r="AH92" s="191" t="str">
        <f>IF(AH90="","",VLOOKUP(AH90,シフト記号表!$C$5:$Y$46,23,FALSE))</f>
        <v/>
      </c>
      <c r="AI92" s="192" t="str">
        <f>IF(AI90="","",VLOOKUP(AI90,シフト記号表!$C$5:$Y$46,23,FALSE))</f>
        <v/>
      </c>
      <c r="AJ92" s="192" t="str">
        <f>IF(AJ90="","",VLOOKUP(AJ90,シフト記号表!$C$5:$Y$46,23,FALSE))</f>
        <v/>
      </c>
      <c r="AK92" s="192" t="str">
        <f>IF(AK90="","",VLOOKUP(AK90,シフト記号表!$C$5:$Y$46,23,FALSE))</f>
        <v/>
      </c>
      <c r="AL92" s="192" t="str">
        <f>IF(AL90="","",VLOOKUP(AL90,シフト記号表!$C$5:$Y$46,23,FALSE))</f>
        <v/>
      </c>
      <c r="AM92" s="192" t="str">
        <f>IF(AM90="","",VLOOKUP(AM90,シフト記号表!$C$5:$Y$46,23,FALSE))</f>
        <v/>
      </c>
      <c r="AN92" s="193" t="str">
        <f>IF(AN90="","",VLOOKUP(AN90,シフト記号表!$C$5:$Y$46,23,FALSE))</f>
        <v/>
      </c>
      <c r="AO92" s="191" t="str">
        <f>IF(AO90="","",VLOOKUP(AO90,シフト記号表!$C$5:$Y$46,23,FALSE))</f>
        <v/>
      </c>
      <c r="AP92" s="192" t="str">
        <f>IF(AP90="","",VLOOKUP(AP90,シフト記号表!$C$5:$Y$46,23,FALSE))</f>
        <v/>
      </c>
      <c r="AQ92" s="192" t="str">
        <f>IF(AQ90="","",VLOOKUP(AQ90,シフト記号表!$C$5:$Y$46,23,FALSE))</f>
        <v/>
      </c>
      <c r="AR92" s="192" t="str">
        <f>IF(AR90="","",VLOOKUP(AR90,シフト記号表!$C$5:$Y$46,23,FALSE))</f>
        <v/>
      </c>
      <c r="AS92" s="192" t="str">
        <f>IF(AS90="","",VLOOKUP(AS90,シフト記号表!$C$5:$Y$46,23,FALSE))</f>
        <v/>
      </c>
      <c r="AT92" s="192" t="str">
        <f>IF(AT90="","",VLOOKUP(AT90,シフト記号表!$C$5:$Y$46,23,FALSE))</f>
        <v/>
      </c>
      <c r="AU92" s="193" t="str">
        <f>IF(AU90="","",VLOOKUP(AU90,シフト記号表!$C$5:$Y$46,23,FALSE))</f>
        <v/>
      </c>
      <c r="AV92" s="191" t="str">
        <f>IF(AV90="","",VLOOKUP(AV90,シフト記号表!$C$5:$Y$46,23,FALSE))</f>
        <v/>
      </c>
      <c r="AW92" s="192" t="str">
        <f>IF(AW90="","",VLOOKUP(AW90,シフト記号表!$C$5:$Y$46,23,FALSE))</f>
        <v/>
      </c>
      <c r="AX92" s="192" t="str">
        <f>IF(AX90="","",VLOOKUP(AX90,シフト記号表!$C$5:$Y$46,23,FALSE))</f>
        <v/>
      </c>
      <c r="AY92" s="192" t="str">
        <f>IF(AY90="","",VLOOKUP(AY90,シフト記号表!$C$5:$Y$46,23,FALSE))</f>
        <v/>
      </c>
      <c r="AZ92" s="192" t="str">
        <f>IF(AZ90="","",VLOOKUP(AZ90,シフト記号表!$C$5:$Y$46,23,FALSE))</f>
        <v/>
      </c>
      <c r="BA92" s="192" t="str">
        <f>IF(BA90="","",VLOOKUP(BA90,シフト記号表!$C$5:$Y$46,23,FALSE))</f>
        <v/>
      </c>
      <c r="BB92" s="193" t="str">
        <f>IF(BB90="","",VLOOKUP(BB90,シフト記号表!$C$5:$Y$46,23,FALSE))</f>
        <v/>
      </c>
      <c r="BC92" s="191" t="str">
        <f>IF(BC90="","",VLOOKUP(BC90,シフト記号表!$C$5:$Y$46,23,FALSE))</f>
        <v/>
      </c>
      <c r="BD92" s="192" t="str">
        <f>IF(BD90="","",VLOOKUP(BD90,シフト記号表!$C$5:$Y$46,23,FALSE))</f>
        <v/>
      </c>
      <c r="BE92" s="192" t="str">
        <f>IF(BE90="","",VLOOKUP(BE90,シフト記号表!$C$5:$Y$46,23,FALSE))</f>
        <v/>
      </c>
      <c r="BF92" s="751">
        <f>IF($BI$3="計画",SUM(AA92:BB92),IF($BI$3="実績",SUM(AA92:BE92),""))</f>
        <v>0</v>
      </c>
      <c r="BG92" s="752"/>
      <c r="BH92" s="753">
        <f>IF($BI$3="計画",BF92/4,IF($BI$3="実績",(BF92/($BI$7/7)),""))</f>
        <v>0</v>
      </c>
      <c r="BI92" s="754"/>
      <c r="BJ92" s="740"/>
      <c r="BK92" s="741"/>
      <c r="BL92" s="741"/>
      <c r="BM92" s="741"/>
      <c r="BN92" s="742"/>
    </row>
    <row r="93" spans="2:66" ht="20.25" customHeight="1" x14ac:dyDescent="0.15">
      <c r="B93" s="195"/>
      <c r="C93" s="704"/>
      <c r="D93" s="707"/>
      <c r="E93" s="708"/>
      <c r="F93" s="709"/>
      <c r="G93" s="733"/>
      <c r="H93" s="734"/>
      <c r="I93" s="176"/>
      <c r="J93" s="177"/>
      <c r="K93" s="176"/>
      <c r="L93" s="177"/>
      <c r="M93" s="716"/>
      <c r="N93" s="717"/>
      <c r="O93" s="737"/>
      <c r="P93" s="738"/>
      <c r="Q93" s="738"/>
      <c r="R93" s="734"/>
      <c r="S93" s="720"/>
      <c r="T93" s="687"/>
      <c r="U93" s="721"/>
      <c r="V93" s="198" t="s">
        <v>272</v>
      </c>
      <c r="W93" s="206"/>
      <c r="X93" s="206"/>
      <c r="Y93" s="207"/>
      <c r="Z93" s="212"/>
      <c r="AA93" s="202"/>
      <c r="AB93" s="269"/>
      <c r="AC93" s="269"/>
      <c r="AD93" s="269"/>
      <c r="AE93" s="269"/>
      <c r="AF93" s="269"/>
      <c r="AG93" s="204"/>
      <c r="AH93" s="202"/>
      <c r="AI93" s="269"/>
      <c r="AJ93" s="269"/>
      <c r="AK93" s="269"/>
      <c r="AL93" s="269"/>
      <c r="AM93" s="269"/>
      <c r="AN93" s="204"/>
      <c r="AO93" s="202"/>
      <c r="AP93" s="269"/>
      <c r="AQ93" s="269"/>
      <c r="AR93" s="269"/>
      <c r="AS93" s="269"/>
      <c r="AT93" s="269"/>
      <c r="AU93" s="204"/>
      <c r="AV93" s="202"/>
      <c r="AW93" s="269"/>
      <c r="AX93" s="269"/>
      <c r="AY93" s="269"/>
      <c r="AZ93" s="269"/>
      <c r="BA93" s="269"/>
      <c r="BB93" s="204"/>
      <c r="BC93" s="202"/>
      <c r="BD93" s="269"/>
      <c r="BE93" s="270"/>
      <c r="BF93" s="682"/>
      <c r="BG93" s="683"/>
      <c r="BH93" s="684"/>
      <c r="BI93" s="685"/>
      <c r="BJ93" s="686"/>
      <c r="BK93" s="687"/>
      <c r="BL93" s="687"/>
      <c r="BM93" s="687"/>
      <c r="BN93" s="688"/>
    </row>
    <row r="94" spans="2:66" ht="20.25" customHeight="1" x14ac:dyDescent="0.15">
      <c r="B94" s="175" t="e">
        <f>B91+1</f>
        <v>#REF!</v>
      </c>
      <c r="C94" s="705"/>
      <c r="D94" s="710"/>
      <c r="E94" s="708"/>
      <c r="F94" s="709"/>
      <c r="G94" s="733"/>
      <c r="H94" s="734"/>
      <c r="I94" s="176"/>
      <c r="J94" s="177"/>
      <c r="K94" s="176"/>
      <c r="L94" s="177"/>
      <c r="M94" s="735"/>
      <c r="N94" s="736"/>
      <c r="O94" s="737"/>
      <c r="P94" s="738"/>
      <c r="Q94" s="738"/>
      <c r="R94" s="734"/>
      <c r="S94" s="722"/>
      <c r="T94" s="690"/>
      <c r="U94" s="723"/>
      <c r="V94" s="178" t="s">
        <v>278</v>
      </c>
      <c r="W94" s="179"/>
      <c r="X94" s="179"/>
      <c r="Y94" s="180"/>
      <c r="Z94" s="181"/>
      <c r="AA94" s="182" t="str">
        <f>IF(AA93="","",VLOOKUP(AA93,シフト記号表!$C$5:$W$46,21,FALSE))</f>
        <v/>
      </c>
      <c r="AB94" s="183" t="str">
        <f>IF(AB93="","",VLOOKUP(AB93,シフト記号表!$C$5:$W$46,21,FALSE))</f>
        <v/>
      </c>
      <c r="AC94" s="183" t="str">
        <f>IF(AC93="","",VLOOKUP(AC93,シフト記号表!$C$5:$W$46,21,FALSE))</f>
        <v/>
      </c>
      <c r="AD94" s="183" t="str">
        <f>IF(AD93="","",VLOOKUP(AD93,シフト記号表!$C$5:$W$46,21,FALSE))</f>
        <v/>
      </c>
      <c r="AE94" s="183" t="str">
        <f>IF(AE93="","",VLOOKUP(AE93,シフト記号表!$C$5:$W$46,21,FALSE))</f>
        <v/>
      </c>
      <c r="AF94" s="183" t="str">
        <f>IF(AF93="","",VLOOKUP(AF93,シフト記号表!$C$5:$W$46,21,FALSE))</f>
        <v/>
      </c>
      <c r="AG94" s="184" t="str">
        <f>IF(AG93="","",VLOOKUP(AG93,シフト記号表!$C$5:$W$46,21,FALSE))</f>
        <v/>
      </c>
      <c r="AH94" s="182" t="str">
        <f>IF(AH93="","",VLOOKUP(AH93,シフト記号表!$C$5:$W$46,21,FALSE))</f>
        <v/>
      </c>
      <c r="AI94" s="183" t="str">
        <f>IF(AI93="","",VLOOKUP(AI93,シフト記号表!$C$5:$W$46,21,FALSE))</f>
        <v/>
      </c>
      <c r="AJ94" s="183" t="str">
        <f>IF(AJ93="","",VLOOKUP(AJ93,シフト記号表!$C$5:$W$46,21,FALSE))</f>
        <v/>
      </c>
      <c r="AK94" s="183" t="str">
        <f>IF(AK93="","",VLOOKUP(AK93,シフト記号表!$C$5:$W$46,21,FALSE))</f>
        <v/>
      </c>
      <c r="AL94" s="183" t="str">
        <f>IF(AL93="","",VLOOKUP(AL93,シフト記号表!$C$5:$W$46,21,FALSE))</f>
        <v/>
      </c>
      <c r="AM94" s="183" t="str">
        <f>IF(AM93="","",VLOOKUP(AM93,シフト記号表!$C$5:$W$46,21,FALSE))</f>
        <v/>
      </c>
      <c r="AN94" s="184" t="str">
        <f>IF(AN93="","",VLOOKUP(AN93,シフト記号表!$C$5:$W$46,21,FALSE))</f>
        <v/>
      </c>
      <c r="AO94" s="182" t="str">
        <f>IF(AO93="","",VLOOKUP(AO93,シフト記号表!$C$5:$W$46,21,FALSE))</f>
        <v/>
      </c>
      <c r="AP94" s="183" t="str">
        <f>IF(AP93="","",VLOOKUP(AP93,シフト記号表!$C$5:$W$46,21,FALSE))</f>
        <v/>
      </c>
      <c r="AQ94" s="183" t="str">
        <f>IF(AQ93="","",VLOOKUP(AQ93,シフト記号表!$C$5:$W$46,21,FALSE))</f>
        <v/>
      </c>
      <c r="AR94" s="183" t="str">
        <f>IF(AR93="","",VLOOKUP(AR93,シフト記号表!$C$5:$W$46,21,FALSE))</f>
        <v/>
      </c>
      <c r="AS94" s="183" t="str">
        <f>IF(AS93="","",VLOOKUP(AS93,シフト記号表!$C$5:$W$46,21,FALSE))</f>
        <v/>
      </c>
      <c r="AT94" s="183" t="str">
        <f>IF(AT93="","",VLOOKUP(AT93,シフト記号表!$C$5:$W$46,21,FALSE))</f>
        <v/>
      </c>
      <c r="AU94" s="184" t="str">
        <f>IF(AU93="","",VLOOKUP(AU93,シフト記号表!$C$5:$W$46,21,FALSE))</f>
        <v/>
      </c>
      <c r="AV94" s="182" t="str">
        <f>IF(AV93="","",VLOOKUP(AV93,シフト記号表!$C$5:$W$46,21,FALSE))</f>
        <v/>
      </c>
      <c r="AW94" s="183" t="str">
        <f>IF(AW93="","",VLOOKUP(AW93,シフト記号表!$C$5:$W$46,21,FALSE))</f>
        <v/>
      </c>
      <c r="AX94" s="183" t="str">
        <f>IF(AX93="","",VLOOKUP(AX93,シフト記号表!$C$5:$W$46,21,FALSE))</f>
        <v/>
      </c>
      <c r="AY94" s="183" t="str">
        <f>IF(AY93="","",VLOOKUP(AY93,シフト記号表!$C$5:$W$46,21,FALSE))</f>
        <v/>
      </c>
      <c r="AZ94" s="183" t="str">
        <f>IF(AZ93="","",VLOOKUP(AZ93,シフト記号表!$C$5:$W$46,21,FALSE))</f>
        <v/>
      </c>
      <c r="BA94" s="183" t="str">
        <f>IF(BA93="","",VLOOKUP(BA93,シフト記号表!$C$5:$W$46,21,FALSE))</f>
        <v/>
      </c>
      <c r="BB94" s="184" t="str">
        <f>IF(BB93="","",VLOOKUP(BB93,シフト記号表!$C$5:$W$46,21,FALSE))</f>
        <v/>
      </c>
      <c r="BC94" s="182" t="str">
        <f>IF(BC93="","",VLOOKUP(BC93,シフト記号表!$C$5:$W$46,21,FALSE))</f>
        <v/>
      </c>
      <c r="BD94" s="183" t="str">
        <f>IF(BD93="","",VLOOKUP(BD93,シフト記号表!$C$5:$W$46,21,FALSE))</f>
        <v/>
      </c>
      <c r="BE94" s="183" t="str">
        <f>IF(BE93="","",VLOOKUP(BE93,シフト記号表!$C$5:$W$46,21,FALSE))</f>
        <v/>
      </c>
      <c r="BF94" s="696">
        <f>IF($BI$3="計画",SUM(AA94:BB94),IF($BI$3="実績",SUM(AA94:BE94),""))</f>
        <v>0</v>
      </c>
      <c r="BG94" s="697"/>
      <c r="BH94" s="698">
        <f>IF($BI$3="計画",BF94/4,IF($BI$3="実績",(BF94/($BI$7/7)),""))</f>
        <v>0</v>
      </c>
      <c r="BI94" s="699"/>
      <c r="BJ94" s="689"/>
      <c r="BK94" s="690"/>
      <c r="BL94" s="690"/>
      <c r="BM94" s="690"/>
      <c r="BN94" s="691"/>
    </row>
    <row r="95" spans="2:66" ht="20.25" customHeight="1" x14ac:dyDescent="0.15">
      <c r="B95" s="186"/>
      <c r="C95" s="705"/>
      <c r="D95" s="710"/>
      <c r="E95" s="708"/>
      <c r="F95" s="709"/>
      <c r="G95" s="743"/>
      <c r="H95" s="744"/>
      <c r="I95" s="745">
        <f>G94</f>
        <v>0</v>
      </c>
      <c r="J95" s="744"/>
      <c r="K95" s="745">
        <f>M94</f>
        <v>0</v>
      </c>
      <c r="L95" s="744"/>
      <c r="M95" s="746"/>
      <c r="N95" s="747"/>
      <c r="O95" s="748"/>
      <c r="P95" s="749"/>
      <c r="Q95" s="749"/>
      <c r="R95" s="750"/>
      <c r="S95" s="755"/>
      <c r="T95" s="741"/>
      <c r="U95" s="756"/>
      <c r="V95" s="187" t="s">
        <v>279</v>
      </c>
      <c r="W95" s="213"/>
      <c r="X95" s="213"/>
      <c r="Y95" s="214"/>
      <c r="Z95" s="215"/>
      <c r="AA95" s="191" t="str">
        <f>IF(AA93="","",VLOOKUP(AA93,シフト記号表!$C$5:$Y$46,23,FALSE))</f>
        <v/>
      </c>
      <c r="AB95" s="192" t="str">
        <f>IF(AB93="","",VLOOKUP(AB93,シフト記号表!$C$5:$Y$46,23,FALSE))</f>
        <v/>
      </c>
      <c r="AC95" s="192" t="str">
        <f>IF(AC93="","",VLOOKUP(AC93,シフト記号表!$C$5:$Y$46,23,FALSE))</f>
        <v/>
      </c>
      <c r="AD95" s="192" t="str">
        <f>IF(AD93="","",VLOOKUP(AD93,シフト記号表!$C$5:$Y$46,23,FALSE))</f>
        <v/>
      </c>
      <c r="AE95" s="192" t="str">
        <f>IF(AE93="","",VLOOKUP(AE93,シフト記号表!$C$5:$Y$46,23,FALSE))</f>
        <v/>
      </c>
      <c r="AF95" s="192" t="str">
        <f>IF(AF93="","",VLOOKUP(AF93,シフト記号表!$C$5:$Y$46,23,FALSE))</f>
        <v/>
      </c>
      <c r="AG95" s="193" t="str">
        <f>IF(AG93="","",VLOOKUP(AG93,シフト記号表!$C$5:$Y$46,23,FALSE))</f>
        <v/>
      </c>
      <c r="AH95" s="191" t="str">
        <f>IF(AH93="","",VLOOKUP(AH93,シフト記号表!$C$5:$Y$46,23,FALSE))</f>
        <v/>
      </c>
      <c r="AI95" s="192" t="str">
        <f>IF(AI93="","",VLOOKUP(AI93,シフト記号表!$C$5:$Y$46,23,FALSE))</f>
        <v/>
      </c>
      <c r="AJ95" s="192" t="str">
        <f>IF(AJ93="","",VLOOKUP(AJ93,シフト記号表!$C$5:$Y$46,23,FALSE))</f>
        <v/>
      </c>
      <c r="AK95" s="192" t="str">
        <f>IF(AK93="","",VLOOKUP(AK93,シフト記号表!$C$5:$Y$46,23,FALSE))</f>
        <v/>
      </c>
      <c r="AL95" s="192" t="str">
        <f>IF(AL93="","",VLOOKUP(AL93,シフト記号表!$C$5:$Y$46,23,FALSE))</f>
        <v/>
      </c>
      <c r="AM95" s="192" t="str">
        <f>IF(AM93="","",VLOOKUP(AM93,シフト記号表!$C$5:$Y$46,23,FALSE))</f>
        <v/>
      </c>
      <c r="AN95" s="193" t="str">
        <f>IF(AN93="","",VLOOKUP(AN93,シフト記号表!$C$5:$Y$46,23,FALSE))</f>
        <v/>
      </c>
      <c r="AO95" s="191" t="str">
        <f>IF(AO93="","",VLOOKUP(AO93,シフト記号表!$C$5:$Y$46,23,FALSE))</f>
        <v/>
      </c>
      <c r="AP95" s="192" t="str">
        <f>IF(AP93="","",VLOOKUP(AP93,シフト記号表!$C$5:$Y$46,23,FALSE))</f>
        <v/>
      </c>
      <c r="AQ95" s="192" t="str">
        <f>IF(AQ93="","",VLOOKUP(AQ93,シフト記号表!$C$5:$Y$46,23,FALSE))</f>
        <v/>
      </c>
      <c r="AR95" s="192" t="str">
        <f>IF(AR93="","",VLOOKUP(AR93,シフト記号表!$C$5:$Y$46,23,FALSE))</f>
        <v/>
      </c>
      <c r="AS95" s="192" t="str">
        <f>IF(AS93="","",VLOOKUP(AS93,シフト記号表!$C$5:$Y$46,23,FALSE))</f>
        <v/>
      </c>
      <c r="AT95" s="192" t="str">
        <f>IF(AT93="","",VLOOKUP(AT93,シフト記号表!$C$5:$Y$46,23,FALSE))</f>
        <v/>
      </c>
      <c r="AU95" s="193" t="str">
        <f>IF(AU93="","",VLOOKUP(AU93,シフト記号表!$C$5:$Y$46,23,FALSE))</f>
        <v/>
      </c>
      <c r="AV95" s="191" t="str">
        <f>IF(AV93="","",VLOOKUP(AV93,シフト記号表!$C$5:$Y$46,23,FALSE))</f>
        <v/>
      </c>
      <c r="AW95" s="192" t="str">
        <f>IF(AW93="","",VLOOKUP(AW93,シフト記号表!$C$5:$Y$46,23,FALSE))</f>
        <v/>
      </c>
      <c r="AX95" s="192" t="str">
        <f>IF(AX93="","",VLOOKUP(AX93,シフト記号表!$C$5:$Y$46,23,FALSE))</f>
        <v/>
      </c>
      <c r="AY95" s="192" t="str">
        <f>IF(AY93="","",VLOOKUP(AY93,シフト記号表!$C$5:$Y$46,23,FALSE))</f>
        <v/>
      </c>
      <c r="AZ95" s="192" t="str">
        <f>IF(AZ93="","",VLOOKUP(AZ93,シフト記号表!$C$5:$Y$46,23,FALSE))</f>
        <v/>
      </c>
      <c r="BA95" s="192" t="str">
        <f>IF(BA93="","",VLOOKUP(BA93,シフト記号表!$C$5:$Y$46,23,FALSE))</f>
        <v/>
      </c>
      <c r="BB95" s="193" t="str">
        <f>IF(BB93="","",VLOOKUP(BB93,シフト記号表!$C$5:$Y$46,23,FALSE))</f>
        <v/>
      </c>
      <c r="BC95" s="191" t="str">
        <f>IF(BC93="","",VLOOKUP(BC93,シフト記号表!$C$5:$Y$46,23,FALSE))</f>
        <v/>
      </c>
      <c r="BD95" s="192" t="str">
        <f>IF(BD93="","",VLOOKUP(BD93,シフト記号表!$C$5:$Y$46,23,FALSE))</f>
        <v/>
      </c>
      <c r="BE95" s="192" t="str">
        <f>IF(BE93="","",VLOOKUP(BE93,シフト記号表!$C$5:$Y$46,23,FALSE))</f>
        <v/>
      </c>
      <c r="BF95" s="751">
        <f>IF($BI$3="計画",SUM(AA95:BB95),IF($BI$3="実績",SUM(AA95:BE95),""))</f>
        <v>0</v>
      </c>
      <c r="BG95" s="752"/>
      <c r="BH95" s="753">
        <f>IF($BI$3="計画",BF95/4,IF($BI$3="実績",(BF95/($BI$7/7)),""))</f>
        <v>0</v>
      </c>
      <c r="BI95" s="754"/>
      <c r="BJ95" s="740"/>
      <c r="BK95" s="741"/>
      <c r="BL95" s="741"/>
      <c r="BM95" s="741"/>
      <c r="BN95" s="742"/>
    </row>
    <row r="96" spans="2:66" ht="11.1" customHeight="1" x14ac:dyDescent="0.15">
      <c r="B96" s="195"/>
      <c r="C96" s="704"/>
      <c r="D96" s="707"/>
      <c r="E96" s="708"/>
      <c r="F96" s="709"/>
      <c r="G96" s="733"/>
      <c r="H96" s="734"/>
      <c r="I96" s="176"/>
      <c r="J96" s="177"/>
      <c r="K96" s="176"/>
      <c r="L96" s="177"/>
      <c r="M96" s="716"/>
      <c r="N96" s="717"/>
      <c r="O96" s="737"/>
      <c r="P96" s="738"/>
      <c r="Q96" s="738"/>
      <c r="R96" s="734"/>
      <c r="S96" s="720"/>
      <c r="T96" s="687"/>
      <c r="U96" s="721"/>
      <c r="V96" s="198" t="s">
        <v>272</v>
      </c>
      <c r="W96" s="206"/>
      <c r="X96" s="206"/>
      <c r="Y96" s="207"/>
      <c r="Z96" s="212"/>
      <c r="AA96" s="202"/>
      <c r="AB96" s="269"/>
      <c r="AC96" s="269"/>
      <c r="AD96" s="269"/>
      <c r="AE96" s="269"/>
      <c r="AF96" s="269"/>
      <c r="AG96" s="204"/>
      <c r="AH96" s="202"/>
      <c r="AI96" s="269"/>
      <c r="AJ96" s="269"/>
      <c r="AK96" s="269"/>
      <c r="AL96" s="269"/>
      <c r="AM96" s="269"/>
      <c r="AN96" s="204"/>
      <c r="AO96" s="202"/>
      <c r="AP96" s="269"/>
      <c r="AQ96" s="269"/>
      <c r="AR96" s="269"/>
      <c r="AS96" s="269"/>
      <c r="AT96" s="269"/>
      <c r="AU96" s="204"/>
      <c r="AV96" s="202"/>
      <c r="AW96" s="269"/>
      <c r="AX96" s="269"/>
      <c r="AY96" s="269"/>
      <c r="AZ96" s="269"/>
      <c r="BA96" s="269"/>
      <c r="BB96" s="204"/>
      <c r="BC96" s="202"/>
      <c r="BD96" s="269"/>
      <c r="BE96" s="270"/>
      <c r="BF96" s="682"/>
      <c r="BG96" s="683"/>
      <c r="BH96" s="684"/>
      <c r="BI96" s="685"/>
      <c r="BJ96" s="686"/>
      <c r="BK96" s="687"/>
      <c r="BL96" s="687"/>
      <c r="BM96" s="687"/>
      <c r="BN96" s="688"/>
    </row>
    <row r="97" spans="2:66" ht="11.1" customHeight="1" x14ac:dyDescent="0.15">
      <c r="B97" s="175" t="e">
        <f>B94+1</f>
        <v>#REF!</v>
      </c>
      <c r="C97" s="705"/>
      <c r="D97" s="710"/>
      <c r="E97" s="708"/>
      <c r="F97" s="709"/>
      <c r="G97" s="733"/>
      <c r="H97" s="734"/>
      <c r="I97" s="176"/>
      <c r="J97" s="177"/>
      <c r="K97" s="176"/>
      <c r="L97" s="177"/>
      <c r="M97" s="735"/>
      <c r="N97" s="736"/>
      <c r="O97" s="737"/>
      <c r="P97" s="738"/>
      <c r="Q97" s="738"/>
      <c r="R97" s="734"/>
      <c r="S97" s="722"/>
      <c r="T97" s="690"/>
      <c r="U97" s="723"/>
      <c r="V97" s="178" t="s">
        <v>278</v>
      </c>
      <c r="W97" s="179"/>
      <c r="X97" s="179"/>
      <c r="Y97" s="180"/>
      <c r="Z97" s="181"/>
      <c r="AA97" s="182" t="str">
        <f>IF(AA96="","",VLOOKUP(AA96,シフト記号表!$C$5:$W$46,21,FALSE))</f>
        <v/>
      </c>
      <c r="AB97" s="183" t="str">
        <f>IF(AB96="","",VLOOKUP(AB96,シフト記号表!$C$5:$W$46,21,FALSE))</f>
        <v/>
      </c>
      <c r="AC97" s="183" t="str">
        <f>IF(AC96="","",VLOOKUP(AC96,シフト記号表!$C$5:$W$46,21,FALSE))</f>
        <v/>
      </c>
      <c r="AD97" s="183" t="str">
        <f>IF(AD96="","",VLOOKUP(AD96,シフト記号表!$C$5:$W$46,21,FALSE))</f>
        <v/>
      </c>
      <c r="AE97" s="183" t="str">
        <f>IF(AE96="","",VLOOKUP(AE96,シフト記号表!$C$5:$W$46,21,FALSE))</f>
        <v/>
      </c>
      <c r="AF97" s="183" t="str">
        <f>IF(AF96="","",VLOOKUP(AF96,シフト記号表!$C$5:$W$46,21,FALSE))</f>
        <v/>
      </c>
      <c r="AG97" s="184" t="str">
        <f>IF(AG96="","",VLOOKUP(AG96,シフト記号表!$C$5:$W$46,21,FALSE))</f>
        <v/>
      </c>
      <c r="AH97" s="182" t="str">
        <f>IF(AH96="","",VLOOKUP(AH96,シフト記号表!$C$5:$W$46,21,FALSE))</f>
        <v/>
      </c>
      <c r="AI97" s="183" t="str">
        <f>IF(AI96="","",VLOOKUP(AI96,シフト記号表!$C$5:$W$46,21,FALSE))</f>
        <v/>
      </c>
      <c r="AJ97" s="183" t="str">
        <f>IF(AJ96="","",VLOOKUP(AJ96,シフト記号表!$C$5:$W$46,21,FALSE))</f>
        <v/>
      </c>
      <c r="AK97" s="183" t="str">
        <f>IF(AK96="","",VLOOKUP(AK96,シフト記号表!$C$5:$W$46,21,FALSE))</f>
        <v/>
      </c>
      <c r="AL97" s="183" t="str">
        <f>IF(AL96="","",VLOOKUP(AL96,シフト記号表!$C$5:$W$46,21,FALSE))</f>
        <v/>
      </c>
      <c r="AM97" s="183" t="str">
        <f>IF(AM96="","",VLOOKUP(AM96,シフト記号表!$C$5:$W$46,21,FALSE))</f>
        <v/>
      </c>
      <c r="AN97" s="184" t="str">
        <f>IF(AN96="","",VLOOKUP(AN96,シフト記号表!$C$5:$W$46,21,FALSE))</f>
        <v/>
      </c>
      <c r="AO97" s="182" t="str">
        <f>IF(AO96="","",VLOOKUP(AO96,シフト記号表!$C$5:$W$46,21,FALSE))</f>
        <v/>
      </c>
      <c r="AP97" s="183" t="str">
        <f>IF(AP96="","",VLOOKUP(AP96,シフト記号表!$C$5:$W$46,21,FALSE))</f>
        <v/>
      </c>
      <c r="AQ97" s="183" t="str">
        <f>IF(AQ96="","",VLOOKUP(AQ96,シフト記号表!$C$5:$W$46,21,FALSE))</f>
        <v/>
      </c>
      <c r="AR97" s="183" t="str">
        <f>IF(AR96="","",VLOOKUP(AR96,シフト記号表!$C$5:$W$46,21,FALSE))</f>
        <v/>
      </c>
      <c r="AS97" s="183" t="str">
        <f>IF(AS96="","",VLOOKUP(AS96,シフト記号表!$C$5:$W$46,21,FALSE))</f>
        <v/>
      </c>
      <c r="AT97" s="183" t="str">
        <f>IF(AT96="","",VLOOKUP(AT96,シフト記号表!$C$5:$W$46,21,FALSE))</f>
        <v/>
      </c>
      <c r="AU97" s="184" t="str">
        <f>IF(AU96="","",VLOOKUP(AU96,シフト記号表!$C$5:$W$46,21,FALSE))</f>
        <v/>
      </c>
      <c r="AV97" s="182" t="str">
        <f>IF(AV96="","",VLOOKUP(AV96,シフト記号表!$C$5:$W$46,21,FALSE))</f>
        <v/>
      </c>
      <c r="AW97" s="183" t="str">
        <f>IF(AW96="","",VLOOKUP(AW96,シフト記号表!$C$5:$W$46,21,FALSE))</f>
        <v/>
      </c>
      <c r="AX97" s="183" t="str">
        <f>IF(AX96="","",VLOOKUP(AX96,シフト記号表!$C$5:$W$46,21,FALSE))</f>
        <v/>
      </c>
      <c r="AY97" s="183" t="str">
        <f>IF(AY96="","",VLOOKUP(AY96,シフト記号表!$C$5:$W$46,21,FALSE))</f>
        <v/>
      </c>
      <c r="AZ97" s="183" t="str">
        <f>IF(AZ96="","",VLOOKUP(AZ96,シフト記号表!$C$5:$W$46,21,FALSE))</f>
        <v/>
      </c>
      <c r="BA97" s="183" t="str">
        <f>IF(BA96="","",VLOOKUP(BA96,シフト記号表!$C$5:$W$46,21,FALSE))</f>
        <v/>
      </c>
      <c r="BB97" s="184" t="str">
        <f>IF(BB96="","",VLOOKUP(BB96,シフト記号表!$C$5:$W$46,21,FALSE))</f>
        <v/>
      </c>
      <c r="BC97" s="182" t="str">
        <f>IF(BC96="","",VLOOKUP(BC96,シフト記号表!$C$5:$W$46,21,FALSE))</f>
        <v/>
      </c>
      <c r="BD97" s="183" t="str">
        <f>IF(BD96="","",VLOOKUP(BD96,シフト記号表!$C$5:$W$46,21,FALSE))</f>
        <v/>
      </c>
      <c r="BE97" s="183" t="str">
        <f>IF(BE96="","",VLOOKUP(BE96,シフト記号表!$C$5:$W$46,21,FALSE))</f>
        <v/>
      </c>
      <c r="BF97" s="696">
        <f>IF($BI$3="計画",SUM(AA97:BB97),IF($BI$3="実績",SUM(AA97:BE97),""))</f>
        <v>0</v>
      </c>
      <c r="BG97" s="697"/>
      <c r="BH97" s="698">
        <f>IF($BI$3="計画",BF97/4,IF($BI$3="実績",(BF97/($BI$7/7)),""))</f>
        <v>0</v>
      </c>
      <c r="BI97" s="699"/>
      <c r="BJ97" s="689"/>
      <c r="BK97" s="690"/>
      <c r="BL97" s="690"/>
      <c r="BM97" s="690"/>
      <c r="BN97" s="691"/>
    </row>
    <row r="98" spans="2:66" ht="11.1" customHeight="1" x14ac:dyDescent="0.15">
      <c r="B98" s="186"/>
      <c r="C98" s="705"/>
      <c r="D98" s="710"/>
      <c r="E98" s="708"/>
      <c r="F98" s="709"/>
      <c r="G98" s="743"/>
      <c r="H98" s="744"/>
      <c r="I98" s="745">
        <f>G97</f>
        <v>0</v>
      </c>
      <c r="J98" s="744"/>
      <c r="K98" s="745">
        <f>M97</f>
        <v>0</v>
      </c>
      <c r="L98" s="744"/>
      <c r="M98" s="746"/>
      <c r="N98" s="747"/>
      <c r="O98" s="748"/>
      <c r="P98" s="749"/>
      <c r="Q98" s="749"/>
      <c r="R98" s="750"/>
      <c r="S98" s="755"/>
      <c r="T98" s="741"/>
      <c r="U98" s="756"/>
      <c r="V98" s="187" t="s">
        <v>279</v>
      </c>
      <c r="W98" s="213"/>
      <c r="X98" s="213"/>
      <c r="Y98" s="214"/>
      <c r="Z98" s="215"/>
      <c r="AA98" s="191" t="str">
        <f>IF(AA96="","",VLOOKUP(AA96,シフト記号表!$C$5:$Y$46,23,FALSE))</f>
        <v/>
      </c>
      <c r="AB98" s="192" t="str">
        <f>IF(AB96="","",VLOOKUP(AB96,シフト記号表!$C$5:$Y$46,23,FALSE))</f>
        <v/>
      </c>
      <c r="AC98" s="192" t="str">
        <f>IF(AC96="","",VLOOKUP(AC96,シフト記号表!$C$5:$Y$46,23,FALSE))</f>
        <v/>
      </c>
      <c r="AD98" s="192" t="str">
        <f>IF(AD96="","",VLOOKUP(AD96,シフト記号表!$C$5:$Y$46,23,FALSE))</f>
        <v/>
      </c>
      <c r="AE98" s="192" t="str">
        <f>IF(AE96="","",VLOOKUP(AE96,シフト記号表!$C$5:$Y$46,23,FALSE))</f>
        <v/>
      </c>
      <c r="AF98" s="192" t="str">
        <f>IF(AF96="","",VLOOKUP(AF96,シフト記号表!$C$5:$Y$46,23,FALSE))</f>
        <v/>
      </c>
      <c r="AG98" s="193" t="str">
        <f>IF(AG96="","",VLOOKUP(AG96,シフト記号表!$C$5:$Y$46,23,FALSE))</f>
        <v/>
      </c>
      <c r="AH98" s="191" t="str">
        <f>IF(AH96="","",VLOOKUP(AH96,シフト記号表!$C$5:$Y$46,23,FALSE))</f>
        <v/>
      </c>
      <c r="AI98" s="192" t="str">
        <f>IF(AI96="","",VLOOKUP(AI96,シフト記号表!$C$5:$Y$46,23,FALSE))</f>
        <v/>
      </c>
      <c r="AJ98" s="192" t="str">
        <f>IF(AJ96="","",VLOOKUP(AJ96,シフト記号表!$C$5:$Y$46,23,FALSE))</f>
        <v/>
      </c>
      <c r="AK98" s="192" t="str">
        <f>IF(AK96="","",VLOOKUP(AK96,シフト記号表!$C$5:$Y$46,23,FALSE))</f>
        <v/>
      </c>
      <c r="AL98" s="192" t="str">
        <f>IF(AL96="","",VLOOKUP(AL96,シフト記号表!$C$5:$Y$46,23,FALSE))</f>
        <v/>
      </c>
      <c r="AM98" s="192" t="str">
        <f>IF(AM96="","",VLOOKUP(AM96,シフト記号表!$C$5:$Y$46,23,FALSE))</f>
        <v/>
      </c>
      <c r="AN98" s="193" t="str">
        <f>IF(AN96="","",VLOOKUP(AN96,シフト記号表!$C$5:$Y$46,23,FALSE))</f>
        <v/>
      </c>
      <c r="AO98" s="191" t="str">
        <f>IF(AO96="","",VLOOKUP(AO96,シフト記号表!$C$5:$Y$46,23,FALSE))</f>
        <v/>
      </c>
      <c r="AP98" s="192" t="str">
        <f>IF(AP96="","",VLOOKUP(AP96,シフト記号表!$C$5:$Y$46,23,FALSE))</f>
        <v/>
      </c>
      <c r="AQ98" s="192" t="str">
        <f>IF(AQ96="","",VLOOKUP(AQ96,シフト記号表!$C$5:$Y$46,23,FALSE))</f>
        <v/>
      </c>
      <c r="AR98" s="192" t="str">
        <f>IF(AR96="","",VLOOKUP(AR96,シフト記号表!$C$5:$Y$46,23,FALSE))</f>
        <v/>
      </c>
      <c r="AS98" s="192" t="str">
        <f>IF(AS96="","",VLOOKUP(AS96,シフト記号表!$C$5:$Y$46,23,FALSE))</f>
        <v/>
      </c>
      <c r="AT98" s="192" t="str">
        <f>IF(AT96="","",VLOOKUP(AT96,シフト記号表!$C$5:$Y$46,23,FALSE))</f>
        <v/>
      </c>
      <c r="AU98" s="193" t="str">
        <f>IF(AU96="","",VLOOKUP(AU96,シフト記号表!$C$5:$Y$46,23,FALSE))</f>
        <v/>
      </c>
      <c r="AV98" s="191" t="str">
        <f>IF(AV96="","",VLOOKUP(AV96,シフト記号表!$C$5:$Y$46,23,FALSE))</f>
        <v/>
      </c>
      <c r="AW98" s="192" t="str">
        <f>IF(AW96="","",VLOOKUP(AW96,シフト記号表!$C$5:$Y$46,23,FALSE))</f>
        <v/>
      </c>
      <c r="AX98" s="192" t="str">
        <f>IF(AX96="","",VLOOKUP(AX96,シフト記号表!$C$5:$Y$46,23,FALSE))</f>
        <v/>
      </c>
      <c r="AY98" s="192" t="str">
        <f>IF(AY96="","",VLOOKUP(AY96,シフト記号表!$C$5:$Y$46,23,FALSE))</f>
        <v/>
      </c>
      <c r="AZ98" s="192" t="str">
        <f>IF(AZ96="","",VLOOKUP(AZ96,シフト記号表!$C$5:$Y$46,23,FALSE))</f>
        <v/>
      </c>
      <c r="BA98" s="192" t="str">
        <f>IF(BA96="","",VLOOKUP(BA96,シフト記号表!$C$5:$Y$46,23,FALSE))</f>
        <v/>
      </c>
      <c r="BB98" s="193" t="str">
        <f>IF(BB96="","",VLOOKUP(BB96,シフト記号表!$C$5:$Y$46,23,FALSE))</f>
        <v/>
      </c>
      <c r="BC98" s="191" t="str">
        <f>IF(BC96="","",VLOOKUP(BC96,シフト記号表!$C$5:$Y$46,23,FALSE))</f>
        <v/>
      </c>
      <c r="BD98" s="192" t="str">
        <f>IF(BD96="","",VLOOKUP(BD96,シフト記号表!$C$5:$Y$46,23,FALSE))</f>
        <v/>
      </c>
      <c r="BE98" s="192" t="str">
        <f>IF(BE96="","",VLOOKUP(BE96,シフト記号表!$C$5:$Y$46,23,FALSE))</f>
        <v/>
      </c>
      <c r="BF98" s="751">
        <f>IF($BI$3="計画",SUM(AA98:BB98),IF($BI$3="実績",SUM(AA98:BE98),""))</f>
        <v>0</v>
      </c>
      <c r="BG98" s="752"/>
      <c r="BH98" s="753">
        <f>IF($BI$3="計画",BF98/4,IF($BI$3="実績",(BF98/($BI$7/7)),""))</f>
        <v>0</v>
      </c>
      <c r="BI98" s="754"/>
      <c r="BJ98" s="740"/>
      <c r="BK98" s="741"/>
      <c r="BL98" s="741"/>
      <c r="BM98" s="741"/>
      <c r="BN98" s="742"/>
    </row>
    <row r="99" spans="2:66" ht="11.45" customHeight="1" x14ac:dyDescent="0.15">
      <c r="B99" s="195"/>
      <c r="C99" s="704"/>
      <c r="D99" s="707"/>
      <c r="E99" s="708"/>
      <c r="F99" s="709"/>
      <c r="G99" s="733"/>
      <c r="H99" s="734"/>
      <c r="I99" s="176"/>
      <c r="J99" s="177"/>
      <c r="K99" s="176"/>
      <c r="L99" s="177"/>
      <c r="M99" s="716"/>
      <c r="N99" s="717"/>
      <c r="O99" s="737"/>
      <c r="P99" s="738"/>
      <c r="Q99" s="738"/>
      <c r="R99" s="734"/>
      <c r="S99" s="720"/>
      <c r="T99" s="687"/>
      <c r="U99" s="721"/>
      <c r="V99" s="198" t="s">
        <v>272</v>
      </c>
      <c r="W99" s="206"/>
      <c r="X99" s="206"/>
      <c r="Y99" s="207"/>
      <c r="Z99" s="212"/>
      <c r="AA99" s="202"/>
      <c r="AB99" s="269"/>
      <c r="AC99" s="269"/>
      <c r="AD99" s="269"/>
      <c r="AE99" s="269"/>
      <c r="AF99" s="269"/>
      <c r="AG99" s="204"/>
      <c r="AH99" s="202"/>
      <c r="AI99" s="269"/>
      <c r="AJ99" s="269"/>
      <c r="AK99" s="269"/>
      <c r="AL99" s="269"/>
      <c r="AM99" s="269"/>
      <c r="AN99" s="204"/>
      <c r="AO99" s="202"/>
      <c r="AP99" s="269"/>
      <c r="AQ99" s="269"/>
      <c r="AR99" s="269"/>
      <c r="AS99" s="269"/>
      <c r="AT99" s="269"/>
      <c r="AU99" s="204"/>
      <c r="AV99" s="202"/>
      <c r="AW99" s="269"/>
      <c r="AX99" s="269"/>
      <c r="AY99" s="269"/>
      <c r="AZ99" s="269"/>
      <c r="BA99" s="269"/>
      <c r="BB99" s="204"/>
      <c r="BC99" s="202"/>
      <c r="BD99" s="269"/>
      <c r="BE99" s="270"/>
      <c r="BF99" s="682"/>
      <c r="BG99" s="683"/>
      <c r="BH99" s="684"/>
      <c r="BI99" s="685"/>
      <c r="BJ99" s="686"/>
      <c r="BK99" s="687"/>
      <c r="BL99" s="687"/>
      <c r="BM99" s="687"/>
      <c r="BN99" s="688"/>
    </row>
    <row r="100" spans="2:66" ht="11.45" customHeight="1" x14ac:dyDescent="0.15">
      <c r="B100" s="175" t="e">
        <f>B97+1</f>
        <v>#REF!</v>
      </c>
      <c r="C100" s="705"/>
      <c r="D100" s="710"/>
      <c r="E100" s="708"/>
      <c r="F100" s="709"/>
      <c r="G100" s="733"/>
      <c r="H100" s="734"/>
      <c r="I100" s="176"/>
      <c r="J100" s="177"/>
      <c r="K100" s="176"/>
      <c r="L100" s="177"/>
      <c r="M100" s="735"/>
      <c r="N100" s="736"/>
      <c r="O100" s="737"/>
      <c r="P100" s="738"/>
      <c r="Q100" s="738"/>
      <c r="R100" s="734"/>
      <c r="S100" s="722"/>
      <c r="T100" s="690"/>
      <c r="U100" s="723"/>
      <c r="V100" s="178" t="s">
        <v>278</v>
      </c>
      <c r="W100" s="179"/>
      <c r="X100" s="179"/>
      <c r="Y100" s="180"/>
      <c r="Z100" s="181"/>
      <c r="AA100" s="182" t="str">
        <f>IF(AA99="","",VLOOKUP(AA99,シフト記号表!$C$5:$W$46,21,FALSE))</f>
        <v/>
      </c>
      <c r="AB100" s="183" t="str">
        <f>IF(AB99="","",VLOOKUP(AB99,シフト記号表!$C$5:$W$46,21,FALSE))</f>
        <v/>
      </c>
      <c r="AC100" s="183" t="str">
        <f>IF(AC99="","",VLOOKUP(AC99,シフト記号表!$C$5:$W$46,21,FALSE))</f>
        <v/>
      </c>
      <c r="AD100" s="183" t="str">
        <f>IF(AD99="","",VLOOKUP(AD99,シフト記号表!$C$5:$W$46,21,FALSE))</f>
        <v/>
      </c>
      <c r="AE100" s="183" t="str">
        <f>IF(AE99="","",VLOOKUP(AE99,シフト記号表!$C$5:$W$46,21,FALSE))</f>
        <v/>
      </c>
      <c r="AF100" s="183" t="str">
        <f>IF(AF99="","",VLOOKUP(AF99,シフト記号表!$C$5:$W$46,21,FALSE))</f>
        <v/>
      </c>
      <c r="AG100" s="184" t="str">
        <f>IF(AG99="","",VLOOKUP(AG99,シフト記号表!$C$5:$W$46,21,FALSE))</f>
        <v/>
      </c>
      <c r="AH100" s="182" t="str">
        <f>IF(AH99="","",VLOOKUP(AH99,シフト記号表!$C$5:$W$46,21,FALSE))</f>
        <v/>
      </c>
      <c r="AI100" s="183" t="str">
        <f>IF(AI99="","",VLOOKUP(AI99,シフト記号表!$C$5:$W$46,21,FALSE))</f>
        <v/>
      </c>
      <c r="AJ100" s="183" t="str">
        <f>IF(AJ99="","",VLOOKUP(AJ99,シフト記号表!$C$5:$W$46,21,FALSE))</f>
        <v/>
      </c>
      <c r="AK100" s="183" t="str">
        <f>IF(AK99="","",VLOOKUP(AK99,シフト記号表!$C$5:$W$46,21,FALSE))</f>
        <v/>
      </c>
      <c r="AL100" s="183" t="str">
        <f>IF(AL99="","",VLOOKUP(AL99,シフト記号表!$C$5:$W$46,21,FALSE))</f>
        <v/>
      </c>
      <c r="AM100" s="183" t="str">
        <f>IF(AM99="","",VLOOKUP(AM99,シフト記号表!$C$5:$W$46,21,FALSE))</f>
        <v/>
      </c>
      <c r="AN100" s="184" t="str">
        <f>IF(AN99="","",VLOOKUP(AN99,シフト記号表!$C$5:$W$46,21,FALSE))</f>
        <v/>
      </c>
      <c r="AO100" s="182" t="str">
        <f>IF(AO99="","",VLOOKUP(AO99,シフト記号表!$C$5:$W$46,21,FALSE))</f>
        <v/>
      </c>
      <c r="AP100" s="183" t="str">
        <f>IF(AP99="","",VLOOKUP(AP99,シフト記号表!$C$5:$W$46,21,FALSE))</f>
        <v/>
      </c>
      <c r="AQ100" s="183" t="str">
        <f>IF(AQ99="","",VLOOKUP(AQ99,シフト記号表!$C$5:$W$46,21,FALSE))</f>
        <v/>
      </c>
      <c r="AR100" s="183" t="str">
        <f>IF(AR99="","",VLOOKUP(AR99,シフト記号表!$C$5:$W$46,21,FALSE))</f>
        <v/>
      </c>
      <c r="AS100" s="183" t="str">
        <f>IF(AS99="","",VLOOKUP(AS99,シフト記号表!$C$5:$W$46,21,FALSE))</f>
        <v/>
      </c>
      <c r="AT100" s="183" t="str">
        <f>IF(AT99="","",VLOOKUP(AT99,シフト記号表!$C$5:$W$46,21,FALSE))</f>
        <v/>
      </c>
      <c r="AU100" s="184" t="str">
        <f>IF(AU99="","",VLOOKUP(AU99,シフト記号表!$C$5:$W$46,21,FALSE))</f>
        <v/>
      </c>
      <c r="AV100" s="182" t="str">
        <f>IF(AV99="","",VLOOKUP(AV99,シフト記号表!$C$5:$W$46,21,FALSE))</f>
        <v/>
      </c>
      <c r="AW100" s="183" t="str">
        <f>IF(AW99="","",VLOOKUP(AW99,シフト記号表!$C$5:$W$46,21,FALSE))</f>
        <v/>
      </c>
      <c r="AX100" s="183" t="str">
        <f>IF(AX99="","",VLOOKUP(AX99,シフト記号表!$C$5:$W$46,21,FALSE))</f>
        <v/>
      </c>
      <c r="AY100" s="183" t="str">
        <f>IF(AY99="","",VLOOKUP(AY99,シフト記号表!$C$5:$W$46,21,FALSE))</f>
        <v/>
      </c>
      <c r="AZ100" s="183" t="str">
        <f>IF(AZ99="","",VLOOKUP(AZ99,シフト記号表!$C$5:$W$46,21,FALSE))</f>
        <v/>
      </c>
      <c r="BA100" s="183" t="str">
        <f>IF(BA99="","",VLOOKUP(BA99,シフト記号表!$C$5:$W$46,21,FALSE))</f>
        <v/>
      </c>
      <c r="BB100" s="184" t="str">
        <f>IF(BB99="","",VLOOKUP(BB99,シフト記号表!$C$5:$W$46,21,FALSE))</f>
        <v/>
      </c>
      <c r="BC100" s="182" t="str">
        <f>IF(BC99="","",VLOOKUP(BC99,シフト記号表!$C$5:$W$46,21,FALSE))</f>
        <v/>
      </c>
      <c r="BD100" s="183" t="str">
        <f>IF(BD99="","",VLOOKUP(BD99,シフト記号表!$C$5:$W$46,21,FALSE))</f>
        <v/>
      </c>
      <c r="BE100" s="183" t="str">
        <f>IF(BE99="","",VLOOKUP(BE99,シフト記号表!$C$5:$W$46,21,FALSE))</f>
        <v/>
      </c>
      <c r="BF100" s="696">
        <f>IF($BI$3="計画",SUM(AA100:BB100),IF($BI$3="実績",SUM(AA100:BE100),""))</f>
        <v>0</v>
      </c>
      <c r="BG100" s="697"/>
      <c r="BH100" s="698">
        <f>IF($BI$3="計画",BF100/4,IF($BI$3="実績",(BF100/($BI$7/7)),""))</f>
        <v>0</v>
      </c>
      <c r="BI100" s="699"/>
      <c r="BJ100" s="689"/>
      <c r="BK100" s="690"/>
      <c r="BL100" s="690"/>
      <c r="BM100" s="690"/>
      <c r="BN100" s="691"/>
    </row>
    <row r="101" spans="2:66" ht="11.45" customHeight="1" x14ac:dyDescent="0.15">
      <c r="B101" s="186"/>
      <c r="C101" s="705"/>
      <c r="D101" s="710"/>
      <c r="E101" s="708"/>
      <c r="F101" s="709"/>
      <c r="G101" s="743"/>
      <c r="H101" s="744"/>
      <c r="I101" s="745">
        <f>G100</f>
        <v>0</v>
      </c>
      <c r="J101" s="744"/>
      <c r="K101" s="745">
        <f>M100</f>
        <v>0</v>
      </c>
      <c r="L101" s="744"/>
      <c r="M101" s="746"/>
      <c r="N101" s="747"/>
      <c r="O101" s="748"/>
      <c r="P101" s="749"/>
      <c r="Q101" s="749"/>
      <c r="R101" s="750"/>
      <c r="S101" s="755"/>
      <c r="T101" s="741"/>
      <c r="U101" s="756"/>
      <c r="V101" s="187" t="s">
        <v>279</v>
      </c>
      <c r="W101" s="213"/>
      <c r="X101" s="213"/>
      <c r="Y101" s="214"/>
      <c r="Z101" s="215"/>
      <c r="AA101" s="191" t="str">
        <f>IF(AA99="","",VLOOKUP(AA99,シフト記号表!$C$5:$Y$46,23,FALSE))</f>
        <v/>
      </c>
      <c r="AB101" s="192" t="str">
        <f>IF(AB99="","",VLOOKUP(AB99,シフト記号表!$C$5:$Y$46,23,FALSE))</f>
        <v/>
      </c>
      <c r="AC101" s="192" t="str">
        <f>IF(AC99="","",VLOOKUP(AC99,シフト記号表!$C$5:$Y$46,23,FALSE))</f>
        <v/>
      </c>
      <c r="AD101" s="192" t="str">
        <f>IF(AD99="","",VLOOKUP(AD99,シフト記号表!$C$5:$Y$46,23,FALSE))</f>
        <v/>
      </c>
      <c r="AE101" s="192" t="str">
        <f>IF(AE99="","",VLOOKUP(AE99,シフト記号表!$C$5:$Y$46,23,FALSE))</f>
        <v/>
      </c>
      <c r="AF101" s="192" t="str">
        <f>IF(AF99="","",VLOOKUP(AF99,シフト記号表!$C$5:$Y$46,23,FALSE))</f>
        <v/>
      </c>
      <c r="AG101" s="193" t="str">
        <f>IF(AG99="","",VLOOKUP(AG99,シフト記号表!$C$5:$Y$46,23,FALSE))</f>
        <v/>
      </c>
      <c r="AH101" s="191" t="str">
        <f>IF(AH99="","",VLOOKUP(AH99,シフト記号表!$C$5:$Y$46,23,FALSE))</f>
        <v/>
      </c>
      <c r="AI101" s="192" t="str">
        <f>IF(AI99="","",VLOOKUP(AI99,シフト記号表!$C$5:$Y$46,23,FALSE))</f>
        <v/>
      </c>
      <c r="AJ101" s="192" t="str">
        <f>IF(AJ99="","",VLOOKUP(AJ99,シフト記号表!$C$5:$Y$46,23,FALSE))</f>
        <v/>
      </c>
      <c r="AK101" s="192" t="str">
        <f>IF(AK99="","",VLOOKUP(AK99,シフト記号表!$C$5:$Y$46,23,FALSE))</f>
        <v/>
      </c>
      <c r="AL101" s="192" t="str">
        <f>IF(AL99="","",VLOOKUP(AL99,シフト記号表!$C$5:$Y$46,23,FALSE))</f>
        <v/>
      </c>
      <c r="AM101" s="192" t="str">
        <f>IF(AM99="","",VLOOKUP(AM99,シフト記号表!$C$5:$Y$46,23,FALSE))</f>
        <v/>
      </c>
      <c r="AN101" s="193" t="str">
        <f>IF(AN99="","",VLOOKUP(AN99,シフト記号表!$C$5:$Y$46,23,FALSE))</f>
        <v/>
      </c>
      <c r="AO101" s="191" t="str">
        <f>IF(AO99="","",VLOOKUP(AO99,シフト記号表!$C$5:$Y$46,23,FALSE))</f>
        <v/>
      </c>
      <c r="AP101" s="192" t="str">
        <f>IF(AP99="","",VLOOKUP(AP99,シフト記号表!$C$5:$Y$46,23,FALSE))</f>
        <v/>
      </c>
      <c r="AQ101" s="192" t="str">
        <f>IF(AQ99="","",VLOOKUP(AQ99,シフト記号表!$C$5:$Y$46,23,FALSE))</f>
        <v/>
      </c>
      <c r="AR101" s="192" t="str">
        <f>IF(AR99="","",VLOOKUP(AR99,シフト記号表!$C$5:$Y$46,23,FALSE))</f>
        <v/>
      </c>
      <c r="AS101" s="192" t="str">
        <f>IF(AS99="","",VLOOKUP(AS99,シフト記号表!$C$5:$Y$46,23,FALSE))</f>
        <v/>
      </c>
      <c r="AT101" s="192" t="str">
        <f>IF(AT99="","",VLOOKUP(AT99,シフト記号表!$C$5:$Y$46,23,FALSE))</f>
        <v/>
      </c>
      <c r="AU101" s="193" t="str">
        <f>IF(AU99="","",VLOOKUP(AU99,シフト記号表!$C$5:$Y$46,23,FALSE))</f>
        <v/>
      </c>
      <c r="AV101" s="191" t="str">
        <f>IF(AV99="","",VLOOKUP(AV99,シフト記号表!$C$5:$Y$46,23,FALSE))</f>
        <v/>
      </c>
      <c r="AW101" s="192" t="str">
        <f>IF(AW99="","",VLOOKUP(AW99,シフト記号表!$C$5:$Y$46,23,FALSE))</f>
        <v/>
      </c>
      <c r="AX101" s="192" t="str">
        <f>IF(AX99="","",VLOOKUP(AX99,シフト記号表!$C$5:$Y$46,23,FALSE))</f>
        <v/>
      </c>
      <c r="AY101" s="192" t="str">
        <f>IF(AY99="","",VLOOKUP(AY99,シフト記号表!$C$5:$Y$46,23,FALSE))</f>
        <v/>
      </c>
      <c r="AZ101" s="192" t="str">
        <f>IF(AZ99="","",VLOOKUP(AZ99,シフト記号表!$C$5:$Y$46,23,FALSE))</f>
        <v/>
      </c>
      <c r="BA101" s="192" t="str">
        <f>IF(BA99="","",VLOOKUP(BA99,シフト記号表!$C$5:$Y$46,23,FALSE))</f>
        <v/>
      </c>
      <c r="BB101" s="193" t="str">
        <f>IF(BB99="","",VLOOKUP(BB99,シフト記号表!$C$5:$Y$46,23,FALSE))</f>
        <v/>
      </c>
      <c r="BC101" s="191" t="str">
        <f>IF(BC99="","",VLOOKUP(BC99,シフト記号表!$C$5:$Y$46,23,FALSE))</f>
        <v/>
      </c>
      <c r="BD101" s="192" t="str">
        <f>IF(BD99="","",VLOOKUP(BD99,シフト記号表!$C$5:$Y$46,23,FALSE))</f>
        <v/>
      </c>
      <c r="BE101" s="192" t="str">
        <f>IF(BE99="","",VLOOKUP(BE99,シフト記号表!$C$5:$Y$46,23,FALSE))</f>
        <v/>
      </c>
      <c r="BF101" s="751">
        <f>IF($BI$3="計画",SUM(AA101:BB101),IF($BI$3="実績",SUM(AA101:BE101),""))</f>
        <v>0</v>
      </c>
      <c r="BG101" s="752"/>
      <c r="BH101" s="753">
        <f>IF($BI$3="計画",BF101/4,IF($BI$3="実績",(BF101/($BI$7/7)),""))</f>
        <v>0</v>
      </c>
      <c r="BI101" s="754"/>
      <c r="BJ101" s="740"/>
      <c r="BK101" s="741"/>
      <c r="BL101" s="741"/>
      <c r="BM101" s="741"/>
      <c r="BN101" s="742"/>
    </row>
    <row r="102" spans="2:66" ht="11.45" customHeight="1" x14ac:dyDescent="0.15">
      <c r="B102" s="195"/>
      <c r="C102" s="704"/>
      <c r="D102" s="707"/>
      <c r="E102" s="708"/>
      <c r="F102" s="709"/>
      <c r="G102" s="733"/>
      <c r="H102" s="734"/>
      <c r="I102" s="176"/>
      <c r="J102" s="177"/>
      <c r="K102" s="176"/>
      <c r="L102" s="177"/>
      <c r="M102" s="716"/>
      <c r="N102" s="717"/>
      <c r="O102" s="737"/>
      <c r="P102" s="738"/>
      <c r="Q102" s="738"/>
      <c r="R102" s="734"/>
      <c r="S102" s="720"/>
      <c r="T102" s="687"/>
      <c r="U102" s="721"/>
      <c r="V102" s="198" t="s">
        <v>272</v>
      </c>
      <c r="W102" s="206"/>
      <c r="X102" s="206"/>
      <c r="Y102" s="207"/>
      <c r="Z102" s="212"/>
      <c r="AA102" s="202"/>
      <c r="AB102" s="269"/>
      <c r="AC102" s="269"/>
      <c r="AD102" s="269"/>
      <c r="AE102" s="269"/>
      <c r="AF102" s="269"/>
      <c r="AG102" s="204"/>
      <c r="AH102" s="202"/>
      <c r="AI102" s="269"/>
      <c r="AJ102" s="269"/>
      <c r="AK102" s="269"/>
      <c r="AL102" s="269"/>
      <c r="AM102" s="269"/>
      <c r="AN102" s="204"/>
      <c r="AO102" s="202"/>
      <c r="AP102" s="269"/>
      <c r="AQ102" s="269"/>
      <c r="AR102" s="269"/>
      <c r="AS102" s="269"/>
      <c r="AT102" s="269"/>
      <c r="AU102" s="204"/>
      <c r="AV102" s="202"/>
      <c r="AW102" s="269"/>
      <c r="AX102" s="269"/>
      <c r="AY102" s="269"/>
      <c r="AZ102" s="269"/>
      <c r="BA102" s="269"/>
      <c r="BB102" s="204"/>
      <c r="BC102" s="202"/>
      <c r="BD102" s="269"/>
      <c r="BE102" s="270"/>
      <c r="BF102" s="682"/>
      <c r="BG102" s="683"/>
      <c r="BH102" s="684"/>
      <c r="BI102" s="685"/>
      <c r="BJ102" s="686"/>
      <c r="BK102" s="687"/>
      <c r="BL102" s="687"/>
      <c r="BM102" s="687"/>
      <c r="BN102" s="688"/>
    </row>
    <row r="103" spans="2:66" ht="11.45" customHeight="1" x14ac:dyDescent="0.15">
      <c r="B103" s="175" t="e">
        <f>B100+1</f>
        <v>#REF!</v>
      </c>
      <c r="C103" s="705"/>
      <c r="D103" s="710"/>
      <c r="E103" s="708"/>
      <c r="F103" s="709"/>
      <c r="G103" s="733"/>
      <c r="H103" s="734"/>
      <c r="I103" s="176"/>
      <c r="J103" s="177"/>
      <c r="K103" s="176"/>
      <c r="L103" s="177"/>
      <c r="M103" s="735"/>
      <c r="N103" s="736"/>
      <c r="O103" s="737"/>
      <c r="P103" s="738"/>
      <c r="Q103" s="738"/>
      <c r="R103" s="734"/>
      <c r="S103" s="722"/>
      <c r="T103" s="690"/>
      <c r="U103" s="723"/>
      <c r="V103" s="178" t="s">
        <v>278</v>
      </c>
      <c r="W103" s="179"/>
      <c r="X103" s="179"/>
      <c r="Y103" s="180"/>
      <c r="Z103" s="181"/>
      <c r="AA103" s="182" t="str">
        <f>IF(AA102="","",VLOOKUP(AA102,シフト記号表!$C$5:$W$46,21,FALSE))</f>
        <v/>
      </c>
      <c r="AB103" s="183" t="str">
        <f>IF(AB102="","",VLOOKUP(AB102,シフト記号表!$C$5:$W$46,21,FALSE))</f>
        <v/>
      </c>
      <c r="AC103" s="183" t="str">
        <f>IF(AC102="","",VLOOKUP(AC102,シフト記号表!$C$5:$W$46,21,FALSE))</f>
        <v/>
      </c>
      <c r="AD103" s="183" t="str">
        <f>IF(AD102="","",VLOOKUP(AD102,シフト記号表!$C$5:$W$46,21,FALSE))</f>
        <v/>
      </c>
      <c r="AE103" s="183" t="str">
        <f>IF(AE102="","",VLOOKUP(AE102,シフト記号表!$C$5:$W$46,21,FALSE))</f>
        <v/>
      </c>
      <c r="AF103" s="183" t="str">
        <f>IF(AF102="","",VLOOKUP(AF102,シフト記号表!$C$5:$W$46,21,FALSE))</f>
        <v/>
      </c>
      <c r="AG103" s="184" t="str">
        <f>IF(AG102="","",VLOOKUP(AG102,シフト記号表!$C$5:$W$46,21,FALSE))</f>
        <v/>
      </c>
      <c r="AH103" s="182" t="str">
        <f>IF(AH102="","",VLOOKUP(AH102,シフト記号表!$C$5:$W$46,21,FALSE))</f>
        <v/>
      </c>
      <c r="AI103" s="183" t="str">
        <f>IF(AI102="","",VLOOKUP(AI102,シフト記号表!$C$5:$W$46,21,FALSE))</f>
        <v/>
      </c>
      <c r="AJ103" s="183" t="str">
        <f>IF(AJ102="","",VLOOKUP(AJ102,シフト記号表!$C$5:$W$46,21,FALSE))</f>
        <v/>
      </c>
      <c r="AK103" s="183" t="str">
        <f>IF(AK102="","",VLOOKUP(AK102,シフト記号表!$C$5:$W$46,21,FALSE))</f>
        <v/>
      </c>
      <c r="AL103" s="183" t="str">
        <f>IF(AL102="","",VLOOKUP(AL102,シフト記号表!$C$5:$W$46,21,FALSE))</f>
        <v/>
      </c>
      <c r="AM103" s="183" t="str">
        <f>IF(AM102="","",VLOOKUP(AM102,シフト記号表!$C$5:$W$46,21,FALSE))</f>
        <v/>
      </c>
      <c r="AN103" s="184" t="str">
        <f>IF(AN102="","",VLOOKUP(AN102,シフト記号表!$C$5:$W$46,21,FALSE))</f>
        <v/>
      </c>
      <c r="AO103" s="182" t="str">
        <f>IF(AO102="","",VLOOKUP(AO102,シフト記号表!$C$5:$W$46,21,FALSE))</f>
        <v/>
      </c>
      <c r="AP103" s="183" t="str">
        <f>IF(AP102="","",VLOOKUP(AP102,シフト記号表!$C$5:$W$46,21,FALSE))</f>
        <v/>
      </c>
      <c r="AQ103" s="183" t="str">
        <f>IF(AQ102="","",VLOOKUP(AQ102,シフト記号表!$C$5:$W$46,21,FALSE))</f>
        <v/>
      </c>
      <c r="AR103" s="183" t="str">
        <f>IF(AR102="","",VLOOKUP(AR102,シフト記号表!$C$5:$W$46,21,FALSE))</f>
        <v/>
      </c>
      <c r="AS103" s="183" t="str">
        <f>IF(AS102="","",VLOOKUP(AS102,シフト記号表!$C$5:$W$46,21,FALSE))</f>
        <v/>
      </c>
      <c r="AT103" s="183" t="str">
        <f>IF(AT102="","",VLOOKUP(AT102,シフト記号表!$C$5:$W$46,21,FALSE))</f>
        <v/>
      </c>
      <c r="AU103" s="184" t="str">
        <f>IF(AU102="","",VLOOKUP(AU102,シフト記号表!$C$5:$W$46,21,FALSE))</f>
        <v/>
      </c>
      <c r="AV103" s="182" t="str">
        <f>IF(AV102="","",VLOOKUP(AV102,シフト記号表!$C$5:$W$46,21,FALSE))</f>
        <v/>
      </c>
      <c r="AW103" s="183" t="str">
        <f>IF(AW102="","",VLOOKUP(AW102,シフト記号表!$C$5:$W$46,21,FALSE))</f>
        <v/>
      </c>
      <c r="AX103" s="183" t="str">
        <f>IF(AX102="","",VLOOKUP(AX102,シフト記号表!$C$5:$W$46,21,FALSE))</f>
        <v/>
      </c>
      <c r="AY103" s="183" t="str">
        <f>IF(AY102="","",VLOOKUP(AY102,シフト記号表!$C$5:$W$46,21,FALSE))</f>
        <v/>
      </c>
      <c r="AZ103" s="183" t="str">
        <f>IF(AZ102="","",VLOOKUP(AZ102,シフト記号表!$C$5:$W$46,21,FALSE))</f>
        <v/>
      </c>
      <c r="BA103" s="183" t="str">
        <f>IF(BA102="","",VLOOKUP(BA102,シフト記号表!$C$5:$W$46,21,FALSE))</f>
        <v/>
      </c>
      <c r="BB103" s="184" t="str">
        <f>IF(BB102="","",VLOOKUP(BB102,シフト記号表!$C$5:$W$46,21,FALSE))</f>
        <v/>
      </c>
      <c r="BC103" s="182" t="str">
        <f>IF(BC102="","",VLOOKUP(BC102,シフト記号表!$C$5:$W$46,21,FALSE))</f>
        <v/>
      </c>
      <c r="BD103" s="183" t="str">
        <f>IF(BD102="","",VLOOKUP(BD102,シフト記号表!$C$5:$W$46,21,FALSE))</f>
        <v/>
      </c>
      <c r="BE103" s="183" t="str">
        <f>IF(BE102="","",VLOOKUP(BE102,シフト記号表!$C$5:$W$46,21,FALSE))</f>
        <v/>
      </c>
      <c r="BF103" s="696">
        <f>IF($BI$3="計画",SUM(AA103:BB103),IF($BI$3="実績",SUM(AA103:BE103),""))</f>
        <v>0</v>
      </c>
      <c r="BG103" s="697"/>
      <c r="BH103" s="698">
        <f>IF($BI$3="計画",BF103/4,IF($BI$3="実績",(BF103/($BI$7/7)),""))</f>
        <v>0</v>
      </c>
      <c r="BI103" s="699"/>
      <c r="BJ103" s="689"/>
      <c r="BK103" s="690"/>
      <c r="BL103" s="690"/>
      <c r="BM103" s="690"/>
      <c r="BN103" s="691"/>
    </row>
    <row r="104" spans="2:66" ht="11.45" customHeight="1" x14ac:dyDescent="0.15">
      <c r="B104" s="186"/>
      <c r="C104" s="705"/>
      <c r="D104" s="710"/>
      <c r="E104" s="708"/>
      <c r="F104" s="709"/>
      <c r="G104" s="743"/>
      <c r="H104" s="744"/>
      <c r="I104" s="745">
        <f>G103</f>
        <v>0</v>
      </c>
      <c r="J104" s="744"/>
      <c r="K104" s="745">
        <f>M103</f>
        <v>0</v>
      </c>
      <c r="L104" s="744"/>
      <c r="M104" s="746"/>
      <c r="N104" s="747"/>
      <c r="O104" s="748"/>
      <c r="P104" s="749"/>
      <c r="Q104" s="749"/>
      <c r="R104" s="750"/>
      <c r="S104" s="755"/>
      <c r="T104" s="741"/>
      <c r="U104" s="756"/>
      <c r="V104" s="187" t="s">
        <v>279</v>
      </c>
      <c r="W104" s="213"/>
      <c r="X104" s="213"/>
      <c r="Y104" s="214"/>
      <c r="Z104" s="215"/>
      <c r="AA104" s="191" t="str">
        <f>IF(AA102="","",VLOOKUP(AA102,シフト記号表!$C$5:$Y$46,23,FALSE))</f>
        <v/>
      </c>
      <c r="AB104" s="192" t="str">
        <f>IF(AB102="","",VLOOKUP(AB102,シフト記号表!$C$5:$Y$46,23,FALSE))</f>
        <v/>
      </c>
      <c r="AC104" s="192" t="str">
        <f>IF(AC102="","",VLOOKUP(AC102,シフト記号表!$C$5:$Y$46,23,FALSE))</f>
        <v/>
      </c>
      <c r="AD104" s="192" t="str">
        <f>IF(AD102="","",VLOOKUP(AD102,シフト記号表!$C$5:$Y$46,23,FALSE))</f>
        <v/>
      </c>
      <c r="AE104" s="192" t="str">
        <f>IF(AE102="","",VLOOKUP(AE102,シフト記号表!$C$5:$Y$46,23,FALSE))</f>
        <v/>
      </c>
      <c r="AF104" s="192" t="str">
        <f>IF(AF102="","",VLOOKUP(AF102,シフト記号表!$C$5:$Y$46,23,FALSE))</f>
        <v/>
      </c>
      <c r="AG104" s="193" t="str">
        <f>IF(AG102="","",VLOOKUP(AG102,シフト記号表!$C$5:$Y$46,23,FALSE))</f>
        <v/>
      </c>
      <c r="AH104" s="191" t="str">
        <f>IF(AH102="","",VLOOKUP(AH102,シフト記号表!$C$5:$Y$46,23,FALSE))</f>
        <v/>
      </c>
      <c r="AI104" s="192" t="str">
        <f>IF(AI102="","",VLOOKUP(AI102,シフト記号表!$C$5:$Y$46,23,FALSE))</f>
        <v/>
      </c>
      <c r="AJ104" s="192" t="str">
        <f>IF(AJ102="","",VLOOKUP(AJ102,シフト記号表!$C$5:$Y$46,23,FALSE))</f>
        <v/>
      </c>
      <c r="AK104" s="192" t="str">
        <f>IF(AK102="","",VLOOKUP(AK102,シフト記号表!$C$5:$Y$46,23,FALSE))</f>
        <v/>
      </c>
      <c r="AL104" s="192" t="str">
        <f>IF(AL102="","",VLOOKUP(AL102,シフト記号表!$C$5:$Y$46,23,FALSE))</f>
        <v/>
      </c>
      <c r="AM104" s="192" t="str">
        <f>IF(AM102="","",VLOOKUP(AM102,シフト記号表!$C$5:$Y$46,23,FALSE))</f>
        <v/>
      </c>
      <c r="AN104" s="193" t="str">
        <f>IF(AN102="","",VLOOKUP(AN102,シフト記号表!$C$5:$Y$46,23,FALSE))</f>
        <v/>
      </c>
      <c r="AO104" s="191" t="str">
        <f>IF(AO102="","",VLOOKUP(AO102,シフト記号表!$C$5:$Y$46,23,FALSE))</f>
        <v/>
      </c>
      <c r="AP104" s="192" t="str">
        <f>IF(AP102="","",VLOOKUP(AP102,シフト記号表!$C$5:$Y$46,23,FALSE))</f>
        <v/>
      </c>
      <c r="AQ104" s="192" t="str">
        <f>IF(AQ102="","",VLOOKUP(AQ102,シフト記号表!$C$5:$Y$46,23,FALSE))</f>
        <v/>
      </c>
      <c r="AR104" s="192" t="str">
        <f>IF(AR102="","",VLOOKUP(AR102,シフト記号表!$C$5:$Y$46,23,FALSE))</f>
        <v/>
      </c>
      <c r="AS104" s="192" t="str">
        <f>IF(AS102="","",VLOOKUP(AS102,シフト記号表!$C$5:$Y$46,23,FALSE))</f>
        <v/>
      </c>
      <c r="AT104" s="192" t="str">
        <f>IF(AT102="","",VLOOKUP(AT102,シフト記号表!$C$5:$Y$46,23,FALSE))</f>
        <v/>
      </c>
      <c r="AU104" s="193" t="str">
        <f>IF(AU102="","",VLOOKUP(AU102,シフト記号表!$C$5:$Y$46,23,FALSE))</f>
        <v/>
      </c>
      <c r="AV104" s="191" t="str">
        <f>IF(AV102="","",VLOOKUP(AV102,シフト記号表!$C$5:$Y$46,23,FALSE))</f>
        <v/>
      </c>
      <c r="AW104" s="192" t="str">
        <f>IF(AW102="","",VLOOKUP(AW102,シフト記号表!$C$5:$Y$46,23,FALSE))</f>
        <v/>
      </c>
      <c r="AX104" s="192" t="str">
        <f>IF(AX102="","",VLOOKUP(AX102,シフト記号表!$C$5:$Y$46,23,FALSE))</f>
        <v/>
      </c>
      <c r="AY104" s="192" t="str">
        <f>IF(AY102="","",VLOOKUP(AY102,シフト記号表!$C$5:$Y$46,23,FALSE))</f>
        <v/>
      </c>
      <c r="AZ104" s="192" t="str">
        <f>IF(AZ102="","",VLOOKUP(AZ102,シフト記号表!$C$5:$Y$46,23,FALSE))</f>
        <v/>
      </c>
      <c r="BA104" s="192" t="str">
        <f>IF(BA102="","",VLOOKUP(BA102,シフト記号表!$C$5:$Y$46,23,FALSE))</f>
        <v/>
      </c>
      <c r="BB104" s="193" t="str">
        <f>IF(BB102="","",VLOOKUP(BB102,シフト記号表!$C$5:$Y$46,23,FALSE))</f>
        <v/>
      </c>
      <c r="BC104" s="191" t="str">
        <f>IF(BC102="","",VLOOKUP(BC102,シフト記号表!$C$5:$Y$46,23,FALSE))</f>
        <v/>
      </c>
      <c r="BD104" s="192" t="str">
        <f>IF(BD102="","",VLOOKUP(BD102,シフト記号表!$C$5:$Y$46,23,FALSE))</f>
        <v/>
      </c>
      <c r="BE104" s="192" t="str">
        <f>IF(BE102="","",VLOOKUP(BE102,シフト記号表!$C$5:$Y$46,23,FALSE))</f>
        <v/>
      </c>
      <c r="BF104" s="751">
        <f>IF($BI$3="計画",SUM(AA104:BB104),IF($BI$3="実績",SUM(AA104:BE104),""))</f>
        <v>0</v>
      </c>
      <c r="BG104" s="752"/>
      <c r="BH104" s="753">
        <f>IF($BI$3="計画",BF104/4,IF($BI$3="実績",(BF104/($BI$7/7)),""))</f>
        <v>0</v>
      </c>
      <c r="BI104" s="754"/>
      <c r="BJ104" s="740"/>
      <c r="BK104" s="741"/>
      <c r="BL104" s="741"/>
      <c r="BM104" s="741"/>
      <c r="BN104" s="742"/>
    </row>
    <row r="105" spans="2:66" ht="20.25" customHeight="1" x14ac:dyDescent="0.15">
      <c r="B105" s="195"/>
      <c r="C105" s="704"/>
      <c r="D105" s="707"/>
      <c r="E105" s="708"/>
      <c r="F105" s="709"/>
      <c r="G105" s="733"/>
      <c r="H105" s="734"/>
      <c r="I105" s="176"/>
      <c r="J105" s="177"/>
      <c r="K105" s="176"/>
      <c r="L105" s="177"/>
      <c r="M105" s="716"/>
      <c r="N105" s="717"/>
      <c r="O105" s="737"/>
      <c r="P105" s="738"/>
      <c r="Q105" s="738"/>
      <c r="R105" s="734"/>
      <c r="S105" s="720"/>
      <c r="T105" s="687"/>
      <c r="U105" s="721"/>
      <c r="V105" s="198" t="s">
        <v>272</v>
      </c>
      <c r="W105" s="206"/>
      <c r="X105" s="206"/>
      <c r="Y105" s="207"/>
      <c r="Z105" s="212"/>
      <c r="AA105" s="202"/>
      <c r="AB105" s="269"/>
      <c r="AC105" s="269"/>
      <c r="AD105" s="269"/>
      <c r="AE105" s="269"/>
      <c r="AF105" s="269"/>
      <c r="AG105" s="204"/>
      <c r="AH105" s="202"/>
      <c r="AI105" s="269"/>
      <c r="AJ105" s="269"/>
      <c r="AK105" s="269"/>
      <c r="AL105" s="269"/>
      <c r="AM105" s="269"/>
      <c r="AN105" s="204"/>
      <c r="AO105" s="202"/>
      <c r="AP105" s="269"/>
      <c r="AQ105" s="269"/>
      <c r="AR105" s="269"/>
      <c r="AS105" s="269"/>
      <c r="AT105" s="269"/>
      <c r="AU105" s="204"/>
      <c r="AV105" s="202"/>
      <c r="AW105" s="269"/>
      <c r="AX105" s="269"/>
      <c r="AY105" s="269"/>
      <c r="AZ105" s="269"/>
      <c r="BA105" s="269"/>
      <c r="BB105" s="204"/>
      <c r="BC105" s="202"/>
      <c r="BD105" s="269"/>
      <c r="BE105" s="270"/>
      <c r="BF105" s="682"/>
      <c r="BG105" s="683"/>
      <c r="BH105" s="684"/>
      <c r="BI105" s="685"/>
      <c r="BJ105" s="686"/>
      <c r="BK105" s="687"/>
      <c r="BL105" s="687"/>
      <c r="BM105" s="687"/>
      <c r="BN105" s="688"/>
    </row>
    <row r="106" spans="2:66" ht="20.25" customHeight="1" x14ac:dyDescent="0.15">
      <c r="B106" s="175" t="e">
        <f>B103+1</f>
        <v>#REF!</v>
      </c>
      <c r="C106" s="705"/>
      <c r="D106" s="710"/>
      <c r="E106" s="708"/>
      <c r="F106" s="709"/>
      <c r="G106" s="733"/>
      <c r="H106" s="734"/>
      <c r="I106" s="176"/>
      <c r="J106" s="177"/>
      <c r="K106" s="176"/>
      <c r="L106" s="177"/>
      <c r="M106" s="735"/>
      <c r="N106" s="736"/>
      <c r="O106" s="737"/>
      <c r="P106" s="738"/>
      <c r="Q106" s="738"/>
      <c r="R106" s="734"/>
      <c r="S106" s="722"/>
      <c r="T106" s="690"/>
      <c r="U106" s="723"/>
      <c r="V106" s="178" t="s">
        <v>278</v>
      </c>
      <c r="W106" s="179"/>
      <c r="X106" s="179"/>
      <c r="Y106" s="180"/>
      <c r="Z106" s="181"/>
      <c r="AA106" s="182" t="str">
        <f>IF(AA105="","",VLOOKUP(AA105,シフト記号表!$C$5:$W$46,21,FALSE))</f>
        <v/>
      </c>
      <c r="AB106" s="183" t="str">
        <f>IF(AB105="","",VLOOKUP(AB105,シフト記号表!$C$5:$W$46,21,FALSE))</f>
        <v/>
      </c>
      <c r="AC106" s="183" t="str">
        <f>IF(AC105="","",VLOOKUP(AC105,シフト記号表!$C$5:$W$46,21,FALSE))</f>
        <v/>
      </c>
      <c r="AD106" s="183" t="str">
        <f>IF(AD105="","",VLOOKUP(AD105,シフト記号表!$C$5:$W$46,21,FALSE))</f>
        <v/>
      </c>
      <c r="AE106" s="183" t="str">
        <f>IF(AE105="","",VLOOKUP(AE105,シフト記号表!$C$5:$W$46,21,FALSE))</f>
        <v/>
      </c>
      <c r="AF106" s="183" t="str">
        <f>IF(AF105="","",VLOOKUP(AF105,シフト記号表!$C$5:$W$46,21,FALSE))</f>
        <v/>
      </c>
      <c r="AG106" s="184" t="str">
        <f>IF(AG105="","",VLOOKUP(AG105,シフト記号表!$C$5:$W$46,21,FALSE))</f>
        <v/>
      </c>
      <c r="AH106" s="182" t="str">
        <f>IF(AH105="","",VLOOKUP(AH105,シフト記号表!$C$5:$W$46,21,FALSE))</f>
        <v/>
      </c>
      <c r="AI106" s="183" t="str">
        <f>IF(AI105="","",VLOOKUP(AI105,シフト記号表!$C$5:$W$46,21,FALSE))</f>
        <v/>
      </c>
      <c r="AJ106" s="183" t="str">
        <f>IF(AJ105="","",VLOOKUP(AJ105,シフト記号表!$C$5:$W$46,21,FALSE))</f>
        <v/>
      </c>
      <c r="AK106" s="183" t="str">
        <f>IF(AK105="","",VLOOKUP(AK105,シフト記号表!$C$5:$W$46,21,FALSE))</f>
        <v/>
      </c>
      <c r="AL106" s="183" t="str">
        <f>IF(AL105="","",VLOOKUP(AL105,シフト記号表!$C$5:$W$46,21,FALSE))</f>
        <v/>
      </c>
      <c r="AM106" s="183" t="str">
        <f>IF(AM105="","",VLOOKUP(AM105,シフト記号表!$C$5:$W$46,21,FALSE))</f>
        <v/>
      </c>
      <c r="AN106" s="184" t="str">
        <f>IF(AN105="","",VLOOKUP(AN105,シフト記号表!$C$5:$W$46,21,FALSE))</f>
        <v/>
      </c>
      <c r="AO106" s="182" t="str">
        <f>IF(AO105="","",VLOOKUP(AO105,シフト記号表!$C$5:$W$46,21,FALSE))</f>
        <v/>
      </c>
      <c r="AP106" s="183" t="str">
        <f>IF(AP105="","",VLOOKUP(AP105,シフト記号表!$C$5:$W$46,21,FALSE))</f>
        <v/>
      </c>
      <c r="AQ106" s="183" t="str">
        <f>IF(AQ105="","",VLOOKUP(AQ105,シフト記号表!$C$5:$W$46,21,FALSE))</f>
        <v/>
      </c>
      <c r="AR106" s="183" t="str">
        <f>IF(AR105="","",VLOOKUP(AR105,シフト記号表!$C$5:$W$46,21,FALSE))</f>
        <v/>
      </c>
      <c r="AS106" s="183" t="str">
        <f>IF(AS105="","",VLOOKUP(AS105,シフト記号表!$C$5:$W$46,21,FALSE))</f>
        <v/>
      </c>
      <c r="AT106" s="183" t="str">
        <f>IF(AT105="","",VLOOKUP(AT105,シフト記号表!$C$5:$W$46,21,FALSE))</f>
        <v/>
      </c>
      <c r="AU106" s="184" t="str">
        <f>IF(AU105="","",VLOOKUP(AU105,シフト記号表!$C$5:$W$46,21,FALSE))</f>
        <v/>
      </c>
      <c r="AV106" s="182" t="str">
        <f>IF(AV105="","",VLOOKUP(AV105,シフト記号表!$C$5:$W$46,21,FALSE))</f>
        <v/>
      </c>
      <c r="AW106" s="183" t="str">
        <f>IF(AW105="","",VLOOKUP(AW105,シフト記号表!$C$5:$W$46,21,FALSE))</f>
        <v/>
      </c>
      <c r="AX106" s="183" t="str">
        <f>IF(AX105="","",VLOOKUP(AX105,シフト記号表!$C$5:$W$46,21,FALSE))</f>
        <v/>
      </c>
      <c r="AY106" s="183" t="str">
        <f>IF(AY105="","",VLOOKUP(AY105,シフト記号表!$C$5:$W$46,21,FALSE))</f>
        <v/>
      </c>
      <c r="AZ106" s="183" t="str">
        <f>IF(AZ105="","",VLOOKUP(AZ105,シフト記号表!$C$5:$W$46,21,FALSE))</f>
        <v/>
      </c>
      <c r="BA106" s="183" t="str">
        <f>IF(BA105="","",VLOOKUP(BA105,シフト記号表!$C$5:$W$46,21,FALSE))</f>
        <v/>
      </c>
      <c r="BB106" s="184" t="str">
        <f>IF(BB105="","",VLOOKUP(BB105,シフト記号表!$C$5:$W$46,21,FALSE))</f>
        <v/>
      </c>
      <c r="BC106" s="182" t="str">
        <f>IF(BC105="","",VLOOKUP(BC105,シフト記号表!$C$5:$W$46,21,FALSE))</f>
        <v/>
      </c>
      <c r="BD106" s="183" t="str">
        <f>IF(BD105="","",VLOOKUP(BD105,シフト記号表!$C$5:$W$46,21,FALSE))</f>
        <v/>
      </c>
      <c r="BE106" s="183" t="str">
        <f>IF(BE105="","",VLOOKUP(BE105,シフト記号表!$C$5:$W$46,21,FALSE))</f>
        <v/>
      </c>
      <c r="BF106" s="696">
        <f>IF($BI$3="計画",SUM(AA106:BB106),IF($BI$3="実績",SUM(AA106:BE106),""))</f>
        <v>0</v>
      </c>
      <c r="BG106" s="697"/>
      <c r="BH106" s="698">
        <f>IF($BI$3="計画",BF106/4,IF($BI$3="実績",(BF106/($BI$7/7)),""))</f>
        <v>0</v>
      </c>
      <c r="BI106" s="699"/>
      <c r="BJ106" s="689"/>
      <c r="BK106" s="690"/>
      <c r="BL106" s="690"/>
      <c r="BM106" s="690"/>
      <c r="BN106" s="691"/>
    </row>
    <row r="107" spans="2:66" ht="20.25" customHeight="1" x14ac:dyDescent="0.15">
      <c r="B107" s="186"/>
      <c r="C107" s="705"/>
      <c r="D107" s="710"/>
      <c r="E107" s="708"/>
      <c r="F107" s="709"/>
      <c r="G107" s="743"/>
      <c r="H107" s="744"/>
      <c r="I107" s="745">
        <f>G106</f>
        <v>0</v>
      </c>
      <c r="J107" s="744"/>
      <c r="K107" s="745">
        <f>M106</f>
        <v>0</v>
      </c>
      <c r="L107" s="744"/>
      <c r="M107" s="746"/>
      <c r="N107" s="747"/>
      <c r="O107" s="748"/>
      <c r="P107" s="749"/>
      <c r="Q107" s="749"/>
      <c r="R107" s="750"/>
      <c r="S107" s="755"/>
      <c r="T107" s="741"/>
      <c r="U107" s="756"/>
      <c r="V107" s="187" t="s">
        <v>279</v>
      </c>
      <c r="W107" s="213"/>
      <c r="X107" s="213"/>
      <c r="Y107" s="214"/>
      <c r="Z107" s="215"/>
      <c r="AA107" s="191" t="str">
        <f>IF(AA105="","",VLOOKUP(AA105,シフト記号表!$C$5:$Y$46,23,FALSE))</f>
        <v/>
      </c>
      <c r="AB107" s="192" t="str">
        <f>IF(AB105="","",VLOOKUP(AB105,シフト記号表!$C$5:$Y$46,23,FALSE))</f>
        <v/>
      </c>
      <c r="AC107" s="192" t="str">
        <f>IF(AC105="","",VLOOKUP(AC105,シフト記号表!$C$5:$Y$46,23,FALSE))</f>
        <v/>
      </c>
      <c r="AD107" s="192" t="str">
        <f>IF(AD105="","",VLOOKUP(AD105,シフト記号表!$C$5:$Y$46,23,FALSE))</f>
        <v/>
      </c>
      <c r="AE107" s="192" t="str">
        <f>IF(AE105="","",VLOOKUP(AE105,シフト記号表!$C$5:$Y$46,23,FALSE))</f>
        <v/>
      </c>
      <c r="AF107" s="192" t="str">
        <f>IF(AF105="","",VLOOKUP(AF105,シフト記号表!$C$5:$Y$46,23,FALSE))</f>
        <v/>
      </c>
      <c r="AG107" s="193" t="str">
        <f>IF(AG105="","",VLOOKUP(AG105,シフト記号表!$C$5:$Y$46,23,FALSE))</f>
        <v/>
      </c>
      <c r="AH107" s="191" t="str">
        <f>IF(AH105="","",VLOOKUP(AH105,シフト記号表!$C$5:$Y$46,23,FALSE))</f>
        <v/>
      </c>
      <c r="AI107" s="192" t="str">
        <f>IF(AI105="","",VLOOKUP(AI105,シフト記号表!$C$5:$Y$46,23,FALSE))</f>
        <v/>
      </c>
      <c r="AJ107" s="192" t="str">
        <f>IF(AJ105="","",VLOOKUP(AJ105,シフト記号表!$C$5:$Y$46,23,FALSE))</f>
        <v/>
      </c>
      <c r="AK107" s="192" t="str">
        <f>IF(AK105="","",VLOOKUP(AK105,シフト記号表!$C$5:$Y$46,23,FALSE))</f>
        <v/>
      </c>
      <c r="AL107" s="192" t="str">
        <f>IF(AL105="","",VLOOKUP(AL105,シフト記号表!$C$5:$Y$46,23,FALSE))</f>
        <v/>
      </c>
      <c r="AM107" s="192" t="str">
        <f>IF(AM105="","",VLOOKUP(AM105,シフト記号表!$C$5:$Y$46,23,FALSE))</f>
        <v/>
      </c>
      <c r="AN107" s="193" t="str">
        <f>IF(AN105="","",VLOOKUP(AN105,シフト記号表!$C$5:$Y$46,23,FALSE))</f>
        <v/>
      </c>
      <c r="AO107" s="191" t="str">
        <f>IF(AO105="","",VLOOKUP(AO105,シフト記号表!$C$5:$Y$46,23,FALSE))</f>
        <v/>
      </c>
      <c r="AP107" s="192" t="str">
        <f>IF(AP105="","",VLOOKUP(AP105,シフト記号表!$C$5:$Y$46,23,FALSE))</f>
        <v/>
      </c>
      <c r="AQ107" s="192" t="str">
        <f>IF(AQ105="","",VLOOKUP(AQ105,シフト記号表!$C$5:$Y$46,23,FALSE))</f>
        <v/>
      </c>
      <c r="AR107" s="192" t="str">
        <f>IF(AR105="","",VLOOKUP(AR105,シフト記号表!$C$5:$Y$46,23,FALSE))</f>
        <v/>
      </c>
      <c r="AS107" s="192" t="str">
        <f>IF(AS105="","",VLOOKUP(AS105,シフト記号表!$C$5:$Y$46,23,FALSE))</f>
        <v/>
      </c>
      <c r="AT107" s="192" t="str">
        <f>IF(AT105="","",VLOOKUP(AT105,シフト記号表!$C$5:$Y$46,23,FALSE))</f>
        <v/>
      </c>
      <c r="AU107" s="193" t="str">
        <f>IF(AU105="","",VLOOKUP(AU105,シフト記号表!$C$5:$Y$46,23,FALSE))</f>
        <v/>
      </c>
      <c r="AV107" s="191" t="str">
        <f>IF(AV105="","",VLOOKUP(AV105,シフト記号表!$C$5:$Y$46,23,FALSE))</f>
        <v/>
      </c>
      <c r="AW107" s="192" t="str">
        <f>IF(AW105="","",VLOOKUP(AW105,シフト記号表!$C$5:$Y$46,23,FALSE))</f>
        <v/>
      </c>
      <c r="AX107" s="192" t="str">
        <f>IF(AX105="","",VLOOKUP(AX105,シフト記号表!$C$5:$Y$46,23,FALSE))</f>
        <v/>
      </c>
      <c r="AY107" s="192" t="str">
        <f>IF(AY105="","",VLOOKUP(AY105,シフト記号表!$C$5:$Y$46,23,FALSE))</f>
        <v/>
      </c>
      <c r="AZ107" s="192" t="str">
        <f>IF(AZ105="","",VLOOKUP(AZ105,シフト記号表!$C$5:$Y$46,23,FALSE))</f>
        <v/>
      </c>
      <c r="BA107" s="192" t="str">
        <f>IF(BA105="","",VLOOKUP(BA105,シフト記号表!$C$5:$Y$46,23,FALSE))</f>
        <v/>
      </c>
      <c r="BB107" s="193" t="str">
        <f>IF(BB105="","",VLOOKUP(BB105,シフト記号表!$C$5:$Y$46,23,FALSE))</f>
        <v/>
      </c>
      <c r="BC107" s="191" t="str">
        <f>IF(BC105="","",VLOOKUP(BC105,シフト記号表!$C$5:$Y$46,23,FALSE))</f>
        <v/>
      </c>
      <c r="BD107" s="192" t="str">
        <f>IF(BD105="","",VLOOKUP(BD105,シフト記号表!$C$5:$Y$46,23,FALSE))</f>
        <v/>
      </c>
      <c r="BE107" s="192" t="str">
        <f>IF(BE105="","",VLOOKUP(BE105,シフト記号表!$C$5:$Y$46,23,FALSE))</f>
        <v/>
      </c>
      <c r="BF107" s="751">
        <f>IF($BI$3="計画",SUM(AA107:BB107),IF($BI$3="実績",SUM(AA107:BE107),""))</f>
        <v>0</v>
      </c>
      <c r="BG107" s="752"/>
      <c r="BH107" s="753">
        <f>IF($BI$3="計画",BF107/4,IF($BI$3="実績",(BF107/($BI$7/7)),""))</f>
        <v>0</v>
      </c>
      <c r="BI107" s="754"/>
      <c r="BJ107" s="740"/>
      <c r="BK107" s="741"/>
      <c r="BL107" s="741"/>
      <c r="BM107" s="741"/>
      <c r="BN107" s="742"/>
    </row>
    <row r="108" spans="2:66" ht="20.25" customHeight="1" x14ac:dyDescent="0.15">
      <c r="B108" s="195"/>
      <c r="C108" s="704"/>
      <c r="D108" s="707"/>
      <c r="E108" s="708"/>
      <c r="F108" s="709"/>
      <c r="G108" s="733"/>
      <c r="H108" s="734"/>
      <c r="I108" s="176"/>
      <c r="J108" s="177"/>
      <c r="K108" s="176"/>
      <c r="L108" s="177"/>
      <c r="M108" s="716"/>
      <c r="N108" s="717"/>
      <c r="O108" s="737"/>
      <c r="P108" s="738"/>
      <c r="Q108" s="738"/>
      <c r="R108" s="734"/>
      <c r="S108" s="720"/>
      <c r="T108" s="687"/>
      <c r="U108" s="721"/>
      <c r="V108" s="198" t="s">
        <v>272</v>
      </c>
      <c r="W108" s="206"/>
      <c r="X108" s="206"/>
      <c r="Y108" s="207"/>
      <c r="Z108" s="212"/>
      <c r="AA108" s="202"/>
      <c r="AB108" s="269"/>
      <c r="AC108" s="269"/>
      <c r="AD108" s="269"/>
      <c r="AE108" s="269"/>
      <c r="AF108" s="269"/>
      <c r="AG108" s="204"/>
      <c r="AH108" s="202"/>
      <c r="AI108" s="269"/>
      <c r="AJ108" s="269"/>
      <c r="AK108" s="269"/>
      <c r="AL108" s="269"/>
      <c r="AM108" s="269"/>
      <c r="AN108" s="204"/>
      <c r="AO108" s="202"/>
      <c r="AP108" s="269"/>
      <c r="AQ108" s="269"/>
      <c r="AR108" s="269"/>
      <c r="AS108" s="269"/>
      <c r="AT108" s="269"/>
      <c r="AU108" s="204"/>
      <c r="AV108" s="202"/>
      <c r="AW108" s="269"/>
      <c r="AX108" s="269"/>
      <c r="AY108" s="269"/>
      <c r="AZ108" s="269"/>
      <c r="BA108" s="269"/>
      <c r="BB108" s="204"/>
      <c r="BC108" s="202"/>
      <c r="BD108" s="269"/>
      <c r="BE108" s="270"/>
      <c r="BF108" s="682"/>
      <c r="BG108" s="683"/>
      <c r="BH108" s="684"/>
      <c r="BI108" s="685"/>
      <c r="BJ108" s="686"/>
      <c r="BK108" s="687"/>
      <c r="BL108" s="687"/>
      <c r="BM108" s="687"/>
      <c r="BN108" s="688"/>
    </row>
    <row r="109" spans="2:66" ht="20.25" customHeight="1" x14ac:dyDescent="0.15">
      <c r="B109" s="175" t="e">
        <f>B106+1</f>
        <v>#REF!</v>
      </c>
      <c r="C109" s="705"/>
      <c r="D109" s="710"/>
      <c r="E109" s="708"/>
      <c r="F109" s="709"/>
      <c r="G109" s="733"/>
      <c r="H109" s="734"/>
      <c r="I109" s="176"/>
      <c r="J109" s="177"/>
      <c r="K109" s="176"/>
      <c r="L109" s="177"/>
      <c r="M109" s="735"/>
      <c r="N109" s="736"/>
      <c r="O109" s="737"/>
      <c r="P109" s="738"/>
      <c r="Q109" s="738"/>
      <c r="R109" s="734"/>
      <c r="S109" s="722"/>
      <c r="T109" s="690"/>
      <c r="U109" s="723"/>
      <c r="V109" s="178" t="s">
        <v>278</v>
      </c>
      <c r="W109" s="179"/>
      <c r="X109" s="179"/>
      <c r="Y109" s="180"/>
      <c r="Z109" s="181"/>
      <c r="AA109" s="182" t="str">
        <f>IF(AA108="","",VLOOKUP(AA108,シフト記号表!$C$5:$W$46,21,FALSE))</f>
        <v/>
      </c>
      <c r="AB109" s="183" t="str">
        <f>IF(AB108="","",VLOOKUP(AB108,シフト記号表!$C$5:$W$46,21,FALSE))</f>
        <v/>
      </c>
      <c r="AC109" s="183" t="str">
        <f>IF(AC108="","",VLOOKUP(AC108,シフト記号表!$C$5:$W$46,21,FALSE))</f>
        <v/>
      </c>
      <c r="AD109" s="183" t="str">
        <f>IF(AD108="","",VLOOKUP(AD108,シフト記号表!$C$5:$W$46,21,FALSE))</f>
        <v/>
      </c>
      <c r="AE109" s="183" t="str">
        <f>IF(AE108="","",VLOOKUP(AE108,シフト記号表!$C$5:$W$46,21,FALSE))</f>
        <v/>
      </c>
      <c r="AF109" s="183" t="str">
        <f>IF(AF108="","",VLOOKUP(AF108,シフト記号表!$C$5:$W$46,21,FALSE))</f>
        <v/>
      </c>
      <c r="AG109" s="184" t="str">
        <f>IF(AG108="","",VLOOKUP(AG108,シフト記号表!$C$5:$W$46,21,FALSE))</f>
        <v/>
      </c>
      <c r="AH109" s="182" t="str">
        <f>IF(AH108="","",VLOOKUP(AH108,シフト記号表!$C$5:$W$46,21,FALSE))</f>
        <v/>
      </c>
      <c r="AI109" s="183" t="str">
        <f>IF(AI108="","",VLOOKUP(AI108,シフト記号表!$C$5:$W$46,21,FALSE))</f>
        <v/>
      </c>
      <c r="AJ109" s="183" t="str">
        <f>IF(AJ108="","",VLOOKUP(AJ108,シフト記号表!$C$5:$W$46,21,FALSE))</f>
        <v/>
      </c>
      <c r="AK109" s="183" t="str">
        <f>IF(AK108="","",VLOOKUP(AK108,シフト記号表!$C$5:$W$46,21,FALSE))</f>
        <v/>
      </c>
      <c r="AL109" s="183" t="str">
        <f>IF(AL108="","",VLOOKUP(AL108,シフト記号表!$C$5:$W$46,21,FALSE))</f>
        <v/>
      </c>
      <c r="AM109" s="183" t="str">
        <f>IF(AM108="","",VLOOKUP(AM108,シフト記号表!$C$5:$W$46,21,FALSE))</f>
        <v/>
      </c>
      <c r="AN109" s="184" t="str">
        <f>IF(AN108="","",VLOOKUP(AN108,シフト記号表!$C$5:$W$46,21,FALSE))</f>
        <v/>
      </c>
      <c r="AO109" s="182" t="str">
        <f>IF(AO108="","",VLOOKUP(AO108,シフト記号表!$C$5:$W$46,21,FALSE))</f>
        <v/>
      </c>
      <c r="AP109" s="183" t="str">
        <f>IF(AP108="","",VLOOKUP(AP108,シフト記号表!$C$5:$W$46,21,FALSE))</f>
        <v/>
      </c>
      <c r="AQ109" s="183" t="str">
        <f>IF(AQ108="","",VLOOKUP(AQ108,シフト記号表!$C$5:$W$46,21,FALSE))</f>
        <v/>
      </c>
      <c r="AR109" s="183" t="str">
        <f>IF(AR108="","",VLOOKUP(AR108,シフト記号表!$C$5:$W$46,21,FALSE))</f>
        <v/>
      </c>
      <c r="AS109" s="183" t="str">
        <f>IF(AS108="","",VLOOKUP(AS108,シフト記号表!$C$5:$W$46,21,FALSE))</f>
        <v/>
      </c>
      <c r="AT109" s="183" t="str">
        <f>IF(AT108="","",VLOOKUP(AT108,シフト記号表!$C$5:$W$46,21,FALSE))</f>
        <v/>
      </c>
      <c r="AU109" s="184" t="str">
        <f>IF(AU108="","",VLOOKUP(AU108,シフト記号表!$C$5:$W$46,21,FALSE))</f>
        <v/>
      </c>
      <c r="AV109" s="182" t="str">
        <f>IF(AV108="","",VLOOKUP(AV108,シフト記号表!$C$5:$W$46,21,FALSE))</f>
        <v/>
      </c>
      <c r="AW109" s="183" t="str">
        <f>IF(AW108="","",VLOOKUP(AW108,シフト記号表!$C$5:$W$46,21,FALSE))</f>
        <v/>
      </c>
      <c r="AX109" s="183" t="str">
        <f>IF(AX108="","",VLOOKUP(AX108,シフト記号表!$C$5:$W$46,21,FALSE))</f>
        <v/>
      </c>
      <c r="AY109" s="183" t="str">
        <f>IF(AY108="","",VLOOKUP(AY108,シフト記号表!$C$5:$W$46,21,FALSE))</f>
        <v/>
      </c>
      <c r="AZ109" s="183" t="str">
        <f>IF(AZ108="","",VLOOKUP(AZ108,シフト記号表!$C$5:$W$46,21,FALSE))</f>
        <v/>
      </c>
      <c r="BA109" s="183" t="str">
        <f>IF(BA108="","",VLOOKUP(BA108,シフト記号表!$C$5:$W$46,21,FALSE))</f>
        <v/>
      </c>
      <c r="BB109" s="184" t="str">
        <f>IF(BB108="","",VLOOKUP(BB108,シフト記号表!$C$5:$W$46,21,FALSE))</f>
        <v/>
      </c>
      <c r="BC109" s="182" t="str">
        <f>IF(BC108="","",VLOOKUP(BC108,シフト記号表!$C$5:$W$46,21,FALSE))</f>
        <v/>
      </c>
      <c r="BD109" s="183" t="str">
        <f>IF(BD108="","",VLOOKUP(BD108,シフト記号表!$C$5:$W$46,21,FALSE))</f>
        <v/>
      </c>
      <c r="BE109" s="183" t="str">
        <f>IF(BE108="","",VLOOKUP(BE108,シフト記号表!$C$5:$W$46,21,FALSE))</f>
        <v/>
      </c>
      <c r="BF109" s="696">
        <f>IF($BI$3="計画",SUM(AA109:BB109),IF($BI$3="実績",SUM(AA109:BE109),""))</f>
        <v>0</v>
      </c>
      <c r="BG109" s="697"/>
      <c r="BH109" s="698">
        <f>IF($BI$3="計画",BF109/4,IF($BI$3="実績",(BF109/($BI$7/7)),""))</f>
        <v>0</v>
      </c>
      <c r="BI109" s="699"/>
      <c r="BJ109" s="689"/>
      <c r="BK109" s="690"/>
      <c r="BL109" s="690"/>
      <c r="BM109" s="690"/>
      <c r="BN109" s="691"/>
    </row>
    <row r="110" spans="2:66" ht="20.25" customHeight="1" x14ac:dyDescent="0.15">
      <c r="B110" s="186"/>
      <c r="C110" s="705"/>
      <c r="D110" s="710"/>
      <c r="E110" s="708"/>
      <c r="F110" s="709"/>
      <c r="G110" s="743"/>
      <c r="H110" s="744"/>
      <c r="I110" s="745">
        <f>G109</f>
        <v>0</v>
      </c>
      <c r="J110" s="744"/>
      <c r="K110" s="745">
        <f>M109</f>
        <v>0</v>
      </c>
      <c r="L110" s="744"/>
      <c r="M110" s="746"/>
      <c r="N110" s="747"/>
      <c r="O110" s="748"/>
      <c r="P110" s="749"/>
      <c r="Q110" s="749"/>
      <c r="R110" s="750"/>
      <c r="S110" s="755"/>
      <c r="T110" s="741"/>
      <c r="U110" s="756"/>
      <c r="V110" s="187" t="s">
        <v>279</v>
      </c>
      <c r="W110" s="213"/>
      <c r="X110" s="213"/>
      <c r="Y110" s="214"/>
      <c r="Z110" s="215"/>
      <c r="AA110" s="191" t="str">
        <f>IF(AA108="","",VLOOKUP(AA108,シフト記号表!$C$5:$Y$46,23,FALSE))</f>
        <v/>
      </c>
      <c r="AB110" s="192" t="str">
        <f>IF(AB108="","",VLOOKUP(AB108,シフト記号表!$C$5:$Y$46,23,FALSE))</f>
        <v/>
      </c>
      <c r="AC110" s="192" t="str">
        <f>IF(AC108="","",VLOOKUP(AC108,シフト記号表!$C$5:$Y$46,23,FALSE))</f>
        <v/>
      </c>
      <c r="AD110" s="192" t="str">
        <f>IF(AD108="","",VLOOKUP(AD108,シフト記号表!$C$5:$Y$46,23,FALSE))</f>
        <v/>
      </c>
      <c r="AE110" s="192" t="str">
        <f>IF(AE108="","",VLOOKUP(AE108,シフト記号表!$C$5:$Y$46,23,FALSE))</f>
        <v/>
      </c>
      <c r="AF110" s="192" t="str">
        <f>IF(AF108="","",VLOOKUP(AF108,シフト記号表!$C$5:$Y$46,23,FALSE))</f>
        <v/>
      </c>
      <c r="AG110" s="193" t="str">
        <f>IF(AG108="","",VLOOKUP(AG108,シフト記号表!$C$5:$Y$46,23,FALSE))</f>
        <v/>
      </c>
      <c r="AH110" s="191" t="str">
        <f>IF(AH108="","",VLOOKUP(AH108,シフト記号表!$C$5:$Y$46,23,FALSE))</f>
        <v/>
      </c>
      <c r="AI110" s="192" t="str">
        <f>IF(AI108="","",VLOOKUP(AI108,シフト記号表!$C$5:$Y$46,23,FALSE))</f>
        <v/>
      </c>
      <c r="AJ110" s="192" t="str">
        <f>IF(AJ108="","",VLOOKUP(AJ108,シフト記号表!$C$5:$Y$46,23,FALSE))</f>
        <v/>
      </c>
      <c r="AK110" s="192" t="str">
        <f>IF(AK108="","",VLOOKUP(AK108,シフト記号表!$C$5:$Y$46,23,FALSE))</f>
        <v/>
      </c>
      <c r="AL110" s="192" t="str">
        <f>IF(AL108="","",VLOOKUP(AL108,シフト記号表!$C$5:$Y$46,23,FALSE))</f>
        <v/>
      </c>
      <c r="AM110" s="192" t="str">
        <f>IF(AM108="","",VLOOKUP(AM108,シフト記号表!$C$5:$Y$46,23,FALSE))</f>
        <v/>
      </c>
      <c r="AN110" s="193" t="str">
        <f>IF(AN108="","",VLOOKUP(AN108,シフト記号表!$C$5:$Y$46,23,FALSE))</f>
        <v/>
      </c>
      <c r="AO110" s="191" t="str">
        <f>IF(AO108="","",VLOOKUP(AO108,シフト記号表!$C$5:$Y$46,23,FALSE))</f>
        <v/>
      </c>
      <c r="AP110" s="192" t="str">
        <f>IF(AP108="","",VLOOKUP(AP108,シフト記号表!$C$5:$Y$46,23,FALSE))</f>
        <v/>
      </c>
      <c r="AQ110" s="192" t="str">
        <f>IF(AQ108="","",VLOOKUP(AQ108,シフト記号表!$C$5:$Y$46,23,FALSE))</f>
        <v/>
      </c>
      <c r="AR110" s="192" t="str">
        <f>IF(AR108="","",VLOOKUP(AR108,シフト記号表!$C$5:$Y$46,23,FALSE))</f>
        <v/>
      </c>
      <c r="AS110" s="192" t="str">
        <f>IF(AS108="","",VLOOKUP(AS108,シフト記号表!$C$5:$Y$46,23,FALSE))</f>
        <v/>
      </c>
      <c r="AT110" s="192" t="str">
        <f>IF(AT108="","",VLOOKUP(AT108,シフト記号表!$C$5:$Y$46,23,FALSE))</f>
        <v/>
      </c>
      <c r="AU110" s="193" t="str">
        <f>IF(AU108="","",VLOOKUP(AU108,シフト記号表!$C$5:$Y$46,23,FALSE))</f>
        <v/>
      </c>
      <c r="AV110" s="191" t="str">
        <f>IF(AV108="","",VLOOKUP(AV108,シフト記号表!$C$5:$Y$46,23,FALSE))</f>
        <v/>
      </c>
      <c r="AW110" s="192" t="str">
        <f>IF(AW108="","",VLOOKUP(AW108,シフト記号表!$C$5:$Y$46,23,FALSE))</f>
        <v/>
      </c>
      <c r="AX110" s="192" t="str">
        <f>IF(AX108="","",VLOOKUP(AX108,シフト記号表!$C$5:$Y$46,23,FALSE))</f>
        <v/>
      </c>
      <c r="AY110" s="192" t="str">
        <f>IF(AY108="","",VLOOKUP(AY108,シフト記号表!$C$5:$Y$46,23,FALSE))</f>
        <v/>
      </c>
      <c r="AZ110" s="192" t="str">
        <f>IF(AZ108="","",VLOOKUP(AZ108,シフト記号表!$C$5:$Y$46,23,FALSE))</f>
        <v/>
      </c>
      <c r="BA110" s="192" t="str">
        <f>IF(BA108="","",VLOOKUP(BA108,シフト記号表!$C$5:$Y$46,23,FALSE))</f>
        <v/>
      </c>
      <c r="BB110" s="193" t="str">
        <f>IF(BB108="","",VLOOKUP(BB108,シフト記号表!$C$5:$Y$46,23,FALSE))</f>
        <v/>
      </c>
      <c r="BC110" s="191" t="str">
        <f>IF(BC108="","",VLOOKUP(BC108,シフト記号表!$C$5:$Y$46,23,FALSE))</f>
        <v/>
      </c>
      <c r="BD110" s="192" t="str">
        <f>IF(BD108="","",VLOOKUP(BD108,シフト記号表!$C$5:$Y$46,23,FALSE))</f>
        <v/>
      </c>
      <c r="BE110" s="192" t="str">
        <f>IF(BE108="","",VLOOKUP(BE108,シフト記号表!$C$5:$Y$46,23,FALSE))</f>
        <v/>
      </c>
      <c r="BF110" s="751">
        <f>IF($BI$3="計画",SUM(AA110:BB110),IF($BI$3="実績",SUM(AA110:BE110),""))</f>
        <v>0</v>
      </c>
      <c r="BG110" s="752"/>
      <c r="BH110" s="753">
        <f>IF($BI$3="計画",BF110/4,IF($BI$3="実績",(BF110/($BI$7/7)),""))</f>
        <v>0</v>
      </c>
      <c r="BI110" s="754"/>
      <c r="BJ110" s="740"/>
      <c r="BK110" s="741"/>
      <c r="BL110" s="741"/>
      <c r="BM110" s="741"/>
      <c r="BN110" s="742"/>
    </row>
    <row r="111" spans="2:66" ht="20.25" customHeight="1" x14ac:dyDescent="0.15">
      <c r="B111" s="195"/>
      <c r="C111" s="704"/>
      <c r="D111" s="707"/>
      <c r="E111" s="708"/>
      <c r="F111" s="709"/>
      <c r="G111" s="733"/>
      <c r="H111" s="734"/>
      <c r="I111" s="176"/>
      <c r="J111" s="177"/>
      <c r="K111" s="176"/>
      <c r="L111" s="177"/>
      <c r="M111" s="716"/>
      <c r="N111" s="717"/>
      <c r="O111" s="737"/>
      <c r="P111" s="738"/>
      <c r="Q111" s="738"/>
      <c r="R111" s="734"/>
      <c r="S111" s="720"/>
      <c r="T111" s="687"/>
      <c r="U111" s="721"/>
      <c r="V111" s="198" t="s">
        <v>272</v>
      </c>
      <c r="W111" s="206"/>
      <c r="X111" s="206"/>
      <c r="Y111" s="207"/>
      <c r="Z111" s="212"/>
      <c r="AA111" s="202"/>
      <c r="AB111" s="269"/>
      <c r="AC111" s="269"/>
      <c r="AD111" s="269"/>
      <c r="AE111" s="269"/>
      <c r="AF111" s="269"/>
      <c r="AG111" s="204"/>
      <c r="AH111" s="202"/>
      <c r="AI111" s="269"/>
      <c r="AJ111" s="269"/>
      <c r="AK111" s="269"/>
      <c r="AL111" s="269"/>
      <c r="AM111" s="269"/>
      <c r="AN111" s="204"/>
      <c r="AO111" s="202"/>
      <c r="AP111" s="269"/>
      <c r="AQ111" s="269"/>
      <c r="AR111" s="269"/>
      <c r="AS111" s="269"/>
      <c r="AT111" s="269"/>
      <c r="AU111" s="204"/>
      <c r="AV111" s="202"/>
      <c r="AW111" s="269"/>
      <c r="AX111" s="269"/>
      <c r="AY111" s="269"/>
      <c r="AZ111" s="269"/>
      <c r="BA111" s="269"/>
      <c r="BB111" s="204"/>
      <c r="BC111" s="202"/>
      <c r="BD111" s="269"/>
      <c r="BE111" s="270"/>
      <c r="BF111" s="682"/>
      <c r="BG111" s="683"/>
      <c r="BH111" s="684"/>
      <c r="BI111" s="685"/>
      <c r="BJ111" s="686"/>
      <c r="BK111" s="687"/>
      <c r="BL111" s="687"/>
      <c r="BM111" s="687"/>
      <c r="BN111" s="688"/>
    </row>
    <row r="112" spans="2:66" ht="20.25" customHeight="1" x14ac:dyDescent="0.15">
      <c r="B112" s="175" t="e">
        <f>B109+1</f>
        <v>#REF!</v>
      </c>
      <c r="C112" s="705"/>
      <c r="D112" s="710"/>
      <c r="E112" s="708"/>
      <c r="F112" s="709"/>
      <c r="G112" s="733"/>
      <c r="H112" s="734"/>
      <c r="I112" s="176"/>
      <c r="J112" s="177"/>
      <c r="K112" s="176"/>
      <c r="L112" s="177"/>
      <c r="M112" s="735"/>
      <c r="N112" s="736"/>
      <c r="O112" s="737"/>
      <c r="P112" s="738"/>
      <c r="Q112" s="738"/>
      <c r="R112" s="734"/>
      <c r="S112" s="722"/>
      <c r="T112" s="690"/>
      <c r="U112" s="723"/>
      <c r="V112" s="178" t="s">
        <v>278</v>
      </c>
      <c r="W112" s="179"/>
      <c r="X112" s="179"/>
      <c r="Y112" s="180"/>
      <c r="Z112" s="181"/>
      <c r="AA112" s="182" t="str">
        <f>IF(AA111="","",VLOOKUP(AA111,シフト記号表!$C$5:$W$46,21,FALSE))</f>
        <v/>
      </c>
      <c r="AB112" s="183" t="str">
        <f>IF(AB111="","",VLOOKUP(AB111,シフト記号表!$C$5:$W$46,21,FALSE))</f>
        <v/>
      </c>
      <c r="AC112" s="183" t="str">
        <f>IF(AC111="","",VLOOKUP(AC111,シフト記号表!$C$5:$W$46,21,FALSE))</f>
        <v/>
      </c>
      <c r="AD112" s="183" t="str">
        <f>IF(AD111="","",VLOOKUP(AD111,シフト記号表!$C$5:$W$46,21,FALSE))</f>
        <v/>
      </c>
      <c r="AE112" s="183" t="str">
        <f>IF(AE111="","",VLOOKUP(AE111,シフト記号表!$C$5:$W$46,21,FALSE))</f>
        <v/>
      </c>
      <c r="AF112" s="183" t="str">
        <f>IF(AF111="","",VLOOKUP(AF111,シフト記号表!$C$5:$W$46,21,FALSE))</f>
        <v/>
      </c>
      <c r="AG112" s="184" t="str">
        <f>IF(AG111="","",VLOOKUP(AG111,シフト記号表!$C$5:$W$46,21,FALSE))</f>
        <v/>
      </c>
      <c r="AH112" s="182" t="str">
        <f>IF(AH111="","",VLOOKUP(AH111,シフト記号表!$C$5:$W$46,21,FALSE))</f>
        <v/>
      </c>
      <c r="AI112" s="183" t="str">
        <f>IF(AI111="","",VLOOKUP(AI111,シフト記号表!$C$5:$W$46,21,FALSE))</f>
        <v/>
      </c>
      <c r="AJ112" s="183" t="str">
        <f>IF(AJ111="","",VLOOKUP(AJ111,シフト記号表!$C$5:$W$46,21,FALSE))</f>
        <v/>
      </c>
      <c r="AK112" s="183" t="str">
        <f>IF(AK111="","",VLOOKUP(AK111,シフト記号表!$C$5:$W$46,21,FALSE))</f>
        <v/>
      </c>
      <c r="AL112" s="183" t="str">
        <f>IF(AL111="","",VLOOKUP(AL111,シフト記号表!$C$5:$W$46,21,FALSE))</f>
        <v/>
      </c>
      <c r="AM112" s="183" t="str">
        <f>IF(AM111="","",VLOOKUP(AM111,シフト記号表!$C$5:$W$46,21,FALSE))</f>
        <v/>
      </c>
      <c r="AN112" s="184" t="str">
        <f>IF(AN111="","",VLOOKUP(AN111,シフト記号表!$C$5:$W$46,21,FALSE))</f>
        <v/>
      </c>
      <c r="AO112" s="182" t="str">
        <f>IF(AO111="","",VLOOKUP(AO111,シフト記号表!$C$5:$W$46,21,FALSE))</f>
        <v/>
      </c>
      <c r="AP112" s="183" t="str">
        <f>IF(AP111="","",VLOOKUP(AP111,シフト記号表!$C$5:$W$46,21,FALSE))</f>
        <v/>
      </c>
      <c r="AQ112" s="183" t="str">
        <f>IF(AQ111="","",VLOOKUP(AQ111,シフト記号表!$C$5:$W$46,21,FALSE))</f>
        <v/>
      </c>
      <c r="AR112" s="183" t="str">
        <f>IF(AR111="","",VLOOKUP(AR111,シフト記号表!$C$5:$W$46,21,FALSE))</f>
        <v/>
      </c>
      <c r="AS112" s="183" t="str">
        <f>IF(AS111="","",VLOOKUP(AS111,シフト記号表!$C$5:$W$46,21,FALSE))</f>
        <v/>
      </c>
      <c r="AT112" s="183" t="str">
        <f>IF(AT111="","",VLOOKUP(AT111,シフト記号表!$C$5:$W$46,21,FALSE))</f>
        <v/>
      </c>
      <c r="AU112" s="184" t="str">
        <f>IF(AU111="","",VLOOKUP(AU111,シフト記号表!$C$5:$W$46,21,FALSE))</f>
        <v/>
      </c>
      <c r="AV112" s="182" t="str">
        <f>IF(AV111="","",VLOOKUP(AV111,シフト記号表!$C$5:$W$46,21,FALSE))</f>
        <v/>
      </c>
      <c r="AW112" s="183" t="str">
        <f>IF(AW111="","",VLOOKUP(AW111,シフト記号表!$C$5:$W$46,21,FALSE))</f>
        <v/>
      </c>
      <c r="AX112" s="183" t="str">
        <f>IF(AX111="","",VLOOKUP(AX111,シフト記号表!$C$5:$W$46,21,FALSE))</f>
        <v/>
      </c>
      <c r="AY112" s="183" t="str">
        <f>IF(AY111="","",VLOOKUP(AY111,シフト記号表!$C$5:$W$46,21,FALSE))</f>
        <v/>
      </c>
      <c r="AZ112" s="183" t="str">
        <f>IF(AZ111="","",VLOOKUP(AZ111,シフト記号表!$C$5:$W$46,21,FALSE))</f>
        <v/>
      </c>
      <c r="BA112" s="183" t="str">
        <f>IF(BA111="","",VLOOKUP(BA111,シフト記号表!$C$5:$W$46,21,FALSE))</f>
        <v/>
      </c>
      <c r="BB112" s="184" t="str">
        <f>IF(BB111="","",VLOOKUP(BB111,シフト記号表!$C$5:$W$46,21,FALSE))</f>
        <v/>
      </c>
      <c r="BC112" s="182" t="str">
        <f>IF(BC111="","",VLOOKUP(BC111,シフト記号表!$C$5:$W$46,21,FALSE))</f>
        <v/>
      </c>
      <c r="BD112" s="183" t="str">
        <f>IF(BD111="","",VLOOKUP(BD111,シフト記号表!$C$5:$W$46,21,FALSE))</f>
        <v/>
      </c>
      <c r="BE112" s="183" t="str">
        <f>IF(BE111="","",VLOOKUP(BE111,シフト記号表!$C$5:$W$46,21,FALSE))</f>
        <v/>
      </c>
      <c r="BF112" s="696">
        <f>IF($BI$3="計画",SUM(AA112:BB112),IF($BI$3="実績",SUM(AA112:BE112),""))</f>
        <v>0</v>
      </c>
      <c r="BG112" s="697"/>
      <c r="BH112" s="698">
        <f>IF($BI$3="計画",BF112/4,IF($BI$3="実績",(BF112/($BI$7/7)),""))</f>
        <v>0</v>
      </c>
      <c r="BI112" s="699"/>
      <c r="BJ112" s="689"/>
      <c r="BK112" s="690"/>
      <c r="BL112" s="690"/>
      <c r="BM112" s="690"/>
      <c r="BN112" s="691"/>
    </row>
    <row r="113" spans="2:66" ht="20.25" customHeight="1" x14ac:dyDescent="0.15">
      <c r="B113" s="186"/>
      <c r="C113" s="705"/>
      <c r="D113" s="710"/>
      <c r="E113" s="708"/>
      <c r="F113" s="709"/>
      <c r="G113" s="743"/>
      <c r="H113" s="744"/>
      <c r="I113" s="745">
        <f>G112</f>
        <v>0</v>
      </c>
      <c r="J113" s="744"/>
      <c r="K113" s="745">
        <f>M112</f>
        <v>0</v>
      </c>
      <c r="L113" s="744"/>
      <c r="M113" s="746"/>
      <c r="N113" s="747"/>
      <c r="O113" s="748"/>
      <c r="P113" s="749"/>
      <c r="Q113" s="749"/>
      <c r="R113" s="750"/>
      <c r="S113" s="755"/>
      <c r="T113" s="741"/>
      <c r="U113" s="756"/>
      <c r="V113" s="187" t="s">
        <v>279</v>
      </c>
      <c r="W113" s="213"/>
      <c r="X113" s="213"/>
      <c r="Y113" s="214"/>
      <c r="Z113" s="215"/>
      <c r="AA113" s="191" t="str">
        <f>IF(AA111="","",VLOOKUP(AA111,シフト記号表!$C$5:$Y$46,23,FALSE))</f>
        <v/>
      </c>
      <c r="AB113" s="192" t="str">
        <f>IF(AB111="","",VLOOKUP(AB111,シフト記号表!$C$5:$Y$46,23,FALSE))</f>
        <v/>
      </c>
      <c r="AC113" s="192" t="str">
        <f>IF(AC111="","",VLOOKUP(AC111,シフト記号表!$C$5:$Y$46,23,FALSE))</f>
        <v/>
      </c>
      <c r="AD113" s="192" t="str">
        <f>IF(AD111="","",VLOOKUP(AD111,シフト記号表!$C$5:$Y$46,23,FALSE))</f>
        <v/>
      </c>
      <c r="AE113" s="192" t="str">
        <f>IF(AE111="","",VLOOKUP(AE111,シフト記号表!$C$5:$Y$46,23,FALSE))</f>
        <v/>
      </c>
      <c r="AF113" s="192" t="str">
        <f>IF(AF111="","",VLOOKUP(AF111,シフト記号表!$C$5:$Y$46,23,FALSE))</f>
        <v/>
      </c>
      <c r="AG113" s="193" t="str">
        <f>IF(AG111="","",VLOOKUP(AG111,シフト記号表!$C$5:$Y$46,23,FALSE))</f>
        <v/>
      </c>
      <c r="AH113" s="191" t="str">
        <f>IF(AH111="","",VLOOKUP(AH111,シフト記号表!$C$5:$Y$46,23,FALSE))</f>
        <v/>
      </c>
      <c r="AI113" s="192" t="str">
        <f>IF(AI111="","",VLOOKUP(AI111,シフト記号表!$C$5:$Y$46,23,FALSE))</f>
        <v/>
      </c>
      <c r="AJ113" s="192" t="str">
        <f>IF(AJ111="","",VLOOKUP(AJ111,シフト記号表!$C$5:$Y$46,23,FALSE))</f>
        <v/>
      </c>
      <c r="AK113" s="192" t="str">
        <f>IF(AK111="","",VLOOKUP(AK111,シフト記号表!$C$5:$Y$46,23,FALSE))</f>
        <v/>
      </c>
      <c r="AL113" s="192" t="str">
        <f>IF(AL111="","",VLOOKUP(AL111,シフト記号表!$C$5:$Y$46,23,FALSE))</f>
        <v/>
      </c>
      <c r="AM113" s="192" t="str">
        <f>IF(AM111="","",VLOOKUP(AM111,シフト記号表!$C$5:$Y$46,23,FALSE))</f>
        <v/>
      </c>
      <c r="AN113" s="193" t="str">
        <f>IF(AN111="","",VLOOKUP(AN111,シフト記号表!$C$5:$Y$46,23,FALSE))</f>
        <v/>
      </c>
      <c r="AO113" s="191" t="str">
        <f>IF(AO111="","",VLOOKUP(AO111,シフト記号表!$C$5:$Y$46,23,FALSE))</f>
        <v/>
      </c>
      <c r="AP113" s="192" t="str">
        <f>IF(AP111="","",VLOOKUP(AP111,シフト記号表!$C$5:$Y$46,23,FALSE))</f>
        <v/>
      </c>
      <c r="AQ113" s="192" t="str">
        <f>IF(AQ111="","",VLOOKUP(AQ111,シフト記号表!$C$5:$Y$46,23,FALSE))</f>
        <v/>
      </c>
      <c r="AR113" s="192" t="str">
        <f>IF(AR111="","",VLOOKUP(AR111,シフト記号表!$C$5:$Y$46,23,FALSE))</f>
        <v/>
      </c>
      <c r="AS113" s="192" t="str">
        <f>IF(AS111="","",VLOOKUP(AS111,シフト記号表!$C$5:$Y$46,23,FALSE))</f>
        <v/>
      </c>
      <c r="AT113" s="192" t="str">
        <f>IF(AT111="","",VLOOKUP(AT111,シフト記号表!$C$5:$Y$46,23,FALSE))</f>
        <v/>
      </c>
      <c r="AU113" s="193" t="str">
        <f>IF(AU111="","",VLOOKUP(AU111,シフト記号表!$C$5:$Y$46,23,FALSE))</f>
        <v/>
      </c>
      <c r="AV113" s="191" t="str">
        <f>IF(AV111="","",VLOOKUP(AV111,シフト記号表!$C$5:$Y$46,23,FALSE))</f>
        <v/>
      </c>
      <c r="AW113" s="192" t="str">
        <f>IF(AW111="","",VLOOKUP(AW111,シフト記号表!$C$5:$Y$46,23,FALSE))</f>
        <v/>
      </c>
      <c r="AX113" s="192" t="str">
        <f>IF(AX111="","",VLOOKUP(AX111,シフト記号表!$C$5:$Y$46,23,FALSE))</f>
        <v/>
      </c>
      <c r="AY113" s="192" t="str">
        <f>IF(AY111="","",VLOOKUP(AY111,シフト記号表!$C$5:$Y$46,23,FALSE))</f>
        <v/>
      </c>
      <c r="AZ113" s="192" t="str">
        <f>IF(AZ111="","",VLOOKUP(AZ111,シフト記号表!$C$5:$Y$46,23,FALSE))</f>
        <v/>
      </c>
      <c r="BA113" s="192" t="str">
        <f>IF(BA111="","",VLOOKUP(BA111,シフト記号表!$C$5:$Y$46,23,FALSE))</f>
        <v/>
      </c>
      <c r="BB113" s="193" t="str">
        <f>IF(BB111="","",VLOOKUP(BB111,シフト記号表!$C$5:$Y$46,23,FALSE))</f>
        <v/>
      </c>
      <c r="BC113" s="191" t="str">
        <f>IF(BC111="","",VLOOKUP(BC111,シフト記号表!$C$5:$Y$46,23,FALSE))</f>
        <v/>
      </c>
      <c r="BD113" s="192" t="str">
        <f>IF(BD111="","",VLOOKUP(BD111,シフト記号表!$C$5:$Y$46,23,FALSE))</f>
        <v/>
      </c>
      <c r="BE113" s="192" t="str">
        <f>IF(BE111="","",VLOOKUP(BE111,シフト記号表!$C$5:$Y$46,23,FALSE))</f>
        <v/>
      </c>
      <c r="BF113" s="751">
        <f>IF($BI$3="計画",SUM(AA113:BB113),IF($BI$3="実績",SUM(AA113:BE113),""))</f>
        <v>0</v>
      </c>
      <c r="BG113" s="752"/>
      <c r="BH113" s="753">
        <f>IF($BI$3="計画",BF113/4,IF($BI$3="実績",(BF113/($BI$7/7)),""))</f>
        <v>0</v>
      </c>
      <c r="BI113" s="754"/>
      <c r="BJ113" s="740"/>
      <c r="BK113" s="741"/>
      <c r="BL113" s="741"/>
      <c r="BM113" s="741"/>
      <c r="BN113" s="742"/>
    </row>
    <row r="114" spans="2:66" ht="20.25" customHeight="1" x14ac:dyDescent="0.15">
      <c r="B114" s="195"/>
      <c r="C114" s="704"/>
      <c r="D114" s="707"/>
      <c r="E114" s="708"/>
      <c r="F114" s="709"/>
      <c r="G114" s="733"/>
      <c r="H114" s="734"/>
      <c r="I114" s="176"/>
      <c r="J114" s="177"/>
      <c r="K114" s="176"/>
      <c r="L114" s="177"/>
      <c r="M114" s="716"/>
      <c r="N114" s="717"/>
      <c r="O114" s="737"/>
      <c r="P114" s="738"/>
      <c r="Q114" s="738"/>
      <c r="R114" s="734"/>
      <c r="S114" s="720"/>
      <c r="T114" s="687"/>
      <c r="U114" s="721"/>
      <c r="V114" s="198" t="s">
        <v>272</v>
      </c>
      <c r="W114" s="206"/>
      <c r="X114" s="206"/>
      <c r="Y114" s="207"/>
      <c r="Z114" s="212"/>
      <c r="AA114" s="202"/>
      <c r="AB114" s="269"/>
      <c r="AC114" s="269"/>
      <c r="AD114" s="269"/>
      <c r="AE114" s="269"/>
      <c r="AF114" s="269"/>
      <c r="AG114" s="204"/>
      <c r="AH114" s="202"/>
      <c r="AI114" s="269"/>
      <c r="AJ114" s="269"/>
      <c r="AK114" s="269"/>
      <c r="AL114" s="269"/>
      <c r="AM114" s="269"/>
      <c r="AN114" s="204"/>
      <c r="AO114" s="202"/>
      <c r="AP114" s="269"/>
      <c r="AQ114" s="269"/>
      <c r="AR114" s="269"/>
      <c r="AS114" s="269"/>
      <c r="AT114" s="269"/>
      <c r="AU114" s="204"/>
      <c r="AV114" s="202"/>
      <c r="AW114" s="269"/>
      <c r="AX114" s="269"/>
      <c r="AY114" s="269"/>
      <c r="AZ114" s="269"/>
      <c r="BA114" s="269"/>
      <c r="BB114" s="204"/>
      <c r="BC114" s="202"/>
      <c r="BD114" s="269"/>
      <c r="BE114" s="270"/>
      <c r="BF114" s="682"/>
      <c r="BG114" s="683"/>
      <c r="BH114" s="684"/>
      <c r="BI114" s="685"/>
      <c r="BJ114" s="686"/>
      <c r="BK114" s="687"/>
      <c r="BL114" s="687"/>
      <c r="BM114" s="687"/>
      <c r="BN114" s="688"/>
    </row>
    <row r="115" spans="2:66" ht="20.25" customHeight="1" x14ac:dyDescent="0.15">
      <c r="B115" s="175" t="e">
        <f>B112+1</f>
        <v>#REF!</v>
      </c>
      <c r="C115" s="705"/>
      <c r="D115" s="710"/>
      <c r="E115" s="708"/>
      <c r="F115" s="709"/>
      <c r="G115" s="733"/>
      <c r="H115" s="734"/>
      <c r="I115" s="176"/>
      <c r="J115" s="177"/>
      <c r="K115" s="176"/>
      <c r="L115" s="177"/>
      <c r="M115" s="735"/>
      <c r="N115" s="736"/>
      <c r="O115" s="737"/>
      <c r="P115" s="738"/>
      <c r="Q115" s="738"/>
      <c r="R115" s="734"/>
      <c r="S115" s="722"/>
      <c r="T115" s="690"/>
      <c r="U115" s="723"/>
      <c r="V115" s="178" t="s">
        <v>278</v>
      </c>
      <c r="W115" s="179"/>
      <c r="X115" s="179"/>
      <c r="Y115" s="180"/>
      <c r="Z115" s="181"/>
      <c r="AA115" s="182" t="str">
        <f>IF(AA114="","",VLOOKUP(AA114,シフト記号表!$C$5:$W$46,21,FALSE))</f>
        <v/>
      </c>
      <c r="AB115" s="183" t="str">
        <f>IF(AB114="","",VLOOKUP(AB114,シフト記号表!$C$5:$W$46,21,FALSE))</f>
        <v/>
      </c>
      <c r="AC115" s="183" t="str">
        <f>IF(AC114="","",VLOOKUP(AC114,シフト記号表!$C$5:$W$46,21,FALSE))</f>
        <v/>
      </c>
      <c r="AD115" s="183" t="str">
        <f>IF(AD114="","",VLOOKUP(AD114,シフト記号表!$C$5:$W$46,21,FALSE))</f>
        <v/>
      </c>
      <c r="AE115" s="183" t="str">
        <f>IF(AE114="","",VLOOKUP(AE114,シフト記号表!$C$5:$W$46,21,FALSE))</f>
        <v/>
      </c>
      <c r="AF115" s="183" t="str">
        <f>IF(AF114="","",VLOOKUP(AF114,シフト記号表!$C$5:$W$46,21,FALSE))</f>
        <v/>
      </c>
      <c r="AG115" s="184" t="str">
        <f>IF(AG114="","",VLOOKUP(AG114,シフト記号表!$C$5:$W$46,21,FALSE))</f>
        <v/>
      </c>
      <c r="AH115" s="182" t="str">
        <f>IF(AH114="","",VLOOKUP(AH114,シフト記号表!$C$5:$W$46,21,FALSE))</f>
        <v/>
      </c>
      <c r="AI115" s="183" t="str">
        <f>IF(AI114="","",VLOOKUP(AI114,シフト記号表!$C$5:$W$46,21,FALSE))</f>
        <v/>
      </c>
      <c r="AJ115" s="183" t="str">
        <f>IF(AJ114="","",VLOOKUP(AJ114,シフト記号表!$C$5:$W$46,21,FALSE))</f>
        <v/>
      </c>
      <c r="AK115" s="183" t="str">
        <f>IF(AK114="","",VLOOKUP(AK114,シフト記号表!$C$5:$W$46,21,FALSE))</f>
        <v/>
      </c>
      <c r="AL115" s="183" t="str">
        <f>IF(AL114="","",VLOOKUP(AL114,シフト記号表!$C$5:$W$46,21,FALSE))</f>
        <v/>
      </c>
      <c r="AM115" s="183" t="str">
        <f>IF(AM114="","",VLOOKUP(AM114,シフト記号表!$C$5:$W$46,21,FALSE))</f>
        <v/>
      </c>
      <c r="AN115" s="184" t="str">
        <f>IF(AN114="","",VLOOKUP(AN114,シフト記号表!$C$5:$W$46,21,FALSE))</f>
        <v/>
      </c>
      <c r="AO115" s="182" t="str">
        <f>IF(AO114="","",VLOOKUP(AO114,シフト記号表!$C$5:$W$46,21,FALSE))</f>
        <v/>
      </c>
      <c r="AP115" s="183" t="str">
        <f>IF(AP114="","",VLOOKUP(AP114,シフト記号表!$C$5:$W$46,21,FALSE))</f>
        <v/>
      </c>
      <c r="AQ115" s="183" t="str">
        <f>IF(AQ114="","",VLOOKUP(AQ114,シフト記号表!$C$5:$W$46,21,FALSE))</f>
        <v/>
      </c>
      <c r="AR115" s="183" t="str">
        <f>IF(AR114="","",VLOOKUP(AR114,シフト記号表!$C$5:$W$46,21,FALSE))</f>
        <v/>
      </c>
      <c r="AS115" s="183" t="str">
        <f>IF(AS114="","",VLOOKUP(AS114,シフト記号表!$C$5:$W$46,21,FALSE))</f>
        <v/>
      </c>
      <c r="AT115" s="183" t="str">
        <f>IF(AT114="","",VLOOKUP(AT114,シフト記号表!$C$5:$W$46,21,FALSE))</f>
        <v/>
      </c>
      <c r="AU115" s="184" t="str">
        <f>IF(AU114="","",VLOOKUP(AU114,シフト記号表!$C$5:$W$46,21,FALSE))</f>
        <v/>
      </c>
      <c r="AV115" s="182" t="str">
        <f>IF(AV114="","",VLOOKUP(AV114,シフト記号表!$C$5:$W$46,21,FALSE))</f>
        <v/>
      </c>
      <c r="AW115" s="183" t="str">
        <f>IF(AW114="","",VLOOKUP(AW114,シフト記号表!$C$5:$W$46,21,FALSE))</f>
        <v/>
      </c>
      <c r="AX115" s="183" t="str">
        <f>IF(AX114="","",VLOOKUP(AX114,シフト記号表!$C$5:$W$46,21,FALSE))</f>
        <v/>
      </c>
      <c r="AY115" s="183" t="str">
        <f>IF(AY114="","",VLOOKUP(AY114,シフト記号表!$C$5:$W$46,21,FALSE))</f>
        <v/>
      </c>
      <c r="AZ115" s="183" t="str">
        <f>IF(AZ114="","",VLOOKUP(AZ114,シフト記号表!$C$5:$W$46,21,FALSE))</f>
        <v/>
      </c>
      <c r="BA115" s="183" t="str">
        <f>IF(BA114="","",VLOOKUP(BA114,シフト記号表!$C$5:$W$46,21,FALSE))</f>
        <v/>
      </c>
      <c r="BB115" s="184" t="str">
        <f>IF(BB114="","",VLOOKUP(BB114,シフト記号表!$C$5:$W$46,21,FALSE))</f>
        <v/>
      </c>
      <c r="BC115" s="182" t="str">
        <f>IF(BC114="","",VLOOKUP(BC114,シフト記号表!$C$5:$W$46,21,FALSE))</f>
        <v/>
      </c>
      <c r="BD115" s="183" t="str">
        <f>IF(BD114="","",VLOOKUP(BD114,シフト記号表!$C$5:$W$46,21,FALSE))</f>
        <v/>
      </c>
      <c r="BE115" s="183" t="str">
        <f>IF(BE114="","",VLOOKUP(BE114,シフト記号表!$C$5:$W$46,21,FALSE))</f>
        <v/>
      </c>
      <c r="BF115" s="696">
        <f>IF($BI$3="計画",SUM(AA115:BB115),IF($BI$3="実績",SUM(AA115:BE115),""))</f>
        <v>0</v>
      </c>
      <c r="BG115" s="697"/>
      <c r="BH115" s="698">
        <f>IF($BI$3="計画",BF115/4,IF($BI$3="実績",(BF115/($BI$7/7)),""))</f>
        <v>0</v>
      </c>
      <c r="BI115" s="699"/>
      <c r="BJ115" s="689"/>
      <c r="BK115" s="690"/>
      <c r="BL115" s="690"/>
      <c r="BM115" s="690"/>
      <c r="BN115" s="691"/>
    </row>
    <row r="116" spans="2:66" ht="20.25" customHeight="1" x14ac:dyDescent="0.15">
      <c r="B116" s="186"/>
      <c r="C116" s="705"/>
      <c r="D116" s="710"/>
      <c r="E116" s="708"/>
      <c r="F116" s="709"/>
      <c r="G116" s="743"/>
      <c r="H116" s="744"/>
      <c r="I116" s="745">
        <f>G115</f>
        <v>0</v>
      </c>
      <c r="J116" s="744"/>
      <c r="K116" s="745">
        <f>M115</f>
        <v>0</v>
      </c>
      <c r="L116" s="744"/>
      <c r="M116" s="746"/>
      <c r="N116" s="747"/>
      <c r="O116" s="748"/>
      <c r="P116" s="749"/>
      <c r="Q116" s="749"/>
      <c r="R116" s="750"/>
      <c r="S116" s="755"/>
      <c r="T116" s="741"/>
      <c r="U116" s="756"/>
      <c r="V116" s="187" t="s">
        <v>279</v>
      </c>
      <c r="W116" s="213"/>
      <c r="X116" s="213"/>
      <c r="Y116" s="214"/>
      <c r="Z116" s="215"/>
      <c r="AA116" s="191" t="str">
        <f>IF(AA114="","",VLOOKUP(AA114,シフト記号表!$C$5:$Y$46,23,FALSE))</f>
        <v/>
      </c>
      <c r="AB116" s="192" t="str">
        <f>IF(AB114="","",VLOOKUP(AB114,シフト記号表!$C$5:$Y$46,23,FALSE))</f>
        <v/>
      </c>
      <c r="AC116" s="192" t="str">
        <f>IF(AC114="","",VLOOKUP(AC114,シフト記号表!$C$5:$Y$46,23,FALSE))</f>
        <v/>
      </c>
      <c r="AD116" s="192" t="str">
        <f>IF(AD114="","",VLOOKUP(AD114,シフト記号表!$C$5:$Y$46,23,FALSE))</f>
        <v/>
      </c>
      <c r="AE116" s="192" t="str">
        <f>IF(AE114="","",VLOOKUP(AE114,シフト記号表!$C$5:$Y$46,23,FALSE))</f>
        <v/>
      </c>
      <c r="AF116" s="192" t="str">
        <f>IF(AF114="","",VLOOKUP(AF114,シフト記号表!$C$5:$Y$46,23,FALSE))</f>
        <v/>
      </c>
      <c r="AG116" s="193" t="str">
        <f>IF(AG114="","",VLOOKUP(AG114,シフト記号表!$C$5:$Y$46,23,FALSE))</f>
        <v/>
      </c>
      <c r="AH116" s="191" t="str">
        <f>IF(AH114="","",VLOOKUP(AH114,シフト記号表!$C$5:$Y$46,23,FALSE))</f>
        <v/>
      </c>
      <c r="AI116" s="192" t="str">
        <f>IF(AI114="","",VLOOKUP(AI114,シフト記号表!$C$5:$Y$46,23,FALSE))</f>
        <v/>
      </c>
      <c r="AJ116" s="192" t="str">
        <f>IF(AJ114="","",VLOOKUP(AJ114,シフト記号表!$C$5:$Y$46,23,FALSE))</f>
        <v/>
      </c>
      <c r="AK116" s="192" t="str">
        <f>IF(AK114="","",VLOOKUP(AK114,シフト記号表!$C$5:$Y$46,23,FALSE))</f>
        <v/>
      </c>
      <c r="AL116" s="192" t="str">
        <f>IF(AL114="","",VLOOKUP(AL114,シフト記号表!$C$5:$Y$46,23,FALSE))</f>
        <v/>
      </c>
      <c r="AM116" s="192" t="str">
        <f>IF(AM114="","",VLOOKUP(AM114,シフト記号表!$C$5:$Y$46,23,FALSE))</f>
        <v/>
      </c>
      <c r="AN116" s="193" t="str">
        <f>IF(AN114="","",VLOOKUP(AN114,シフト記号表!$C$5:$Y$46,23,FALSE))</f>
        <v/>
      </c>
      <c r="AO116" s="191" t="str">
        <f>IF(AO114="","",VLOOKUP(AO114,シフト記号表!$C$5:$Y$46,23,FALSE))</f>
        <v/>
      </c>
      <c r="AP116" s="192" t="str">
        <f>IF(AP114="","",VLOOKUP(AP114,シフト記号表!$C$5:$Y$46,23,FALSE))</f>
        <v/>
      </c>
      <c r="AQ116" s="192" t="str">
        <f>IF(AQ114="","",VLOOKUP(AQ114,シフト記号表!$C$5:$Y$46,23,FALSE))</f>
        <v/>
      </c>
      <c r="AR116" s="192" t="str">
        <f>IF(AR114="","",VLOOKUP(AR114,シフト記号表!$C$5:$Y$46,23,FALSE))</f>
        <v/>
      </c>
      <c r="AS116" s="192" t="str">
        <f>IF(AS114="","",VLOOKUP(AS114,シフト記号表!$C$5:$Y$46,23,FALSE))</f>
        <v/>
      </c>
      <c r="AT116" s="192" t="str">
        <f>IF(AT114="","",VLOOKUP(AT114,シフト記号表!$C$5:$Y$46,23,FALSE))</f>
        <v/>
      </c>
      <c r="AU116" s="193" t="str">
        <f>IF(AU114="","",VLOOKUP(AU114,シフト記号表!$C$5:$Y$46,23,FALSE))</f>
        <v/>
      </c>
      <c r="AV116" s="191" t="str">
        <f>IF(AV114="","",VLOOKUP(AV114,シフト記号表!$C$5:$Y$46,23,FALSE))</f>
        <v/>
      </c>
      <c r="AW116" s="192" t="str">
        <f>IF(AW114="","",VLOOKUP(AW114,シフト記号表!$C$5:$Y$46,23,FALSE))</f>
        <v/>
      </c>
      <c r="AX116" s="192" t="str">
        <f>IF(AX114="","",VLOOKUP(AX114,シフト記号表!$C$5:$Y$46,23,FALSE))</f>
        <v/>
      </c>
      <c r="AY116" s="192" t="str">
        <f>IF(AY114="","",VLOOKUP(AY114,シフト記号表!$C$5:$Y$46,23,FALSE))</f>
        <v/>
      </c>
      <c r="AZ116" s="192" t="str">
        <f>IF(AZ114="","",VLOOKUP(AZ114,シフト記号表!$C$5:$Y$46,23,FALSE))</f>
        <v/>
      </c>
      <c r="BA116" s="192" t="str">
        <f>IF(BA114="","",VLOOKUP(BA114,シフト記号表!$C$5:$Y$46,23,FALSE))</f>
        <v/>
      </c>
      <c r="BB116" s="193" t="str">
        <f>IF(BB114="","",VLOOKUP(BB114,シフト記号表!$C$5:$Y$46,23,FALSE))</f>
        <v/>
      </c>
      <c r="BC116" s="191" t="str">
        <f>IF(BC114="","",VLOOKUP(BC114,シフト記号表!$C$5:$Y$46,23,FALSE))</f>
        <v/>
      </c>
      <c r="BD116" s="192" t="str">
        <f>IF(BD114="","",VLOOKUP(BD114,シフト記号表!$C$5:$Y$46,23,FALSE))</f>
        <v/>
      </c>
      <c r="BE116" s="192" t="str">
        <f>IF(BE114="","",VLOOKUP(BE114,シフト記号表!$C$5:$Y$46,23,FALSE))</f>
        <v/>
      </c>
      <c r="BF116" s="751">
        <f>IF($BI$3="計画",SUM(AA116:BB116),IF($BI$3="実績",SUM(AA116:BE116),""))</f>
        <v>0</v>
      </c>
      <c r="BG116" s="752"/>
      <c r="BH116" s="753">
        <f>IF($BI$3="計画",BF116/4,IF($BI$3="実績",(BF116/($BI$7/7)),""))</f>
        <v>0</v>
      </c>
      <c r="BI116" s="754"/>
      <c r="BJ116" s="740"/>
      <c r="BK116" s="741"/>
      <c r="BL116" s="741"/>
      <c r="BM116" s="741"/>
      <c r="BN116" s="742"/>
    </row>
    <row r="117" spans="2:66" ht="20.25" customHeight="1" x14ac:dyDescent="0.15">
      <c r="B117" s="195"/>
      <c r="C117" s="704"/>
      <c r="D117" s="707"/>
      <c r="E117" s="708"/>
      <c r="F117" s="709"/>
      <c r="G117" s="733"/>
      <c r="H117" s="734"/>
      <c r="I117" s="176"/>
      <c r="J117" s="177"/>
      <c r="K117" s="176"/>
      <c r="L117" s="177"/>
      <c r="M117" s="716"/>
      <c r="N117" s="717"/>
      <c r="O117" s="737"/>
      <c r="P117" s="738"/>
      <c r="Q117" s="738"/>
      <c r="R117" s="734"/>
      <c r="S117" s="720"/>
      <c r="T117" s="687"/>
      <c r="U117" s="721"/>
      <c r="V117" s="198" t="s">
        <v>272</v>
      </c>
      <c r="W117" s="206"/>
      <c r="X117" s="206"/>
      <c r="Y117" s="207"/>
      <c r="Z117" s="212"/>
      <c r="AA117" s="202"/>
      <c r="AB117" s="269"/>
      <c r="AC117" s="269"/>
      <c r="AD117" s="269"/>
      <c r="AE117" s="269"/>
      <c r="AF117" s="269"/>
      <c r="AG117" s="204"/>
      <c r="AH117" s="202"/>
      <c r="AI117" s="269"/>
      <c r="AJ117" s="269"/>
      <c r="AK117" s="269"/>
      <c r="AL117" s="269"/>
      <c r="AM117" s="269"/>
      <c r="AN117" s="204"/>
      <c r="AO117" s="202"/>
      <c r="AP117" s="269"/>
      <c r="AQ117" s="269"/>
      <c r="AR117" s="269"/>
      <c r="AS117" s="269"/>
      <c r="AT117" s="269"/>
      <c r="AU117" s="204"/>
      <c r="AV117" s="202"/>
      <c r="AW117" s="269"/>
      <c r="AX117" s="269"/>
      <c r="AY117" s="269"/>
      <c r="AZ117" s="269"/>
      <c r="BA117" s="269"/>
      <c r="BB117" s="204"/>
      <c r="BC117" s="202"/>
      <c r="BD117" s="269"/>
      <c r="BE117" s="270"/>
      <c r="BF117" s="682"/>
      <c r="BG117" s="683"/>
      <c r="BH117" s="684"/>
      <c r="BI117" s="685"/>
      <c r="BJ117" s="686"/>
      <c r="BK117" s="687"/>
      <c r="BL117" s="687"/>
      <c r="BM117" s="687"/>
      <c r="BN117" s="688"/>
    </row>
    <row r="118" spans="2:66" ht="20.25" customHeight="1" x14ac:dyDescent="0.15">
      <c r="B118" s="175" t="e">
        <f>B115+1</f>
        <v>#REF!</v>
      </c>
      <c r="C118" s="705"/>
      <c r="D118" s="710"/>
      <c r="E118" s="708"/>
      <c r="F118" s="709"/>
      <c r="G118" s="733"/>
      <c r="H118" s="734"/>
      <c r="I118" s="176"/>
      <c r="J118" s="177"/>
      <c r="K118" s="176"/>
      <c r="L118" s="177"/>
      <c r="M118" s="735"/>
      <c r="N118" s="736"/>
      <c r="O118" s="737"/>
      <c r="P118" s="738"/>
      <c r="Q118" s="738"/>
      <c r="R118" s="734"/>
      <c r="S118" s="722"/>
      <c r="T118" s="690"/>
      <c r="U118" s="723"/>
      <c r="V118" s="178" t="s">
        <v>278</v>
      </c>
      <c r="W118" s="179"/>
      <c r="X118" s="179"/>
      <c r="Y118" s="180"/>
      <c r="Z118" s="181"/>
      <c r="AA118" s="182" t="str">
        <f>IF(AA117="","",VLOOKUP(AA117,シフト記号表!$C$5:$W$46,21,FALSE))</f>
        <v/>
      </c>
      <c r="AB118" s="183" t="str">
        <f>IF(AB117="","",VLOOKUP(AB117,シフト記号表!$C$5:$W$46,21,FALSE))</f>
        <v/>
      </c>
      <c r="AC118" s="183" t="str">
        <f>IF(AC117="","",VLOOKUP(AC117,シフト記号表!$C$5:$W$46,21,FALSE))</f>
        <v/>
      </c>
      <c r="AD118" s="183" t="str">
        <f>IF(AD117="","",VLOOKUP(AD117,シフト記号表!$C$5:$W$46,21,FALSE))</f>
        <v/>
      </c>
      <c r="AE118" s="183" t="str">
        <f>IF(AE117="","",VLOOKUP(AE117,シフト記号表!$C$5:$W$46,21,FALSE))</f>
        <v/>
      </c>
      <c r="AF118" s="183" t="str">
        <f>IF(AF117="","",VLOOKUP(AF117,シフト記号表!$C$5:$W$46,21,FALSE))</f>
        <v/>
      </c>
      <c r="AG118" s="184" t="str">
        <f>IF(AG117="","",VLOOKUP(AG117,シフト記号表!$C$5:$W$46,21,FALSE))</f>
        <v/>
      </c>
      <c r="AH118" s="182" t="str">
        <f>IF(AH117="","",VLOOKUP(AH117,シフト記号表!$C$5:$W$46,21,FALSE))</f>
        <v/>
      </c>
      <c r="AI118" s="183" t="str">
        <f>IF(AI117="","",VLOOKUP(AI117,シフト記号表!$C$5:$W$46,21,FALSE))</f>
        <v/>
      </c>
      <c r="AJ118" s="183" t="str">
        <f>IF(AJ117="","",VLOOKUP(AJ117,シフト記号表!$C$5:$W$46,21,FALSE))</f>
        <v/>
      </c>
      <c r="AK118" s="183" t="str">
        <f>IF(AK117="","",VLOOKUP(AK117,シフト記号表!$C$5:$W$46,21,FALSE))</f>
        <v/>
      </c>
      <c r="AL118" s="183" t="str">
        <f>IF(AL117="","",VLOOKUP(AL117,シフト記号表!$C$5:$W$46,21,FALSE))</f>
        <v/>
      </c>
      <c r="AM118" s="183" t="str">
        <f>IF(AM117="","",VLOOKUP(AM117,シフト記号表!$C$5:$W$46,21,FALSE))</f>
        <v/>
      </c>
      <c r="AN118" s="184" t="str">
        <f>IF(AN117="","",VLOOKUP(AN117,シフト記号表!$C$5:$W$46,21,FALSE))</f>
        <v/>
      </c>
      <c r="AO118" s="182" t="str">
        <f>IF(AO117="","",VLOOKUP(AO117,シフト記号表!$C$5:$W$46,21,FALSE))</f>
        <v/>
      </c>
      <c r="AP118" s="183" t="str">
        <f>IF(AP117="","",VLOOKUP(AP117,シフト記号表!$C$5:$W$46,21,FALSE))</f>
        <v/>
      </c>
      <c r="AQ118" s="183" t="str">
        <f>IF(AQ117="","",VLOOKUP(AQ117,シフト記号表!$C$5:$W$46,21,FALSE))</f>
        <v/>
      </c>
      <c r="AR118" s="183" t="str">
        <f>IF(AR117="","",VLOOKUP(AR117,シフト記号表!$C$5:$W$46,21,FALSE))</f>
        <v/>
      </c>
      <c r="AS118" s="183" t="str">
        <f>IF(AS117="","",VLOOKUP(AS117,シフト記号表!$C$5:$W$46,21,FALSE))</f>
        <v/>
      </c>
      <c r="AT118" s="183" t="str">
        <f>IF(AT117="","",VLOOKUP(AT117,シフト記号表!$C$5:$W$46,21,FALSE))</f>
        <v/>
      </c>
      <c r="AU118" s="184" t="str">
        <f>IF(AU117="","",VLOOKUP(AU117,シフト記号表!$C$5:$W$46,21,FALSE))</f>
        <v/>
      </c>
      <c r="AV118" s="182" t="str">
        <f>IF(AV117="","",VLOOKUP(AV117,シフト記号表!$C$5:$W$46,21,FALSE))</f>
        <v/>
      </c>
      <c r="AW118" s="183" t="str">
        <f>IF(AW117="","",VLOOKUP(AW117,シフト記号表!$C$5:$W$46,21,FALSE))</f>
        <v/>
      </c>
      <c r="AX118" s="183" t="str">
        <f>IF(AX117="","",VLOOKUP(AX117,シフト記号表!$C$5:$W$46,21,FALSE))</f>
        <v/>
      </c>
      <c r="AY118" s="183" t="str">
        <f>IF(AY117="","",VLOOKUP(AY117,シフト記号表!$C$5:$W$46,21,FALSE))</f>
        <v/>
      </c>
      <c r="AZ118" s="183" t="str">
        <f>IF(AZ117="","",VLOOKUP(AZ117,シフト記号表!$C$5:$W$46,21,FALSE))</f>
        <v/>
      </c>
      <c r="BA118" s="183" t="str">
        <f>IF(BA117="","",VLOOKUP(BA117,シフト記号表!$C$5:$W$46,21,FALSE))</f>
        <v/>
      </c>
      <c r="BB118" s="184" t="str">
        <f>IF(BB117="","",VLOOKUP(BB117,シフト記号表!$C$5:$W$46,21,FALSE))</f>
        <v/>
      </c>
      <c r="BC118" s="182" t="str">
        <f>IF(BC117="","",VLOOKUP(BC117,シフト記号表!$C$5:$W$46,21,FALSE))</f>
        <v/>
      </c>
      <c r="BD118" s="183" t="str">
        <f>IF(BD117="","",VLOOKUP(BD117,シフト記号表!$C$5:$W$46,21,FALSE))</f>
        <v/>
      </c>
      <c r="BE118" s="183" t="str">
        <f>IF(BE117="","",VLOOKUP(BE117,シフト記号表!$C$5:$W$46,21,FALSE))</f>
        <v/>
      </c>
      <c r="BF118" s="696">
        <f>IF($BI$3="計画",SUM(AA118:BB118),IF($BI$3="実績",SUM(AA118:BE118),""))</f>
        <v>0</v>
      </c>
      <c r="BG118" s="697"/>
      <c r="BH118" s="698">
        <f>IF($BI$3="計画",BF118/4,IF($BI$3="実績",(BF118/($BI$7/7)),""))</f>
        <v>0</v>
      </c>
      <c r="BI118" s="699"/>
      <c r="BJ118" s="689"/>
      <c r="BK118" s="690"/>
      <c r="BL118" s="690"/>
      <c r="BM118" s="690"/>
      <c r="BN118" s="691"/>
    </row>
    <row r="119" spans="2:66" ht="20.25" customHeight="1" x14ac:dyDescent="0.15">
      <c r="B119" s="186"/>
      <c r="C119" s="705"/>
      <c r="D119" s="710"/>
      <c r="E119" s="708"/>
      <c r="F119" s="709"/>
      <c r="G119" s="743"/>
      <c r="H119" s="744"/>
      <c r="I119" s="745">
        <f>G118</f>
        <v>0</v>
      </c>
      <c r="J119" s="744"/>
      <c r="K119" s="745">
        <f>M118</f>
        <v>0</v>
      </c>
      <c r="L119" s="744"/>
      <c r="M119" s="746"/>
      <c r="N119" s="747"/>
      <c r="O119" s="748"/>
      <c r="P119" s="749"/>
      <c r="Q119" s="749"/>
      <c r="R119" s="750"/>
      <c r="S119" s="755"/>
      <c r="T119" s="741"/>
      <c r="U119" s="756"/>
      <c r="V119" s="187" t="s">
        <v>279</v>
      </c>
      <c r="W119" s="213"/>
      <c r="X119" s="213"/>
      <c r="Y119" s="214"/>
      <c r="Z119" s="215"/>
      <c r="AA119" s="191" t="str">
        <f>IF(AA117="","",VLOOKUP(AA117,シフト記号表!$C$5:$Y$46,23,FALSE))</f>
        <v/>
      </c>
      <c r="AB119" s="192" t="str">
        <f>IF(AB117="","",VLOOKUP(AB117,シフト記号表!$C$5:$Y$46,23,FALSE))</f>
        <v/>
      </c>
      <c r="AC119" s="192" t="str">
        <f>IF(AC117="","",VLOOKUP(AC117,シフト記号表!$C$5:$Y$46,23,FALSE))</f>
        <v/>
      </c>
      <c r="AD119" s="192" t="str">
        <f>IF(AD117="","",VLOOKUP(AD117,シフト記号表!$C$5:$Y$46,23,FALSE))</f>
        <v/>
      </c>
      <c r="AE119" s="192" t="str">
        <f>IF(AE117="","",VLOOKUP(AE117,シフト記号表!$C$5:$Y$46,23,FALSE))</f>
        <v/>
      </c>
      <c r="AF119" s="192" t="str">
        <f>IF(AF117="","",VLOOKUP(AF117,シフト記号表!$C$5:$Y$46,23,FALSE))</f>
        <v/>
      </c>
      <c r="AG119" s="193" t="str">
        <f>IF(AG117="","",VLOOKUP(AG117,シフト記号表!$C$5:$Y$46,23,FALSE))</f>
        <v/>
      </c>
      <c r="AH119" s="191" t="str">
        <f>IF(AH117="","",VLOOKUP(AH117,シフト記号表!$C$5:$Y$46,23,FALSE))</f>
        <v/>
      </c>
      <c r="AI119" s="192" t="str">
        <f>IF(AI117="","",VLOOKUP(AI117,シフト記号表!$C$5:$Y$46,23,FALSE))</f>
        <v/>
      </c>
      <c r="AJ119" s="192" t="str">
        <f>IF(AJ117="","",VLOOKUP(AJ117,シフト記号表!$C$5:$Y$46,23,FALSE))</f>
        <v/>
      </c>
      <c r="AK119" s="192" t="str">
        <f>IF(AK117="","",VLOOKUP(AK117,シフト記号表!$C$5:$Y$46,23,FALSE))</f>
        <v/>
      </c>
      <c r="AL119" s="192" t="str">
        <f>IF(AL117="","",VLOOKUP(AL117,シフト記号表!$C$5:$Y$46,23,FALSE))</f>
        <v/>
      </c>
      <c r="AM119" s="192" t="str">
        <f>IF(AM117="","",VLOOKUP(AM117,シフト記号表!$C$5:$Y$46,23,FALSE))</f>
        <v/>
      </c>
      <c r="AN119" s="193" t="str">
        <f>IF(AN117="","",VLOOKUP(AN117,シフト記号表!$C$5:$Y$46,23,FALSE))</f>
        <v/>
      </c>
      <c r="AO119" s="191" t="str">
        <f>IF(AO117="","",VLOOKUP(AO117,シフト記号表!$C$5:$Y$46,23,FALSE))</f>
        <v/>
      </c>
      <c r="AP119" s="192" t="str">
        <f>IF(AP117="","",VLOOKUP(AP117,シフト記号表!$C$5:$Y$46,23,FALSE))</f>
        <v/>
      </c>
      <c r="AQ119" s="192" t="str">
        <f>IF(AQ117="","",VLOOKUP(AQ117,シフト記号表!$C$5:$Y$46,23,FALSE))</f>
        <v/>
      </c>
      <c r="AR119" s="192" t="str">
        <f>IF(AR117="","",VLOOKUP(AR117,シフト記号表!$C$5:$Y$46,23,FALSE))</f>
        <v/>
      </c>
      <c r="AS119" s="192" t="str">
        <f>IF(AS117="","",VLOOKUP(AS117,シフト記号表!$C$5:$Y$46,23,FALSE))</f>
        <v/>
      </c>
      <c r="AT119" s="192" t="str">
        <f>IF(AT117="","",VLOOKUP(AT117,シフト記号表!$C$5:$Y$46,23,FALSE))</f>
        <v/>
      </c>
      <c r="AU119" s="193" t="str">
        <f>IF(AU117="","",VLOOKUP(AU117,シフト記号表!$C$5:$Y$46,23,FALSE))</f>
        <v/>
      </c>
      <c r="AV119" s="191" t="str">
        <f>IF(AV117="","",VLOOKUP(AV117,シフト記号表!$C$5:$Y$46,23,FALSE))</f>
        <v/>
      </c>
      <c r="AW119" s="192" t="str">
        <f>IF(AW117="","",VLOOKUP(AW117,シフト記号表!$C$5:$Y$46,23,FALSE))</f>
        <v/>
      </c>
      <c r="AX119" s="192" t="str">
        <f>IF(AX117="","",VLOOKUP(AX117,シフト記号表!$C$5:$Y$46,23,FALSE))</f>
        <v/>
      </c>
      <c r="AY119" s="192" t="str">
        <f>IF(AY117="","",VLOOKUP(AY117,シフト記号表!$C$5:$Y$46,23,FALSE))</f>
        <v/>
      </c>
      <c r="AZ119" s="192" t="str">
        <f>IF(AZ117="","",VLOOKUP(AZ117,シフト記号表!$C$5:$Y$46,23,FALSE))</f>
        <v/>
      </c>
      <c r="BA119" s="192" t="str">
        <f>IF(BA117="","",VLOOKUP(BA117,シフト記号表!$C$5:$Y$46,23,FALSE))</f>
        <v/>
      </c>
      <c r="BB119" s="193" t="str">
        <f>IF(BB117="","",VLOOKUP(BB117,シフト記号表!$C$5:$Y$46,23,FALSE))</f>
        <v/>
      </c>
      <c r="BC119" s="191" t="str">
        <f>IF(BC117="","",VLOOKUP(BC117,シフト記号表!$C$5:$Y$46,23,FALSE))</f>
        <v/>
      </c>
      <c r="BD119" s="192" t="str">
        <f>IF(BD117="","",VLOOKUP(BD117,シフト記号表!$C$5:$Y$46,23,FALSE))</f>
        <v/>
      </c>
      <c r="BE119" s="192" t="str">
        <f>IF(BE117="","",VLOOKUP(BE117,シフト記号表!$C$5:$Y$46,23,FALSE))</f>
        <v/>
      </c>
      <c r="BF119" s="751">
        <f>IF($BI$3="計画",SUM(AA119:BB119),IF($BI$3="実績",SUM(AA119:BE119),""))</f>
        <v>0</v>
      </c>
      <c r="BG119" s="752"/>
      <c r="BH119" s="753">
        <f>IF($BI$3="計画",BF119/4,IF($BI$3="実績",(BF119/($BI$7/7)),""))</f>
        <v>0</v>
      </c>
      <c r="BI119" s="754"/>
      <c r="BJ119" s="740"/>
      <c r="BK119" s="741"/>
      <c r="BL119" s="741"/>
      <c r="BM119" s="741"/>
      <c r="BN119" s="742"/>
    </row>
    <row r="120" spans="2:66" ht="20.25" customHeight="1" x14ac:dyDescent="0.15">
      <c r="B120" s="195"/>
      <c r="C120" s="704"/>
      <c r="D120" s="707"/>
      <c r="E120" s="708"/>
      <c r="F120" s="709"/>
      <c r="G120" s="733"/>
      <c r="H120" s="734"/>
      <c r="I120" s="176"/>
      <c r="J120" s="177"/>
      <c r="K120" s="176"/>
      <c r="L120" s="177"/>
      <c r="M120" s="716"/>
      <c r="N120" s="717"/>
      <c r="O120" s="737"/>
      <c r="P120" s="738"/>
      <c r="Q120" s="738"/>
      <c r="R120" s="734"/>
      <c r="S120" s="720"/>
      <c r="T120" s="687"/>
      <c r="U120" s="721"/>
      <c r="V120" s="198" t="s">
        <v>272</v>
      </c>
      <c r="W120" s="206"/>
      <c r="X120" s="206"/>
      <c r="Y120" s="207"/>
      <c r="Z120" s="212"/>
      <c r="AA120" s="202"/>
      <c r="AB120" s="269"/>
      <c r="AC120" s="269"/>
      <c r="AD120" s="269"/>
      <c r="AE120" s="269"/>
      <c r="AF120" s="269"/>
      <c r="AG120" s="204"/>
      <c r="AH120" s="202"/>
      <c r="AI120" s="269"/>
      <c r="AJ120" s="269"/>
      <c r="AK120" s="269"/>
      <c r="AL120" s="269"/>
      <c r="AM120" s="269"/>
      <c r="AN120" s="204"/>
      <c r="AO120" s="202"/>
      <c r="AP120" s="269"/>
      <c r="AQ120" s="269"/>
      <c r="AR120" s="269"/>
      <c r="AS120" s="269"/>
      <c r="AT120" s="269"/>
      <c r="AU120" s="204"/>
      <c r="AV120" s="202"/>
      <c r="AW120" s="269"/>
      <c r="AX120" s="269"/>
      <c r="AY120" s="269"/>
      <c r="AZ120" s="269"/>
      <c r="BA120" s="269"/>
      <c r="BB120" s="204"/>
      <c r="BC120" s="202"/>
      <c r="BD120" s="269"/>
      <c r="BE120" s="270"/>
      <c r="BF120" s="682"/>
      <c r="BG120" s="683"/>
      <c r="BH120" s="684"/>
      <c r="BI120" s="685"/>
      <c r="BJ120" s="686"/>
      <c r="BK120" s="687"/>
      <c r="BL120" s="687"/>
      <c r="BM120" s="687"/>
      <c r="BN120" s="688"/>
    </row>
    <row r="121" spans="2:66" ht="20.25" customHeight="1" x14ac:dyDescent="0.15">
      <c r="B121" s="175" t="e">
        <f>B118+1</f>
        <v>#REF!</v>
      </c>
      <c r="C121" s="705"/>
      <c r="D121" s="710"/>
      <c r="E121" s="708"/>
      <c r="F121" s="709"/>
      <c r="G121" s="733"/>
      <c r="H121" s="734"/>
      <c r="I121" s="176"/>
      <c r="J121" s="177"/>
      <c r="K121" s="176"/>
      <c r="L121" s="177"/>
      <c r="M121" s="735"/>
      <c r="N121" s="736"/>
      <c r="O121" s="737"/>
      <c r="P121" s="738"/>
      <c r="Q121" s="738"/>
      <c r="R121" s="734"/>
      <c r="S121" s="722"/>
      <c r="T121" s="690"/>
      <c r="U121" s="723"/>
      <c r="V121" s="178" t="s">
        <v>278</v>
      </c>
      <c r="W121" s="179"/>
      <c r="X121" s="179"/>
      <c r="Y121" s="180"/>
      <c r="Z121" s="181"/>
      <c r="AA121" s="182" t="str">
        <f>IF(AA120="","",VLOOKUP(AA120,シフト記号表!$C$5:$W$46,21,FALSE))</f>
        <v/>
      </c>
      <c r="AB121" s="183" t="str">
        <f>IF(AB120="","",VLOOKUP(AB120,シフト記号表!$C$5:$W$46,21,FALSE))</f>
        <v/>
      </c>
      <c r="AC121" s="183" t="str">
        <f>IF(AC120="","",VLOOKUP(AC120,シフト記号表!$C$5:$W$46,21,FALSE))</f>
        <v/>
      </c>
      <c r="AD121" s="183" t="str">
        <f>IF(AD120="","",VLOOKUP(AD120,シフト記号表!$C$5:$W$46,21,FALSE))</f>
        <v/>
      </c>
      <c r="AE121" s="183" t="str">
        <f>IF(AE120="","",VLOOKUP(AE120,シフト記号表!$C$5:$W$46,21,FALSE))</f>
        <v/>
      </c>
      <c r="AF121" s="183" t="str">
        <f>IF(AF120="","",VLOOKUP(AF120,シフト記号表!$C$5:$W$46,21,FALSE))</f>
        <v/>
      </c>
      <c r="AG121" s="184" t="str">
        <f>IF(AG120="","",VLOOKUP(AG120,シフト記号表!$C$5:$W$46,21,FALSE))</f>
        <v/>
      </c>
      <c r="AH121" s="182" t="str">
        <f>IF(AH120="","",VLOOKUP(AH120,シフト記号表!$C$5:$W$46,21,FALSE))</f>
        <v/>
      </c>
      <c r="AI121" s="183" t="str">
        <f>IF(AI120="","",VLOOKUP(AI120,シフト記号表!$C$5:$W$46,21,FALSE))</f>
        <v/>
      </c>
      <c r="AJ121" s="183" t="str">
        <f>IF(AJ120="","",VLOOKUP(AJ120,シフト記号表!$C$5:$W$46,21,FALSE))</f>
        <v/>
      </c>
      <c r="AK121" s="183" t="str">
        <f>IF(AK120="","",VLOOKUP(AK120,シフト記号表!$C$5:$W$46,21,FALSE))</f>
        <v/>
      </c>
      <c r="AL121" s="183" t="str">
        <f>IF(AL120="","",VLOOKUP(AL120,シフト記号表!$C$5:$W$46,21,FALSE))</f>
        <v/>
      </c>
      <c r="AM121" s="183" t="str">
        <f>IF(AM120="","",VLOOKUP(AM120,シフト記号表!$C$5:$W$46,21,FALSE))</f>
        <v/>
      </c>
      <c r="AN121" s="184" t="str">
        <f>IF(AN120="","",VLOOKUP(AN120,シフト記号表!$C$5:$W$46,21,FALSE))</f>
        <v/>
      </c>
      <c r="AO121" s="182" t="str">
        <f>IF(AO120="","",VLOOKUP(AO120,シフト記号表!$C$5:$W$46,21,FALSE))</f>
        <v/>
      </c>
      <c r="AP121" s="183" t="str">
        <f>IF(AP120="","",VLOOKUP(AP120,シフト記号表!$C$5:$W$46,21,FALSE))</f>
        <v/>
      </c>
      <c r="AQ121" s="183" t="str">
        <f>IF(AQ120="","",VLOOKUP(AQ120,シフト記号表!$C$5:$W$46,21,FALSE))</f>
        <v/>
      </c>
      <c r="AR121" s="183" t="str">
        <f>IF(AR120="","",VLOOKUP(AR120,シフト記号表!$C$5:$W$46,21,FALSE))</f>
        <v/>
      </c>
      <c r="AS121" s="183" t="str">
        <f>IF(AS120="","",VLOOKUP(AS120,シフト記号表!$C$5:$W$46,21,FALSE))</f>
        <v/>
      </c>
      <c r="AT121" s="183" t="str">
        <f>IF(AT120="","",VLOOKUP(AT120,シフト記号表!$C$5:$W$46,21,FALSE))</f>
        <v/>
      </c>
      <c r="AU121" s="184" t="str">
        <f>IF(AU120="","",VLOOKUP(AU120,シフト記号表!$C$5:$W$46,21,FALSE))</f>
        <v/>
      </c>
      <c r="AV121" s="182" t="str">
        <f>IF(AV120="","",VLOOKUP(AV120,シフト記号表!$C$5:$W$46,21,FALSE))</f>
        <v/>
      </c>
      <c r="AW121" s="183" t="str">
        <f>IF(AW120="","",VLOOKUP(AW120,シフト記号表!$C$5:$W$46,21,FALSE))</f>
        <v/>
      </c>
      <c r="AX121" s="183" t="str">
        <f>IF(AX120="","",VLOOKUP(AX120,シフト記号表!$C$5:$W$46,21,FALSE))</f>
        <v/>
      </c>
      <c r="AY121" s="183" t="str">
        <f>IF(AY120="","",VLOOKUP(AY120,シフト記号表!$C$5:$W$46,21,FALSE))</f>
        <v/>
      </c>
      <c r="AZ121" s="183" t="str">
        <f>IF(AZ120="","",VLOOKUP(AZ120,シフト記号表!$C$5:$W$46,21,FALSE))</f>
        <v/>
      </c>
      <c r="BA121" s="183" t="str">
        <f>IF(BA120="","",VLOOKUP(BA120,シフト記号表!$C$5:$W$46,21,FALSE))</f>
        <v/>
      </c>
      <c r="BB121" s="184" t="str">
        <f>IF(BB120="","",VLOOKUP(BB120,シフト記号表!$C$5:$W$46,21,FALSE))</f>
        <v/>
      </c>
      <c r="BC121" s="182" t="str">
        <f>IF(BC120="","",VLOOKUP(BC120,シフト記号表!$C$5:$W$46,21,FALSE))</f>
        <v/>
      </c>
      <c r="BD121" s="183" t="str">
        <f>IF(BD120="","",VLOOKUP(BD120,シフト記号表!$C$5:$W$46,21,FALSE))</f>
        <v/>
      </c>
      <c r="BE121" s="183" t="str">
        <f>IF(BE120="","",VLOOKUP(BE120,シフト記号表!$C$5:$W$46,21,FALSE))</f>
        <v/>
      </c>
      <c r="BF121" s="696">
        <f>IF($BI$3="計画",SUM(AA121:BB121),IF($BI$3="実績",SUM(AA121:BE121),""))</f>
        <v>0</v>
      </c>
      <c r="BG121" s="697"/>
      <c r="BH121" s="698">
        <f>IF($BI$3="計画",BF121/4,IF($BI$3="実績",(BF121/($BI$7/7)),""))</f>
        <v>0</v>
      </c>
      <c r="BI121" s="699"/>
      <c r="BJ121" s="689"/>
      <c r="BK121" s="690"/>
      <c r="BL121" s="690"/>
      <c r="BM121" s="690"/>
      <c r="BN121" s="691"/>
    </row>
    <row r="122" spans="2:66" ht="20.25" customHeight="1" x14ac:dyDescent="0.15">
      <c r="B122" s="186"/>
      <c r="C122" s="705"/>
      <c r="D122" s="710"/>
      <c r="E122" s="708"/>
      <c r="F122" s="709"/>
      <c r="G122" s="743"/>
      <c r="H122" s="744"/>
      <c r="I122" s="745">
        <f>G121</f>
        <v>0</v>
      </c>
      <c r="J122" s="744"/>
      <c r="K122" s="745">
        <f>M121</f>
        <v>0</v>
      </c>
      <c r="L122" s="744"/>
      <c r="M122" s="746"/>
      <c r="N122" s="747"/>
      <c r="O122" s="748"/>
      <c r="P122" s="749"/>
      <c r="Q122" s="749"/>
      <c r="R122" s="750"/>
      <c r="S122" s="755"/>
      <c r="T122" s="741"/>
      <c r="U122" s="756"/>
      <c r="V122" s="187" t="s">
        <v>279</v>
      </c>
      <c r="W122" s="213"/>
      <c r="X122" s="213"/>
      <c r="Y122" s="214"/>
      <c r="Z122" s="215"/>
      <c r="AA122" s="191" t="str">
        <f>IF(AA120="","",VLOOKUP(AA120,シフト記号表!$C$5:$Y$46,23,FALSE))</f>
        <v/>
      </c>
      <c r="AB122" s="192" t="str">
        <f>IF(AB120="","",VLOOKUP(AB120,シフト記号表!$C$5:$Y$46,23,FALSE))</f>
        <v/>
      </c>
      <c r="AC122" s="192" t="str">
        <f>IF(AC120="","",VLOOKUP(AC120,シフト記号表!$C$5:$Y$46,23,FALSE))</f>
        <v/>
      </c>
      <c r="AD122" s="192" t="str">
        <f>IF(AD120="","",VLOOKUP(AD120,シフト記号表!$C$5:$Y$46,23,FALSE))</f>
        <v/>
      </c>
      <c r="AE122" s="192" t="str">
        <f>IF(AE120="","",VLOOKUP(AE120,シフト記号表!$C$5:$Y$46,23,FALSE))</f>
        <v/>
      </c>
      <c r="AF122" s="192" t="str">
        <f>IF(AF120="","",VLOOKUP(AF120,シフト記号表!$C$5:$Y$46,23,FALSE))</f>
        <v/>
      </c>
      <c r="AG122" s="193" t="str">
        <f>IF(AG120="","",VLOOKUP(AG120,シフト記号表!$C$5:$Y$46,23,FALSE))</f>
        <v/>
      </c>
      <c r="AH122" s="191" t="str">
        <f>IF(AH120="","",VLOOKUP(AH120,シフト記号表!$C$5:$Y$46,23,FALSE))</f>
        <v/>
      </c>
      <c r="AI122" s="192" t="str">
        <f>IF(AI120="","",VLOOKUP(AI120,シフト記号表!$C$5:$Y$46,23,FALSE))</f>
        <v/>
      </c>
      <c r="AJ122" s="192" t="str">
        <f>IF(AJ120="","",VLOOKUP(AJ120,シフト記号表!$C$5:$Y$46,23,FALSE))</f>
        <v/>
      </c>
      <c r="AK122" s="192" t="str">
        <f>IF(AK120="","",VLOOKUP(AK120,シフト記号表!$C$5:$Y$46,23,FALSE))</f>
        <v/>
      </c>
      <c r="AL122" s="192" t="str">
        <f>IF(AL120="","",VLOOKUP(AL120,シフト記号表!$C$5:$Y$46,23,FALSE))</f>
        <v/>
      </c>
      <c r="AM122" s="192" t="str">
        <f>IF(AM120="","",VLOOKUP(AM120,シフト記号表!$C$5:$Y$46,23,FALSE))</f>
        <v/>
      </c>
      <c r="AN122" s="193" t="str">
        <f>IF(AN120="","",VLOOKUP(AN120,シフト記号表!$C$5:$Y$46,23,FALSE))</f>
        <v/>
      </c>
      <c r="AO122" s="191" t="str">
        <f>IF(AO120="","",VLOOKUP(AO120,シフト記号表!$C$5:$Y$46,23,FALSE))</f>
        <v/>
      </c>
      <c r="AP122" s="192" t="str">
        <f>IF(AP120="","",VLOOKUP(AP120,シフト記号表!$C$5:$Y$46,23,FALSE))</f>
        <v/>
      </c>
      <c r="AQ122" s="192" t="str">
        <f>IF(AQ120="","",VLOOKUP(AQ120,シフト記号表!$C$5:$Y$46,23,FALSE))</f>
        <v/>
      </c>
      <c r="AR122" s="192" t="str">
        <f>IF(AR120="","",VLOOKUP(AR120,シフト記号表!$C$5:$Y$46,23,FALSE))</f>
        <v/>
      </c>
      <c r="AS122" s="192" t="str">
        <f>IF(AS120="","",VLOOKUP(AS120,シフト記号表!$C$5:$Y$46,23,FALSE))</f>
        <v/>
      </c>
      <c r="AT122" s="192" t="str">
        <f>IF(AT120="","",VLOOKUP(AT120,シフト記号表!$C$5:$Y$46,23,FALSE))</f>
        <v/>
      </c>
      <c r="AU122" s="193" t="str">
        <f>IF(AU120="","",VLOOKUP(AU120,シフト記号表!$C$5:$Y$46,23,FALSE))</f>
        <v/>
      </c>
      <c r="AV122" s="191" t="str">
        <f>IF(AV120="","",VLOOKUP(AV120,シフト記号表!$C$5:$Y$46,23,FALSE))</f>
        <v/>
      </c>
      <c r="AW122" s="192" t="str">
        <f>IF(AW120="","",VLOOKUP(AW120,シフト記号表!$C$5:$Y$46,23,FALSE))</f>
        <v/>
      </c>
      <c r="AX122" s="192" t="str">
        <f>IF(AX120="","",VLOOKUP(AX120,シフト記号表!$C$5:$Y$46,23,FALSE))</f>
        <v/>
      </c>
      <c r="AY122" s="192" t="str">
        <f>IF(AY120="","",VLOOKUP(AY120,シフト記号表!$C$5:$Y$46,23,FALSE))</f>
        <v/>
      </c>
      <c r="AZ122" s="192" t="str">
        <f>IF(AZ120="","",VLOOKUP(AZ120,シフト記号表!$C$5:$Y$46,23,FALSE))</f>
        <v/>
      </c>
      <c r="BA122" s="192" t="str">
        <f>IF(BA120="","",VLOOKUP(BA120,シフト記号表!$C$5:$Y$46,23,FALSE))</f>
        <v/>
      </c>
      <c r="BB122" s="193" t="str">
        <f>IF(BB120="","",VLOOKUP(BB120,シフト記号表!$C$5:$Y$46,23,FALSE))</f>
        <v/>
      </c>
      <c r="BC122" s="191" t="str">
        <f>IF(BC120="","",VLOOKUP(BC120,シフト記号表!$C$5:$Y$46,23,FALSE))</f>
        <v/>
      </c>
      <c r="BD122" s="192" t="str">
        <f>IF(BD120="","",VLOOKUP(BD120,シフト記号表!$C$5:$Y$46,23,FALSE))</f>
        <v/>
      </c>
      <c r="BE122" s="192" t="str">
        <f>IF(BE120="","",VLOOKUP(BE120,シフト記号表!$C$5:$Y$46,23,FALSE))</f>
        <v/>
      </c>
      <c r="BF122" s="751">
        <f>IF($BI$3="計画",SUM(AA122:BB122),IF($BI$3="実績",SUM(AA122:BE122),""))</f>
        <v>0</v>
      </c>
      <c r="BG122" s="752"/>
      <c r="BH122" s="753">
        <f>IF($BI$3="計画",BF122/4,IF($BI$3="実績",(BF122/($BI$7/7)),""))</f>
        <v>0</v>
      </c>
      <c r="BI122" s="754"/>
      <c r="BJ122" s="740"/>
      <c r="BK122" s="741"/>
      <c r="BL122" s="741"/>
      <c r="BM122" s="741"/>
      <c r="BN122" s="742"/>
    </row>
    <row r="123" spans="2:66" ht="20.25" customHeight="1" x14ac:dyDescent="0.15">
      <c r="B123" s="195"/>
      <c r="C123" s="704"/>
      <c r="D123" s="707"/>
      <c r="E123" s="708"/>
      <c r="F123" s="709"/>
      <c r="G123" s="714"/>
      <c r="H123" s="715"/>
      <c r="I123" s="196"/>
      <c r="J123" s="197"/>
      <c r="K123" s="196"/>
      <c r="L123" s="197"/>
      <c r="M123" s="716"/>
      <c r="N123" s="717"/>
      <c r="O123" s="718"/>
      <c r="P123" s="719"/>
      <c r="Q123" s="719"/>
      <c r="R123" s="715"/>
      <c r="S123" s="720"/>
      <c r="T123" s="687"/>
      <c r="U123" s="721"/>
      <c r="V123" s="217" t="s">
        <v>272</v>
      </c>
      <c r="W123" s="218"/>
      <c r="X123" s="218"/>
      <c r="Y123" s="219"/>
      <c r="Z123" s="220"/>
      <c r="AA123" s="202"/>
      <c r="AB123" s="269"/>
      <c r="AC123" s="269"/>
      <c r="AD123" s="269"/>
      <c r="AE123" s="269"/>
      <c r="AF123" s="269"/>
      <c r="AG123" s="204"/>
      <c r="AH123" s="202"/>
      <c r="AI123" s="269"/>
      <c r="AJ123" s="269"/>
      <c r="AK123" s="269"/>
      <c r="AL123" s="269"/>
      <c r="AM123" s="269"/>
      <c r="AN123" s="204"/>
      <c r="AO123" s="202"/>
      <c r="AP123" s="269"/>
      <c r="AQ123" s="269"/>
      <c r="AR123" s="269"/>
      <c r="AS123" s="269"/>
      <c r="AT123" s="269"/>
      <c r="AU123" s="204"/>
      <c r="AV123" s="202"/>
      <c r="AW123" s="269"/>
      <c r="AX123" s="269"/>
      <c r="AY123" s="269"/>
      <c r="AZ123" s="269"/>
      <c r="BA123" s="269"/>
      <c r="BB123" s="204"/>
      <c r="BC123" s="202"/>
      <c r="BD123" s="269"/>
      <c r="BE123" s="270"/>
      <c r="BF123" s="682"/>
      <c r="BG123" s="683"/>
      <c r="BH123" s="684"/>
      <c r="BI123" s="685"/>
      <c r="BJ123" s="686"/>
      <c r="BK123" s="687"/>
      <c r="BL123" s="687"/>
      <c r="BM123" s="687"/>
      <c r="BN123" s="688"/>
    </row>
    <row r="124" spans="2:66" ht="20.25" customHeight="1" x14ac:dyDescent="0.15">
      <c r="B124" s="175" t="e">
        <f>B121+1</f>
        <v>#REF!</v>
      </c>
      <c r="C124" s="705"/>
      <c r="D124" s="710"/>
      <c r="E124" s="708"/>
      <c r="F124" s="709"/>
      <c r="G124" s="733"/>
      <c r="H124" s="734"/>
      <c r="I124" s="176"/>
      <c r="J124" s="177"/>
      <c r="K124" s="176"/>
      <c r="L124" s="177"/>
      <c r="M124" s="735"/>
      <c r="N124" s="736"/>
      <c r="O124" s="737"/>
      <c r="P124" s="738"/>
      <c r="Q124" s="738"/>
      <c r="R124" s="734"/>
      <c r="S124" s="722"/>
      <c r="T124" s="690"/>
      <c r="U124" s="723"/>
      <c r="V124" s="178" t="s">
        <v>278</v>
      </c>
      <c r="W124" s="179"/>
      <c r="X124" s="179"/>
      <c r="Y124" s="180"/>
      <c r="Z124" s="181"/>
      <c r="AA124" s="182" t="str">
        <f>IF(AA123="","",VLOOKUP(AA123,シフト記号表!$C$5:$W$46,21,FALSE))</f>
        <v/>
      </c>
      <c r="AB124" s="183" t="str">
        <f>IF(AB123="","",VLOOKUP(AB123,シフト記号表!$C$5:$W$46,21,FALSE))</f>
        <v/>
      </c>
      <c r="AC124" s="183" t="str">
        <f>IF(AC123="","",VLOOKUP(AC123,シフト記号表!$C$5:$W$46,21,FALSE))</f>
        <v/>
      </c>
      <c r="AD124" s="183" t="str">
        <f>IF(AD123="","",VLOOKUP(AD123,シフト記号表!$C$5:$W$46,21,FALSE))</f>
        <v/>
      </c>
      <c r="AE124" s="183" t="str">
        <f>IF(AE123="","",VLOOKUP(AE123,シフト記号表!$C$5:$W$46,21,FALSE))</f>
        <v/>
      </c>
      <c r="AF124" s="183" t="str">
        <f>IF(AF123="","",VLOOKUP(AF123,シフト記号表!$C$5:$W$46,21,FALSE))</f>
        <v/>
      </c>
      <c r="AG124" s="184" t="str">
        <f>IF(AG123="","",VLOOKUP(AG123,シフト記号表!$C$5:$W$46,21,FALSE))</f>
        <v/>
      </c>
      <c r="AH124" s="182" t="str">
        <f>IF(AH123="","",VLOOKUP(AH123,シフト記号表!$C$5:$W$46,21,FALSE))</f>
        <v/>
      </c>
      <c r="AI124" s="183" t="str">
        <f>IF(AI123="","",VLOOKUP(AI123,シフト記号表!$C$5:$W$46,21,FALSE))</f>
        <v/>
      </c>
      <c r="AJ124" s="183" t="str">
        <f>IF(AJ123="","",VLOOKUP(AJ123,シフト記号表!$C$5:$W$46,21,FALSE))</f>
        <v/>
      </c>
      <c r="AK124" s="183" t="str">
        <f>IF(AK123="","",VLOOKUP(AK123,シフト記号表!$C$5:$W$46,21,FALSE))</f>
        <v/>
      </c>
      <c r="AL124" s="183" t="str">
        <f>IF(AL123="","",VLOOKUP(AL123,シフト記号表!$C$5:$W$46,21,FALSE))</f>
        <v/>
      </c>
      <c r="AM124" s="183" t="str">
        <f>IF(AM123="","",VLOOKUP(AM123,シフト記号表!$C$5:$W$46,21,FALSE))</f>
        <v/>
      </c>
      <c r="AN124" s="184" t="str">
        <f>IF(AN123="","",VLOOKUP(AN123,シフト記号表!$C$5:$W$46,21,FALSE))</f>
        <v/>
      </c>
      <c r="AO124" s="182" t="str">
        <f>IF(AO123="","",VLOOKUP(AO123,シフト記号表!$C$5:$W$46,21,FALSE))</f>
        <v/>
      </c>
      <c r="AP124" s="183" t="str">
        <f>IF(AP123="","",VLOOKUP(AP123,シフト記号表!$C$5:$W$46,21,FALSE))</f>
        <v/>
      </c>
      <c r="AQ124" s="183" t="str">
        <f>IF(AQ123="","",VLOOKUP(AQ123,シフト記号表!$C$5:$W$46,21,FALSE))</f>
        <v/>
      </c>
      <c r="AR124" s="183" t="str">
        <f>IF(AR123="","",VLOOKUP(AR123,シフト記号表!$C$5:$W$46,21,FALSE))</f>
        <v/>
      </c>
      <c r="AS124" s="183" t="str">
        <f>IF(AS123="","",VLOOKUP(AS123,シフト記号表!$C$5:$W$46,21,FALSE))</f>
        <v/>
      </c>
      <c r="AT124" s="183" t="str">
        <f>IF(AT123="","",VLOOKUP(AT123,シフト記号表!$C$5:$W$46,21,FALSE))</f>
        <v/>
      </c>
      <c r="AU124" s="184" t="str">
        <f>IF(AU123="","",VLOOKUP(AU123,シフト記号表!$C$5:$W$46,21,FALSE))</f>
        <v/>
      </c>
      <c r="AV124" s="182" t="str">
        <f>IF(AV123="","",VLOOKUP(AV123,シフト記号表!$C$5:$W$46,21,FALSE))</f>
        <v/>
      </c>
      <c r="AW124" s="183" t="str">
        <f>IF(AW123="","",VLOOKUP(AW123,シフト記号表!$C$5:$W$46,21,FALSE))</f>
        <v/>
      </c>
      <c r="AX124" s="183" t="str">
        <f>IF(AX123="","",VLOOKUP(AX123,シフト記号表!$C$5:$W$46,21,FALSE))</f>
        <v/>
      </c>
      <c r="AY124" s="183" t="str">
        <f>IF(AY123="","",VLOOKUP(AY123,シフト記号表!$C$5:$W$46,21,FALSE))</f>
        <v/>
      </c>
      <c r="AZ124" s="183" t="str">
        <f>IF(AZ123="","",VLOOKUP(AZ123,シフト記号表!$C$5:$W$46,21,FALSE))</f>
        <v/>
      </c>
      <c r="BA124" s="183" t="str">
        <f>IF(BA123="","",VLOOKUP(BA123,シフト記号表!$C$5:$W$46,21,FALSE))</f>
        <v/>
      </c>
      <c r="BB124" s="184" t="str">
        <f>IF(BB123="","",VLOOKUP(BB123,シフト記号表!$C$5:$W$46,21,FALSE))</f>
        <v/>
      </c>
      <c r="BC124" s="182" t="str">
        <f>IF(BC123="","",VLOOKUP(BC123,シフト記号表!$C$5:$W$46,21,FALSE))</f>
        <v/>
      </c>
      <c r="BD124" s="183" t="str">
        <f>IF(BD123="","",VLOOKUP(BD123,シフト記号表!$C$5:$W$46,21,FALSE))</f>
        <v/>
      </c>
      <c r="BE124" s="183" t="str">
        <f>IF(BE123="","",VLOOKUP(BE123,シフト記号表!$C$5:$W$46,21,FALSE))</f>
        <v/>
      </c>
      <c r="BF124" s="696">
        <f>IF($BI$3="計画",SUM(AA124:BB124),IF($BI$3="実績",SUM(AA124:BE124),""))</f>
        <v>0</v>
      </c>
      <c r="BG124" s="697"/>
      <c r="BH124" s="698">
        <f>IF($BI$3="計画",BF124/4,IF($BI$3="実績",(BF124/($BI$7/7)),""))</f>
        <v>0</v>
      </c>
      <c r="BI124" s="699"/>
      <c r="BJ124" s="689"/>
      <c r="BK124" s="690"/>
      <c r="BL124" s="690"/>
      <c r="BM124" s="690"/>
      <c r="BN124" s="691"/>
    </row>
    <row r="125" spans="2:66" ht="20.25" customHeight="1" thickBot="1" x14ac:dyDescent="0.2">
      <c r="B125" s="221"/>
      <c r="C125" s="706"/>
      <c r="D125" s="711"/>
      <c r="E125" s="712"/>
      <c r="F125" s="713"/>
      <c r="G125" s="739"/>
      <c r="H125" s="727"/>
      <c r="I125" s="726">
        <f>G124</f>
        <v>0</v>
      </c>
      <c r="J125" s="727"/>
      <c r="K125" s="726">
        <f>M124</f>
        <v>0</v>
      </c>
      <c r="L125" s="727"/>
      <c r="M125" s="728"/>
      <c r="N125" s="729"/>
      <c r="O125" s="730"/>
      <c r="P125" s="731"/>
      <c r="Q125" s="731"/>
      <c r="R125" s="732"/>
      <c r="S125" s="724"/>
      <c r="T125" s="693"/>
      <c r="U125" s="725"/>
      <c r="V125" s="222" t="s">
        <v>279</v>
      </c>
      <c r="W125" s="223"/>
      <c r="X125" s="223"/>
      <c r="Y125" s="224"/>
      <c r="Z125" s="225"/>
      <c r="AA125" s="226" t="str">
        <f>IF(AA123="","",VLOOKUP(AA123,シフト記号表!$C$5:$Y$46,23,FALSE))</f>
        <v/>
      </c>
      <c r="AB125" s="227" t="str">
        <f>IF(AB123="","",VLOOKUP(AB123,シフト記号表!$C$5:$Y$46,23,FALSE))</f>
        <v/>
      </c>
      <c r="AC125" s="227" t="str">
        <f>IF(AC123="","",VLOOKUP(AC123,シフト記号表!$C$5:$Y$46,23,FALSE))</f>
        <v/>
      </c>
      <c r="AD125" s="227" t="str">
        <f>IF(AD123="","",VLOOKUP(AD123,シフト記号表!$C$5:$Y$46,23,FALSE))</f>
        <v/>
      </c>
      <c r="AE125" s="227" t="str">
        <f>IF(AE123="","",VLOOKUP(AE123,シフト記号表!$C$5:$Y$46,23,FALSE))</f>
        <v/>
      </c>
      <c r="AF125" s="227" t="str">
        <f>IF(AF123="","",VLOOKUP(AF123,シフト記号表!$C$5:$Y$46,23,FALSE))</f>
        <v/>
      </c>
      <c r="AG125" s="228" t="str">
        <f>IF(AG123="","",VLOOKUP(AG123,シフト記号表!$C$5:$Y$46,23,FALSE))</f>
        <v/>
      </c>
      <c r="AH125" s="226" t="str">
        <f>IF(AH123="","",VLOOKUP(AH123,シフト記号表!$C$5:$Y$46,23,FALSE))</f>
        <v/>
      </c>
      <c r="AI125" s="227" t="str">
        <f>IF(AI123="","",VLOOKUP(AI123,シフト記号表!$C$5:$Y$46,23,FALSE))</f>
        <v/>
      </c>
      <c r="AJ125" s="227" t="str">
        <f>IF(AJ123="","",VLOOKUP(AJ123,シフト記号表!$C$5:$Y$46,23,FALSE))</f>
        <v/>
      </c>
      <c r="AK125" s="227" t="str">
        <f>IF(AK123="","",VLOOKUP(AK123,シフト記号表!$C$5:$Y$46,23,FALSE))</f>
        <v/>
      </c>
      <c r="AL125" s="227" t="str">
        <f>IF(AL123="","",VLOOKUP(AL123,シフト記号表!$C$5:$Y$46,23,FALSE))</f>
        <v/>
      </c>
      <c r="AM125" s="227" t="str">
        <f>IF(AM123="","",VLOOKUP(AM123,シフト記号表!$C$5:$Y$46,23,FALSE))</f>
        <v/>
      </c>
      <c r="AN125" s="228" t="str">
        <f>IF(AN123="","",VLOOKUP(AN123,シフト記号表!$C$5:$Y$46,23,FALSE))</f>
        <v/>
      </c>
      <c r="AO125" s="226" t="str">
        <f>IF(AO123="","",VLOOKUP(AO123,シフト記号表!$C$5:$Y$46,23,FALSE))</f>
        <v/>
      </c>
      <c r="AP125" s="227" t="str">
        <f>IF(AP123="","",VLOOKUP(AP123,シフト記号表!$C$5:$Y$46,23,FALSE))</f>
        <v/>
      </c>
      <c r="AQ125" s="227" t="str">
        <f>IF(AQ123="","",VLOOKUP(AQ123,シフト記号表!$C$5:$Y$46,23,FALSE))</f>
        <v/>
      </c>
      <c r="AR125" s="227" t="str">
        <f>IF(AR123="","",VLOOKUP(AR123,シフト記号表!$C$5:$Y$46,23,FALSE))</f>
        <v/>
      </c>
      <c r="AS125" s="227" t="str">
        <f>IF(AS123="","",VLOOKUP(AS123,シフト記号表!$C$5:$Y$46,23,FALSE))</f>
        <v/>
      </c>
      <c r="AT125" s="227" t="str">
        <f>IF(AT123="","",VLOOKUP(AT123,シフト記号表!$C$5:$Y$46,23,FALSE))</f>
        <v/>
      </c>
      <c r="AU125" s="228" t="str">
        <f>IF(AU123="","",VLOOKUP(AU123,シフト記号表!$C$5:$Y$46,23,FALSE))</f>
        <v/>
      </c>
      <c r="AV125" s="226" t="str">
        <f>IF(AV123="","",VLOOKUP(AV123,シフト記号表!$C$5:$Y$46,23,FALSE))</f>
        <v/>
      </c>
      <c r="AW125" s="227" t="str">
        <f>IF(AW123="","",VLOOKUP(AW123,シフト記号表!$C$5:$Y$46,23,FALSE))</f>
        <v/>
      </c>
      <c r="AX125" s="227" t="str">
        <f>IF(AX123="","",VLOOKUP(AX123,シフト記号表!$C$5:$Y$46,23,FALSE))</f>
        <v/>
      </c>
      <c r="AY125" s="227" t="str">
        <f>IF(AY123="","",VLOOKUP(AY123,シフト記号表!$C$5:$Y$46,23,FALSE))</f>
        <v/>
      </c>
      <c r="AZ125" s="227" t="str">
        <f>IF(AZ123="","",VLOOKUP(AZ123,シフト記号表!$C$5:$Y$46,23,FALSE))</f>
        <v/>
      </c>
      <c r="BA125" s="227" t="str">
        <f>IF(BA123="","",VLOOKUP(BA123,シフト記号表!$C$5:$Y$46,23,FALSE))</f>
        <v/>
      </c>
      <c r="BB125" s="228" t="str">
        <f>IF(BB123="","",VLOOKUP(BB123,シフト記号表!$C$5:$Y$46,23,FALSE))</f>
        <v/>
      </c>
      <c r="BC125" s="226" t="str">
        <f>IF(BC123="","",VLOOKUP(BC123,シフト記号表!$C$5:$Y$46,23,FALSE))</f>
        <v/>
      </c>
      <c r="BD125" s="227" t="str">
        <f>IF(BD123="","",VLOOKUP(BD123,シフト記号表!$C$5:$Y$46,23,FALSE))</f>
        <v/>
      </c>
      <c r="BE125" s="229" t="str">
        <f>IF(BE123="","",VLOOKUP(BE123,シフト記号表!$C$5:$Y$46,23,FALSE))</f>
        <v/>
      </c>
      <c r="BF125" s="700">
        <f>IF($BI$3="計画",SUM(AA125:BB125),IF($BI$3="実績",SUM(AA125:BE125),""))</f>
        <v>0</v>
      </c>
      <c r="BG125" s="701"/>
      <c r="BH125" s="702">
        <f>IF($BI$3="計画",BF125/4,IF($BI$3="実績",(BF125/($BI$7/7)),""))</f>
        <v>0</v>
      </c>
      <c r="BI125" s="703"/>
      <c r="BJ125" s="692"/>
      <c r="BK125" s="693"/>
      <c r="BL125" s="693"/>
      <c r="BM125" s="693"/>
      <c r="BN125" s="694"/>
    </row>
    <row r="126" spans="2:66" ht="20.25" customHeight="1" x14ac:dyDescent="0.15">
      <c r="B126" s="230"/>
      <c r="C126" s="230"/>
      <c r="D126" s="230"/>
      <c r="E126" s="230"/>
      <c r="F126" s="230"/>
      <c r="G126" s="231"/>
      <c r="H126" s="231"/>
      <c r="I126" s="231"/>
      <c r="J126" s="231"/>
      <c r="K126" s="231"/>
      <c r="L126" s="231"/>
      <c r="M126" s="232"/>
      <c r="N126" s="232"/>
      <c r="O126" s="231"/>
      <c r="P126" s="231"/>
      <c r="Q126" s="231"/>
      <c r="R126" s="231"/>
      <c r="S126" s="233"/>
      <c r="T126" s="233"/>
      <c r="U126" s="233"/>
      <c r="V126" s="234"/>
      <c r="W126" s="234"/>
      <c r="X126" s="234"/>
      <c r="Y126" s="235"/>
      <c r="Z126" s="236"/>
      <c r="AA126" s="237"/>
      <c r="AB126" s="237"/>
      <c r="AC126" s="237"/>
      <c r="AD126" s="237"/>
      <c r="AE126" s="237"/>
      <c r="AF126" s="237"/>
      <c r="AG126" s="237"/>
      <c r="AH126" s="237"/>
      <c r="AI126" s="237"/>
      <c r="AJ126" s="237"/>
      <c r="AK126" s="237"/>
      <c r="AL126" s="237"/>
      <c r="AM126" s="237"/>
      <c r="AN126" s="237"/>
      <c r="AO126" s="237"/>
      <c r="AP126" s="237"/>
      <c r="AQ126" s="237"/>
      <c r="AR126" s="237"/>
      <c r="AS126" s="237"/>
      <c r="AT126" s="237"/>
      <c r="AU126" s="237"/>
      <c r="AV126" s="237"/>
      <c r="AW126" s="237"/>
      <c r="AX126" s="237"/>
      <c r="AY126" s="237"/>
      <c r="AZ126" s="237"/>
      <c r="BA126" s="237"/>
      <c r="BB126" s="237"/>
      <c r="BC126" s="237"/>
      <c r="BD126" s="237"/>
      <c r="BE126" s="237"/>
      <c r="BF126" s="237"/>
      <c r="BG126" s="237"/>
      <c r="BH126" s="238"/>
      <c r="BI126" s="238"/>
      <c r="BJ126" s="233"/>
      <c r="BK126" s="233"/>
      <c r="BL126" s="233"/>
      <c r="BM126" s="233"/>
      <c r="BN126" s="233"/>
    </row>
    <row r="127" spans="2:66" ht="20.25" customHeight="1" x14ac:dyDescent="0.15">
      <c r="B127" s="230"/>
      <c r="C127" s="230"/>
      <c r="D127" s="230"/>
      <c r="E127" s="230"/>
      <c r="F127" s="230"/>
      <c r="G127" s="231"/>
      <c r="H127" s="231"/>
      <c r="I127" s="231"/>
      <c r="J127" s="231"/>
      <c r="K127" s="231"/>
      <c r="L127" s="231"/>
      <c r="M127" s="232"/>
      <c r="N127" s="145" t="s">
        <v>344</v>
      </c>
      <c r="X127" s="148"/>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c r="AZ127" s="237"/>
      <c r="BA127" s="237"/>
      <c r="BB127" s="237"/>
      <c r="BC127" s="237"/>
      <c r="BD127" s="237"/>
      <c r="BE127" s="237"/>
      <c r="BF127" s="237"/>
      <c r="BG127" s="237"/>
      <c r="BH127" s="238"/>
      <c r="BI127" s="238"/>
      <c r="BJ127" s="233"/>
      <c r="BK127" s="233"/>
      <c r="BL127" s="233"/>
      <c r="BM127" s="233"/>
      <c r="BN127" s="233"/>
    </row>
    <row r="128" spans="2:66" ht="20.25" customHeight="1" x14ac:dyDescent="0.15">
      <c r="B128" s="230"/>
      <c r="C128" s="230"/>
      <c r="D128" s="230"/>
      <c r="E128" s="230"/>
      <c r="F128" s="230"/>
      <c r="G128" s="231"/>
      <c r="H128" s="231"/>
      <c r="I128" s="231"/>
      <c r="J128" s="231"/>
      <c r="K128" s="231"/>
      <c r="L128" s="231"/>
      <c r="M128" s="232"/>
      <c r="O128" s="145" t="s">
        <v>345</v>
      </c>
      <c r="X128" s="148"/>
      <c r="AD128" s="237"/>
      <c r="AE128" s="145" t="s">
        <v>346</v>
      </c>
      <c r="AN128" s="148"/>
      <c r="AS128" s="237"/>
      <c r="AT128" s="237"/>
      <c r="AU128" s="145" t="s">
        <v>347</v>
      </c>
      <c r="AV128" s="237"/>
      <c r="AW128" s="237"/>
      <c r="AX128" s="237"/>
      <c r="AY128" s="237"/>
      <c r="AZ128" s="237"/>
      <c r="BA128" s="237"/>
      <c r="BB128" s="237"/>
      <c r="BC128" s="237"/>
      <c r="BD128" s="237"/>
      <c r="BE128" s="237"/>
      <c r="BF128" s="237"/>
      <c r="BG128" s="237"/>
      <c r="BH128" s="238"/>
      <c r="BI128" s="238"/>
      <c r="BJ128" s="271"/>
      <c r="BK128" s="271"/>
      <c r="BL128" s="271"/>
      <c r="BM128" s="271"/>
      <c r="BN128" s="233"/>
    </row>
    <row r="129" spans="2:66" ht="20.25" customHeight="1" x14ac:dyDescent="0.15">
      <c r="B129" s="230"/>
      <c r="C129" s="230"/>
      <c r="D129" s="230"/>
      <c r="E129" s="230"/>
      <c r="F129" s="230"/>
      <c r="G129" s="231"/>
      <c r="H129" s="231"/>
      <c r="I129" s="231"/>
      <c r="J129" s="231"/>
      <c r="K129" s="231"/>
      <c r="L129" s="231"/>
      <c r="M129" s="232"/>
      <c r="O129" s="659" t="s">
        <v>348</v>
      </c>
      <c r="P129" s="659"/>
      <c r="Q129" s="659" t="s">
        <v>349</v>
      </c>
      <c r="R129" s="659"/>
      <c r="S129" s="659"/>
      <c r="T129" s="659"/>
      <c r="V129" s="681" t="s">
        <v>350</v>
      </c>
      <c r="W129" s="681"/>
      <c r="X129" s="681"/>
      <c r="Y129" s="681"/>
      <c r="AA129" s="239" t="s">
        <v>351</v>
      </c>
      <c r="AB129" s="239"/>
      <c r="AD129" s="237"/>
      <c r="AE129" s="659" t="s">
        <v>348</v>
      </c>
      <c r="AF129" s="659"/>
      <c r="AG129" s="659" t="s">
        <v>349</v>
      </c>
      <c r="AH129" s="659"/>
      <c r="AI129" s="659"/>
      <c r="AJ129" s="659"/>
      <c r="AL129" s="681" t="s">
        <v>350</v>
      </c>
      <c r="AM129" s="681"/>
      <c r="AN129" s="681"/>
      <c r="AO129" s="681"/>
      <c r="AQ129" s="239" t="s">
        <v>351</v>
      </c>
      <c r="AR129" s="239"/>
      <c r="AS129" s="237"/>
      <c r="AT129" s="237"/>
      <c r="AU129" s="237"/>
      <c r="AV129" s="237"/>
      <c r="AW129" s="237"/>
      <c r="AX129" s="237"/>
      <c r="AY129" s="237"/>
      <c r="AZ129" s="237"/>
      <c r="BA129" s="237"/>
      <c r="BB129" s="237"/>
      <c r="BC129" s="237"/>
      <c r="BD129" s="237"/>
      <c r="BE129" s="237"/>
      <c r="BF129" s="237"/>
      <c r="BG129" s="237"/>
      <c r="BH129" s="238"/>
      <c r="BI129" s="238"/>
      <c r="BJ129" s="271"/>
      <c r="BK129" s="271"/>
      <c r="BL129" s="271"/>
      <c r="BM129" s="271"/>
      <c r="BN129" s="233"/>
    </row>
    <row r="130" spans="2:66" ht="20.25" customHeight="1" x14ac:dyDescent="0.15">
      <c r="B130" s="230"/>
      <c r="C130" s="230"/>
      <c r="D130" s="230"/>
      <c r="E130" s="230"/>
      <c r="F130" s="230"/>
      <c r="G130" s="231"/>
      <c r="H130" s="231"/>
      <c r="I130" s="231"/>
      <c r="J130" s="231"/>
      <c r="K130" s="231"/>
      <c r="L130" s="231"/>
      <c r="M130" s="232"/>
      <c r="O130" s="660"/>
      <c r="P130" s="660"/>
      <c r="Q130" s="660" t="s">
        <v>352</v>
      </c>
      <c r="R130" s="660"/>
      <c r="S130" s="660" t="s">
        <v>353</v>
      </c>
      <c r="T130" s="660"/>
      <c r="V130" s="660" t="s">
        <v>352</v>
      </c>
      <c r="W130" s="660"/>
      <c r="X130" s="660" t="s">
        <v>353</v>
      </c>
      <c r="Y130" s="660"/>
      <c r="AA130" s="239" t="s">
        <v>354</v>
      </c>
      <c r="AB130" s="239"/>
      <c r="AD130" s="237"/>
      <c r="AE130" s="660"/>
      <c r="AF130" s="660"/>
      <c r="AG130" s="660" t="s">
        <v>352</v>
      </c>
      <c r="AH130" s="660"/>
      <c r="AI130" s="660" t="s">
        <v>353</v>
      </c>
      <c r="AJ130" s="660"/>
      <c r="AL130" s="660" t="s">
        <v>352</v>
      </c>
      <c r="AM130" s="660"/>
      <c r="AN130" s="660" t="s">
        <v>353</v>
      </c>
      <c r="AO130" s="660"/>
      <c r="AQ130" s="239" t="s">
        <v>354</v>
      </c>
      <c r="AR130" s="239"/>
      <c r="AS130" s="237"/>
      <c r="AT130" s="237"/>
      <c r="AU130" s="239" t="s">
        <v>296</v>
      </c>
      <c r="AV130" s="239"/>
      <c r="AW130" s="239"/>
      <c r="AX130" s="239"/>
      <c r="AZ130" s="239" t="s">
        <v>309</v>
      </c>
      <c r="BA130" s="239"/>
      <c r="BB130" s="239"/>
      <c r="BC130" s="239"/>
      <c r="BE130" s="660" t="s">
        <v>355</v>
      </c>
      <c r="BF130" s="660"/>
      <c r="BG130" s="660"/>
      <c r="BH130" s="660"/>
      <c r="BI130" s="238"/>
      <c r="BN130" s="233"/>
    </row>
    <row r="131" spans="2:66" ht="20.25" customHeight="1" x14ac:dyDescent="0.15">
      <c r="B131" s="230"/>
      <c r="C131" s="230"/>
      <c r="D131" s="230"/>
      <c r="E131" s="230"/>
      <c r="F131" s="230"/>
      <c r="G131" s="231"/>
      <c r="H131" s="231"/>
      <c r="I131" s="231"/>
      <c r="J131" s="231"/>
      <c r="K131" s="231"/>
      <c r="L131" s="231"/>
      <c r="M131" s="232"/>
      <c r="O131" s="661" t="s">
        <v>497</v>
      </c>
      <c r="P131" s="661"/>
      <c r="Q131" s="670">
        <f>SUMIFS($BF$19:$BG$125,$G$19:$H$125,"看護職員",$M$19:$N$125,"A")+SUMIFS($BF$19:$BG$125,$I$19:$J$125,"看護職員",$K$19:$L$125,"A")</f>
        <v>0</v>
      </c>
      <c r="R131" s="670"/>
      <c r="S131" s="671">
        <f>SUMIFS($BH$19:$BI$125,$G$19:$H$125,"看護職員",$M$19:$N$125,"A")+SUMIFS($BH$19:$BI$125,$I$19:$J$125,"看護職員",$K$19:$L$125,"A")</f>
        <v>0</v>
      </c>
      <c r="T131" s="671"/>
      <c r="V131" s="674">
        <v>0</v>
      </c>
      <c r="W131" s="674"/>
      <c r="X131" s="678">
        <v>0</v>
      </c>
      <c r="Y131" s="678"/>
      <c r="AA131" s="679">
        <v>0</v>
      </c>
      <c r="AB131" s="680"/>
      <c r="AD131" s="237"/>
      <c r="AE131" s="661" t="s">
        <v>497</v>
      </c>
      <c r="AF131" s="661"/>
      <c r="AG131" s="670">
        <f>SUMIFS($BF$19:$BG$125,$G$19:$H$125,"介護職員",$M$19:$N$125,"A")+SUMIFS($BF$19:$BG$125,$I$19:$J$125,"介護職員",$K$19:$L$125,"A")</f>
        <v>0</v>
      </c>
      <c r="AH131" s="670"/>
      <c r="AI131" s="671">
        <f>SUMIFS($BH$19:$BI$125,$G$19:$H$125,"介護職員",$M$19:$N$125,"A")+SUMIFS($BH$19:$BI$125,$I$19:$J$125,"介護職員",$K$19:$L$125,"A")</f>
        <v>0</v>
      </c>
      <c r="AJ131" s="671"/>
      <c r="AL131" s="674">
        <v>0</v>
      </c>
      <c r="AM131" s="674"/>
      <c r="AN131" s="678">
        <v>0</v>
      </c>
      <c r="AO131" s="678"/>
      <c r="AQ131" s="679">
        <v>0</v>
      </c>
      <c r="AR131" s="680"/>
      <c r="AS131" s="237"/>
      <c r="AT131" s="237"/>
      <c r="AU131" s="695">
        <f>Y145</f>
        <v>0</v>
      </c>
      <c r="AV131" s="661"/>
      <c r="AW131" s="661"/>
      <c r="AX131" s="661"/>
      <c r="AY131" s="240" t="s">
        <v>498</v>
      </c>
      <c r="AZ131" s="695">
        <f>AO145</f>
        <v>0</v>
      </c>
      <c r="BA131" s="661"/>
      <c r="BB131" s="661"/>
      <c r="BC131" s="661"/>
      <c r="BD131" s="240" t="s">
        <v>499</v>
      </c>
      <c r="BE131" s="663">
        <f>ROUNDDOWN(AU131+AZ131,1)</f>
        <v>0</v>
      </c>
      <c r="BF131" s="663"/>
      <c r="BG131" s="663"/>
      <c r="BH131" s="663"/>
      <c r="BI131" s="238"/>
      <c r="BJ131" s="272"/>
      <c r="BK131" s="272"/>
      <c r="BL131" s="272"/>
      <c r="BM131" s="272"/>
      <c r="BN131" s="233"/>
    </row>
    <row r="132" spans="2:66" ht="20.25" customHeight="1" x14ac:dyDescent="0.15">
      <c r="B132" s="230"/>
      <c r="C132" s="230"/>
      <c r="D132" s="230"/>
      <c r="E132" s="230"/>
      <c r="F132" s="230"/>
      <c r="G132" s="231"/>
      <c r="H132" s="231"/>
      <c r="I132" s="231"/>
      <c r="J132" s="231"/>
      <c r="K132" s="231"/>
      <c r="L132" s="231"/>
      <c r="M132" s="232"/>
      <c r="O132" s="661" t="s">
        <v>500</v>
      </c>
      <c r="P132" s="661"/>
      <c r="Q132" s="670">
        <f>SUMIFS($BF$19:$BG$125,$G$19:$H$125,"看護職員",$M$19:$N$125,"B")+SUMIFS($BF$19:$BG$125,$I$19:$J$125,"看護職員",$K$19:$L$125,"B")</f>
        <v>0</v>
      </c>
      <c r="R132" s="670"/>
      <c r="S132" s="671">
        <f>SUMIFS($BH$19:$BI$125,$G$19:$H$125,"看護職員",$M$19:$N$125,"B")+SUMIFS($BH$19:$BI$125,$I$19:$J$125,"看護職員",$K$19:$L$125,"B")</f>
        <v>0</v>
      </c>
      <c r="T132" s="671"/>
      <c r="V132" s="674">
        <v>0</v>
      </c>
      <c r="W132" s="674"/>
      <c r="X132" s="678">
        <v>0</v>
      </c>
      <c r="Y132" s="678"/>
      <c r="AA132" s="679">
        <v>0</v>
      </c>
      <c r="AB132" s="680"/>
      <c r="AD132" s="237"/>
      <c r="AE132" s="661" t="s">
        <v>500</v>
      </c>
      <c r="AF132" s="661"/>
      <c r="AG132" s="670">
        <f>SUMIFS($BF$19:$BG$125,$G$19:$H$125,"介護職員",$M$19:$N$125,"B")+SUMIFS($BF$19:$BG$125,$I$19:$J$125,"介護職員",$K$19:$L$125,"B")</f>
        <v>0</v>
      </c>
      <c r="AH132" s="670"/>
      <c r="AI132" s="671">
        <f>SUMIFS($BH$19:$BI$125,$G$19:$H$125,"看護職員",$M$19:$N$125,"B")+SUMIFS($BH$19:$BI$125,$I$19:$J$125,"看護職員",$K$19:$L$125,"B")</f>
        <v>0</v>
      </c>
      <c r="AJ132" s="671"/>
      <c r="AL132" s="674">
        <v>0</v>
      </c>
      <c r="AM132" s="674"/>
      <c r="AN132" s="678">
        <v>0</v>
      </c>
      <c r="AO132" s="678"/>
      <c r="AQ132" s="679">
        <v>0</v>
      </c>
      <c r="AR132" s="680"/>
      <c r="AS132" s="237"/>
      <c r="AT132" s="237"/>
      <c r="AU132" s="237"/>
      <c r="AV132" s="237"/>
      <c r="AW132" s="237"/>
      <c r="AX132" s="237"/>
      <c r="AY132" s="237"/>
      <c r="AZ132" s="237"/>
      <c r="BA132" s="237"/>
      <c r="BB132" s="237"/>
      <c r="BC132" s="237"/>
      <c r="BD132" s="237"/>
      <c r="BE132" s="237"/>
      <c r="BF132" s="237"/>
      <c r="BG132" s="237"/>
      <c r="BH132" s="238"/>
      <c r="BI132" s="238"/>
      <c r="BJ132" s="233"/>
      <c r="BK132" s="233"/>
      <c r="BL132" s="233"/>
      <c r="BM132" s="233"/>
      <c r="BN132" s="233"/>
    </row>
    <row r="133" spans="2:66" ht="20.25" customHeight="1" x14ac:dyDescent="0.15">
      <c r="B133" s="230"/>
      <c r="C133" s="230"/>
      <c r="D133" s="230"/>
      <c r="E133" s="230"/>
      <c r="F133" s="230"/>
      <c r="G133" s="231"/>
      <c r="H133" s="231"/>
      <c r="I133" s="231"/>
      <c r="J133" s="231"/>
      <c r="K133" s="231"/>
      <c r="L133" s="231"/>
      <c r="M133" s="232"/>
      <c r="O133" s="661" t="s">
        <v>501</v>
      </c>
      <c r="P133" s="661"/>
      <c r="Q133" s="670">
        <f>SUMIFS($BF$19:$BG$125,$G$19:$H$125,"看護職員",$M$19:$N$125,"C")+SUMIFS($BF$19:$BG$125,$I$19:$J$125,"看護職員",$K$19:$L$125,"C")</f>
        <v>0</v>
      </c>
      <c r="R133" s="670"/>
      <c r="S133" s="671">
        <f>SUMIFS($BH$19:$BI$125,$G$19:$H$125,"看護職員",$M$19:$N$125,"C")+SUMIFS($BH$19:$BI$125,$I$19:$J$125,"看護職員",$K$19:$L$125,"C")</f>
        <v>0</v>
      </c>
      <c r="T133" s="671"/>
      <c r="V133" s="674">
        <v>0</v>
      </c>
      <c r="W133" s="674"/>
      <c r="X133" s="675">
        <v>0</v>
      </c>
      <c r="Y133" s="675"/>
      <c r="AA133" s="676" t="s">
        <v>362</v>
      </c>
      <c r="AB133" s="677"/>
      <c r="AD133" s="237"/>
      <c r="AE133" s="661" t="s">
        <v>501</v>
      </c>
      <c r="AF133" s="661"/>
      <c r="AG133" s="670">
        <f>SUMIFS($BF$19:$BG$125,$G$19:$H$125,"介護職員",$M$19:$N$125,"C")+SUMIFS($BF$19:$BG$125,$I$19:$J$125,"介護職員",$K$19:$L$125,"C")</f>
        <v>0</v>
      </c>
      <c r="AH133" s="670"/>
      <c r="AI133" s="671">
        <f>SUMIFS($BH$19:$BI$125,$G$19:$H$125,"介護職員",$M$19:$N$125,"C")+SUMIFS($BH$19:$BI$125,$I$19:$J$125,"介護職員",$K$19:$L$125,"C")</f>
        <v>0</v>
      </c>
      <c r="AJ133" s="671"/>
      <c r="AL133" s="674">
        <v>0</v>
      </c>
      <c r="AM133" s="674"/>
      <c r="AN133" s="675">
        <v>0</v>
      </c>
      <c r="AO133" s="675"/>
      <c r="AQ133" s="676" t="s">
        <v>362</v>
      </c>
      <c r="AR133" s="677"/>
      <c r="AS133" s="237"/>
      <c r="AT133" s="237"/>
      <c r="AU133" s="237"/>
      <c r="AV133" s="237"/>
      <c r="AW133" s="237"/>
      <c r="AX133" s="237"/>
      <c r="AY133" s="237"/>
      <c r="AZ133" s="237"/>
      <c r="BA133" s="237"/>
      <c r="BB133" s="237"/>
      <c r="BC133" s="237"/>
      <c r="BD133" s="237"/>
      <c r="BE133" s="237"/>
      <c r="BF133" s="237"/>
      <c r="BG133" s="237"/>
      <c r="BH133" s="238"/>
      <c r="BI133" s="238"/>
      <c r="BJ133" s="233"/>
      <c r="BK133" s="233"/>
      <c r="BL133" s="233"/>
      <c r="BM133" s="233"/>
      <c r="BN133" s="233"/>
    </row>
    <row r="134" spans="2:66" ht="20.25" customHeight="1" x14ac:dyDescent="0.15">
      <c r="B134" s="230"/>
      <c r="C134" s="230"/>
      <c r="D134" s="230"/>
      <c r="E134" s="230"/>
      <c r="F134" s="230"/>
      <c r="G134" s="231"/>
      <c r="H134" s="231"/>
      <c r="I134" s="231"/>
      <c r="J134" s="231"/>
      <c r="K134" s="231"/>
      <c r="L134" s="231"/>
      <c r="M134" s="232"/>
      <c r="O134" s="661" t="s">
        <v>502</v>
      </c>
      <c r="P134" s="661"/>
      <c r="Q134" s="670">
        <f>SUMIFS($BF$19:$BG$125,$G$19:$H$125,"看護職員",$M$19:$N$125,"D")+SUMIFS($BF$19:$BG$125,$I$19:$J$125,"看護職員",$K$19:$L$125,"D")</f>
        <v>0</v>
      </c>
      <c r="R134" s="670"/>
      <c r="S134" s="671">
        <f>SUMIFS($BH$19:$BI$125,$G$19:$H$125,"看護職員",$M$19:$N$125,"D")+SUMIFS($BH$19:$BI$125,$I$19:$J$125,"看護職員",$K$19:$L$125,"D")</f>
        <v>0</v>
      </c>
      <c r="T134" s="671"/>
      <c r="V134" s="674">
        <v>0</v>
      </c>
      <c r="W134" s="674"/>
      <c r="X134" s="675">
        <v>0</v>
      </c>
      <c r="Y134" s="675"/>
      <c r="AA134" s="676" t="s">
        <v>362</v>
      </c>
      <c r="AB134" s="677"/>
      <c r="AD134" s="237"/>
      <c r="AE134" s="661" t="s">
        <v>502</v>
      </c>
      <c r="AF134" s="661"/>
      <c r="AG134" s="670">
        <f>SUMIFS($BF$19:$BG$125,$G$19:$H$125,"介護職員",$M$19:$N$125,"D")+SUMIFS($BF$19:$BG$125,$I$19:$J$125,"介護職員",$K$19:$L$125,"D")</f>
        <v>0</v>
      </c>
      <c r="AH134" s="670"/>
      <c r="AI134" s="671">
        <f>SUMIFS($BH$19:$BI$125,$G$19:$H$125,"介護職員",$M$19:$N$125,"D")+SUMIFS($BH$19:$BI$125,$I$19:$J$125,"介護職員",$K$19:$L$125,"D")</f>
        <v>0</v>
      </c>
      <c r="AJ134" s="671"/>
      <c r="AL134" s="674">
        <v>0</v>
      </c>
      <c r="AM134" s="674"/>
      <c r="AN134" s="675">
        <v>0</v>
      </c>
      <c r="AO134" s="675"/>
      <c r="AQ134" s="676" t="s">
        <v>362</v>
      </c>
      <c r="AR134" s="677"/>
      <c r="AS134" s="237"/>
      <c r="AT134" s="237"/>
      <c r="AU134" s="145" t="s">
        <v>364</v>
      </c>
      <c r="BA134" s="237"/>
      <c r="BB134" s="237"/>
      <c r="BC134" s="237"/>
      <c r="BD134" s="237"/>
      <c r="BE134" s="237"/>
      <c r="BF134" s="237"/>
      <c r="BG134" s="237"/>
      <c r="BH134" s="238"/>
      <c r="BI134" s="238"/>
      <c r="BJ134" s="233"/>
      <c r="BK134" s="233"/>
      <c r="BL134" s="233"/>
      <c r="BM134" s="233"/>
      <c r="BN134" s="233"/>
    </row>
    <row r="135" spans="2:66" ht="20.25" customHeight="1" x14ac:dyDescent="0.15">
      <c r="B135" s="230"/>
      <c r="C135" s="230"/>
      <c r="D135" s="230"/>
      <c r="E135" s="230"/>
      <c r="F135" s="230"/>
      <c r="G135" s="231"/>
      <c r="H135" s="231"/>
      <c r="I135" s="231"/>
      <c r="J135" s="231"/>
      <c r="K135" s="231"/>
      <c r="L135" s="231"/>
      <c r="M135" s="232"/>
      <c r="O135" s="661" t="s">
        <v>355</v>
      </c>
      <c r="P135" s="661"/>
      <c r="Q135" s="670">
        <f>SUM(Q131:R134)</f>
        <v>0</v>
      </c>
      <c r="R135" s="670"/>
      <c r="S135" s="671">
        <f>SUM(S131:T134)</f>
        <v>0</v>
      </c>
      <c r="T135" s="671"/>
      <c r="V135" s="670">
        <f>SUM(V131:W134)</f>
        <v>0</v>
      </c>
      <c r="W135" s="670"/>
      <c r="X135" s="671">
        <f>SUM(X131:Y134)</f>
        <v>0</v>
      </c>
      <c r="Y135" s="671"/>
      <c r="AA135" s="672">
        <f>SUM(AA131:AB132)</f>
        <v>0</v>
      </c>
      <c r="AB135" s="673"/>
      <c r="AD135" s="237"/>
      <c r="AE135" s="661" t="s">
        <v>355</v>
      </c>
      <c r="AF135" s="661"/>
      <c r="AG135" s="670">
        <f>SUM(AG131:AH134)</f>
        <v>0</v>
      </c>
      <c r="AH135" s="670"/>
      <c r="AI135" s="671">
        <f>SUM(AI131:AJ134)</f>
        <v>0</v>
      </c>
      <c r="AJ135" s="671"/>
      <c r="AL135" s="670">
        <f>SUM(AL131:AM134)</f>
        <v>0</v>
      </c>
      <c r="AM135" s="670"/>
      <c r="AN135" s="671">
        <f>SUM(AN131:AO134)</f>
        <v>0</v>
      </c>
      <c r="AO135" s="671"/>
      <c r="AQ135" s="672">
        <f>SUM(AQ131:AR132)</f>
        <v>0</v>
      </c>
      <c r="AR135" s="673"/>
      <c r="AS135" s="237"/>
      <c r="AT135" s="237"/>
      <c r="AU135" s="661" t="s">
        <v>365</v>
      </c>
      <c r="AV135" s="661"/>
      <c r="AW135" s="661" t="s">
        <v>366</v>
      </c>
      <c r="AX135" s="661"/>
      <c r="AY135" s="661"/>
      <c r="AZ135" s="661"/>
      <c r="BA135" s="237"/>
      <c r="BB135" s="237"/>
      <c r="BC135" s="237"/>
      <c r="BD135" s="237"/>
      <c r="BE135" s="237"/>
      <c r="BF135" s="237"/>
      <c r="BG135" s="237"/>
      <c r="BH135" s="238"/>
      <c r="BI135" s="238"/>
      <c r="BJ135" s="233"/>
      <c r="BK135" s="233"/>
      <c r="BL135" s="233"/>
      <c r="BM135" s="233"/>
      <c r="BN135" s="233"/>
    </row>
    <row r="136" spans="2:66" ht="20.25" customHeight="1" x14ac:dyDescent="0.15">
      <c r="B136" s="230"/>
      <c r="C136" s="230"/>
      <c r="D136" s="230"/>
      <c r="E136" s="230"/>
      <c r="F136" s="230"/>
      <c r="G136" s="231"/>
      <c r="H136" s="231"/>
      <c r="I136" s="231"/>
      <c r="J136" s="231"/>
      <c r="K136" s="231"/>
      <c r="L136" s="231"/>
      <c r="M136" s="232"/>
      <c r="N136" s="232"/>
      <c r="O136" s="231"/>
      <c r="P136" s="231"/>
      <c r="Q136" s="231"/>
      <c r="R136" s="231"/>
      <c r="S136" s="233"/>
      <c r="T136" s="233"/>
      <c r="U136" s="233"/>
      <c r="V136" s="234"/>
      <c r="W136" s="234"/>
      <c r="X136" s="234"/>
      <c r="Y136" s="235"/>
      <c r="Z136" s="236"/>
      <c r="AA136" s="237"/>
      <c r="AB136" s="237"/>
      <c r="AC136" s="237"/>
      <c r="AD136" s="237"/>
      <c r="AE136" s="231"/>
      <c r="AF136" s="231"/>
      <c r="AG136" s="231"/>
      <c r="AH136" s="231"/>
      <c r="AI136" s="233"/>
      <c r="AJ136" s="233"/>
      <c r="AK136" s="233"/>
      <c r="AL136" s="234"/>
      <c r="AM136" s="234"/>
      <c r="AN136" s="234"/>
      <c r="AO136" s="235"/>
      <c r="AP136" s="236"/>
      <c r="AQ136" s="237"/>
      <c r="AR136" s="237"/>
      <c r="AS136" s="237"/>
      <c r="AT136" s="237"/>
      <c r="AU136" s="661" t="s">
        <v>497</v>
      </c>
      <c r="AV136" s="661"/>
      <c r="AW136" s="661" t="s">
        <v>368</v>
      </c>
      <c r="AX136" s="661"/>
      <c r="AY136" s="661"/>
      <c r="AZ136" s="661"/>
      <c r="BA136" s="237"/>
      <c r="BB136" s="237"/>
      <c r="BC136" s="237"/>
      <c r="BD136" s="237"/>
      <c r="BE136" s="237"/>
      <c r="BF136" s="237"/>
      <c r="BG136" s="237"/>
      <c r="BH136" s="238"/>
      <c r="BI136" s="238"/>
      <c r="BJ136" s="233"/>
      <c r="BK136" s="233"/>
      <c r="BL136" s="233"/>
      <c r="BM136" s="233"/>
      <c r="BN136" s="233"/>
    </row>
    <row r="137" spans="2:66" ht="20.25" customHeight="1" x14ac:dyDescent="0.15">
      <c r="B137" s="230"/>
      <c r="C137" s="230"/>
      <c r="D137" s="230"/>
      <c r="E137" s="230"/>
      <c r="F137" s="230"/>
      <c r="G137" s="231"/>
      <c r="H137" s="231"/>
      <c r="I137" s="231"/>
      <c r="J137" s="231"/>
      <c r="K137" s="231"/>
      <c r="L137" s="231"/>
      <c r="M137" s="232"/>
      <c r="N137" s="232"/>
      <c r="O137" s="148" t="s">
        <v>369</v>
      </c>
      <c r="X137" s="149"/>
      <c r="Y137" s="149"/>
      <c r="AC137" s="237"/>
      <c r="AD137" s="237"/>
      <c r="AE137" s="148" t="s">
        <v>369</v>
      </c>
      <c r="AN137" s="149"/>
      <c r="AO137" s="149"/>
      <c r="AS137" s="237"/>
      <c r="AT137" s="237"/>
      <c r="AU137" s="661" t="s">
        <v>503</v>
      </c>
      <c r="AV137" s="661"/>
      <c r="AW137" s="661" t="s">
        <v>370</v>
      </c>
      <c r="AX137" s="661"/>
      <c r="AY137" s="661"/>
      <c r="AZ137" s="661"/>
      <c r="BA137" s="237"/>
      <c r="BB137" s="237"/>
      <c r="BC137" s="237"/>
      <c r="BD137" s="237"/>
      <c r="BE137" s="237"/>
      <c r="BF137" s="237"/>
      <c r="BG137" s="237"/>
      <c r="BH137" s="238"/>
      <c r="BI137" s="238"/>
      <c r="BJ137" s="233"/>
      <c r="BK137" s="233"/>
      <c r="BL137" s="233"/>
      <c r="BM137" s="233"/>
      <c r="BN137" s="233"/>
    </row>
    <row r="138" spans="2:66" ht="20.25" customHeight="1" x14ac:dyDescent="0.15">
      <c r="B138" s="230"/>
      <c r="C138" s="230"/>
      <c r="D138" s="230"/>
      <c r="E138" s="230"/>
      <c r="F138" s="230"/>
      <c r="G138" s="231"/>
      <c r="H138" s="231"/>
      <c r="I138" s="231"/>
      <c r="J138" s="231"/>
      <c r="K138" s="231"/>
      <c r="L138" s="231"/>
      <c r="M138" s="232"/>
      <c r="N138" s="232"/>
      <c r="O138" s="145" t="s">
        <v>371</v>
      </c>
      <c r="T138" s="145" t="s">
        <v>372</v>
      </c>
      <c r="X138" s="148"/>
      <c r="AC138" s="237"/>
      <c r="AD138" s="237"/>
      <c r="AE138" s="145" t="s">
        <v>371</v>
      </c>
      <c r="AJ138" s="145" t="s">
        <v>372</v>
      </c>
      <c r="AN138" s="148"/>
      <c r="AS138" s="237"/>
      <c r="AT138" s="237"/>
      <c r="AU138" s="661" t="s">
        <v>373</v>
      </c>
      <c r="AV138" s="661"/>
      <c r="AW138" s="661" t="s">
        <v>374</v>
      </c>
      <c r="AX138" s="661"/>
      <c r="AY138" s="661"/>
      <c r="AZ138" s="661"/>
      <c r="BA138" s="237"/>
      <c r="BB138" s="237"/>
      <c r="BC138" s="237"/>
      <c r="BD138" s="237"/>
      <c r="BE138" s="237"/>
      <c r="BF138" s="237"/>
      <c r="BG138" s="237"/>
      <c r="BH138" s="238"/>
      <c r="BI138" s="238"/>
      <c r="BJ138" s="233"/>
      <c r="BK138" s="233"/>
      <c r="BL138" s="233"/>
      <c r="BM138" s="233"/>
      <c r="BN138" s="233"/>
    </row>
    <row r="139" spans="2:66" ht="20.25" customHeight="1" x14ac:dyDescent="0.15">
      <c r="B139" s="230"/>
      <c r="C139" s="230"/>
      <c r="D139" s="230"/>
      <c r="E139" s="230"/>
      <c r="F139" s="230"/>
      <c r="G139" s="231"/>
      <c r="H139" s="231"/>
      <c r="I139" s="231"/>
      <c r="J139" s="231"/>
      <c r="K139" s="231"/>
      <c r="L139" s="231"/>
      <c r="M139" s="232"/>
      <c r="N139" s="232"/>
      <c r="O139" s="145" t="str">
        <f>IF($BI$3="計画","対象時間数（週平均）","対象時間数（当月合計）")</f>
        <v>対象時間数（週平均）</v>
      </c>
      <c r="T139" s="145" t="str">
        <f>IF($BI$3="計画","週に勤務すべき時間数","当月に勤務すべき時間数")</f>
        <v>週に勤務すべき時間数</v>
      </c>
      <c r="X139" s="148"/>
      <c r="Y139" s="145" t="s">
        <v>375</v>
      </c>
      <c r="AC139" s="237"/>
      <c r="AD139" s="237"/>
      <c r="AE139" s="145" t="str">
        <f>IF($BI$3="計画","対象時間数（週平均）","対象時間数（当月合計）")</f>
        <v>対象時間数（週平均）</v>
      </c>
      <c r="AJ139" s="145" t="str">
        <f>IF($BI$3="計画","週に勤務すべき時間数","当月に勤務すべき時間数")</f>
        <v>週に勤務すべき時間数</v>
      </c>
      <c r="AN139" s="148"/>
      <c r="AO139" s="145" t="s">
        <v>375</v>
      </c>
      <c r="AS139" s="237"/>
      <c r="AT139" s="237"/>
      <c r="AU139" s="661" t="s">
        <v>376</v>
      </c>
      <c r="AV139" s="661"/>
      <c r="AW139" s="661" t="s">
        <v>377</v>
      </c>
      <c r="AX139" s="661"/>
      <c r="AY139" s="661"/>
      <c r="AZ139" s="661"/>
      <c r="BA139" s="237"/>
      <c r="BB139" s="237"/>
      <c r="BC139" s="237"/>
      <c r="BD139" s="237"/>
      <c r="BE139" s="237"/>
      <c r="BF139" s="237"/>
      <c r="BG139" s="237"/>
      <c r="BH139" s="238"/>
      <c r="BI139" s="238"/>
      <c r="BJ139" s="233"/>
      <c r="BK139" s="233"/>
      <c r="BL139" s="233"/>
      <c r="BM139" s="233"/>
      <c r="BN139" s="233"/>
    </row>
    <row r="140" spans="2:66" ht="20.25" customHeight="1" x14ac:dyDescent="0.15">
      <c r="O140" s="669">
        <f>IF($BI$3="計画",X135,V135)</f>
        <v>0</v>
      </c>
      <c r="P140" s="661"/>
      <c r="Q140" s="661"/>
      <c r="R140" s="661"/>
      <c r="S140" s="240" t="s">
        <v>504</v>
      </c>
      <c r="T140" s="661">
        <f>IF($BI$3="計画",$BE$5,$BI$5)</f>
        <v>40</v>
      </c>
      <c r="U140" s="661"/>
      <c r="V140" s="661"/>
      <c r="W140" s="661"/>
      <c r="X140" s="240" t="s">
        <v>499</v>
      </c>
      <c r="Y140" s="662">
        <f>ROUNDDOWN(O140/T140,1)</f>
        <v>0</v>
      </c>
      <c r="Z140" s="662"/>
      <c r="AA140" s="662"/>
      <c r="AB140" s="662"/>
      <c r="AE140" s="669">
        <f>IF($BI$3="計画",AN135,AL135)</f>
        <v>0</v>
      </c>
      <c r="AF140" s="661"/>
      <c r="AG140" s="661"/>
      <c r="AH140" s="661"/>
      <c r="AI140" s="240" t="s">
        <v>378</v>
      </c>
      <c r="AJ140" s="661">
        <f>IF($BI$3="計画",$BE$5,$BI$5)</f>
        <v>40</v>
      </c>
      <c r="AK140" s="661"/>
      <c r="AL140" s="661"/>
      <c r="AM140" s="661"/>
      <c r="AN140" s="240" t="s">
        <v>499</v>
      </c>
      <c r="AO140" s="662">
        <f>ROUNDDOWN(AE140/AJ140,1)</f>
        <v>0</v>
      </c>
      <c r="AP140" s="662"/>
      <c r="AQ140" s="662"/>
      <c r="AR140" s="662"/>
    </row>
    <row r="141" spans="2:66" ht="20.25" customHeight="1" x14ac:dyDescent="0.15">
      <c r="X141" s="148"/>
      <c r="Y141" s="145" t="s">
        <v>380</v>
      </c>
      <c r="AN141" s="148"/>
      <c r="AO141" s="145" t="s">
        <v>380</v>
      </c>
    </row>
    <row r="142" spans="2:66" ht="20.25" customHeight="1" x14ac:dyDescent="0.15">
      <c r="O142" s="145" t="s">
        <v>381</v>
      </c>
      <c r="X142" s="148"/>
      <c r="AE142" s="145" t="s">
        <v>382</v>
      </c>
      <c r="AN142" s="148"/>
    </row>
    <row r="143" spans="2:66" ht="20.25" customHeight="1" x14ac:dyDescent="0.15">
      <c r="O143" s="145" t="s">
        <v>351</v>
      </c>
      <c r="X143" s="148"/>
      <c r="Y143" s="659"/>
      <c r="Z143" s="659"/>
      <c r="AA143" s="659"/>
      <c r="AB143" s="659"/>
      <c r="AE143" s="145" t="s">
        <v>351</v>
      </c>
      <c r="AN143" s="148"/>
      <c r="AO143" s="659"/>
      <c r="AP143" s="659"/>
      <c r="AQ143" s="659"/>
      <c r="AR143" s="659"/>
    </row>
    <row r="144" spans="2:66" ht="20.25" customHeight="1" x14ac:dyDescent="0.15">
      <c r="O144" s="145" t="s">
        <v>383</v>
      </c>
      <c r="T144" s="145" t="s">
        <v>384</v>
      </c>
      <c r="Y144" s="660" t="s">
        <v>355</v>
      </c>
      <c r="Z144" s="660"/>
      <c r="AA144" s="660"/>
      <c r="AB144" s="660"/>
      <c r="AE144" s="145" t="s">
        <v>383</v>
      </c>
      <c r="AJ144" s="145" t="s">
        <v>384</v>
      </c>
      <c r="AO144" s="660" t="s">
        <v>355</v>
      </c>
      <c r="AP144" s="660"/>
      <c r="AQ144" s="660"/>
      <c r="AR144" s="660"/>
    </row>
    <row r="145" spans="15:48" ht="20.25" customHeight="1" x14ac:dyDescent="0.15">
      <c r="O145" s="661">
        <f>AA135</f>
        <v>0</v>
      </c>
      <c r="P145" s="661"/>
      <c r="Q145" s="661"/>
      <c r="R145" s="661"/>
      <c r="S145" s="240" t="s">
        <v>385</v>
      </c>
      <c r="T145" s="662">
        <f>Y140</f>
        <v>0</v>
      </c>
      <c r="U145" s="662"/>
      <c r="V145" s="662"/>
      <c r="W145" s="662"/>
      <c r="X145" s="240" t="s">
        <v>499</v>
      </c>
      <c r="Y145" s="663">
        <f>ROUNDDOWN(O145+T145,1)</f>
        <v>0</v>
      </c>
      <c r="Z145" s="663"/>
      <c r="AA145" s="663"/>
      <c r="AB145" s="663"/>
      <c r="AC145" s="242"/>
      <c r="AD145" s="242"/>
      <c r="AE145" s="664">
        <f>AQ135</f>
        <v>0</v>
      </c>
      <c r="AF145" s="664"/>
      <c r="AG145" s="664"/>
      <c r="AH145" s="664"/>
      <c r="AI145" s="230" t="s">
        <v>498</v>
      </c>
      <c r="AJ145" s="665">
        <f>AO140</f>
        <v>0</v>
      </c>
      <c r="AK145" s="665"/>
      <c r="AL145" s="665"/>
      <c r="AM145" s="665"/>
      <c r="AN145" s="230" t="s">
        <v>505</v>
      </c>
      <c r="AO145" s="663">
        <f>ROUNDDOWN(AE145+AJ145,1)</f>
        <v>0</v>
      </c>
      <c r="AP145" s="663"/>
      <c r="AQ145" s="663"/>
      <c r="AR145" s="663"/>
      <c r="AS145" s="242"/>
      <c r="AT145" s="242"/>
    </row>
    <row r="146" spans="15:48" ht="20.25" customHeight="1" x14ac:dyDescent="0.15"/>
    <row r="147" spans="15:48" ht="20.25" customHeight="1" x14ac:dyDescent="0.15"/>
    <row r="148" spans="15:48" ht="20.25" customHeight="1" x14ac:dyDescent="0.15"/>
    <row r="149" spans="15:48" ht="20.25" customHeight="1" x14ac:dyDescent="0.15">
      <c r="AF149" s="273"/>
      <c r="AG149" s="274" t="s">
        <v>386</v>
      </c>
      <c r="AH149" s="274"/>
      <c r="AI149" s="274"/>
      <c r="AJ149" s="274"/>
      <c r="AK149" s="275"/>
      <c r="AL149" s="123"/>
      <c r="AM149" s="123" t="s">
        <v>387</v>
      </c>
      <c r="AN149" s="123"/>
      <c r="AO149" s="123"/>
      <c r="AP149" s="123"/>
      <c r="AQ149" s="123"/>
      <c r="AR149" s="123"/>
      <c r="AS149" s="123"/>
      <c r="AT149" s="123"/>
      <c r="AU149" s="123"/>
      <c r="AV149" s="123"/>
    </row>
    <row r="150" spans="15:48" ht="20.25" customHeight="1" x14ac:dyDescent="0.15">
      <c r="AF150" s="276"/>
      <c r="AG150" s="123"/>
      <c r="AH150" s="123"/>
      <c r="AI150" s="123"/>
      <c r="AJ150" s="123"/>
      <c r="AK150" s="277"/>
      <c r="AL150" s="123"/>
      <c r="AM150" s="123" t="s">
        <v>388</v>
      </c>
      <c r="AN150" s="123"/>
      <c r="AO150" s="123"/>
      <c r="AP150" s="123"/>
      <c r="AQ150" s="123"/>
      <c r="AR150" s="123"/>
      <c r="AS150" s="123"/>
      <c r="AT150" s="123"/>
      <c r="AU150" s="123"/>
      <c r="AV150" s="123"/>
    </row>
    <row r="151" spans="15:48" ht="20.25" customHeight="1" x14ac:dyDescent="0.15">
      <c r="AF151" s="278"/>
      <c r="AG151" s="279" t="s">
        <v>389</v>
      </c>
      <c r="AH151" s="279"/>
      <c r="AI151" s="279"/>
      <c r="AJ151" s="279"/>
      <c r="AK151" s="280"/>
      <c r="AL151" s="123"/>
      <c r="AM151" s="123" t="s">
        <v>388</v>
      </c>
      <c r="AN151" s="123"/>
      <c r="AO151" s="123"/>
      <c r="AP151" s="123"/>
      <c r="AQ151" s="123"/>
      <c r="AR151" s="123"/>
      <c r="AS151" s="123"/>
      <c r="AT151" s="123"/>
      <c r="AU151" s="123"/>
      <c r="AV151" s="123"/>
    </row>
    <row r="152" spans="15:48" ht="20.25" customHeight="1" x14ac:dyDescent="0.15">
      <c r="AG152" s="123"/>
      <c r="AH152" s="123"/>
      <c r="AI152" s="123"/>
      <c r="AJ152" s="123"/>
      <c r="AK152" s="123"/>
      <c r="AL152" s="123"/>
      <c r="AM152" s="123" t="s">
        <v>388</v>
      </c>
      <c r="AN152" s="123"/>
      <c r="AO152" s="123"/>
      <c r="AP152" s="123"/>
      <c r="AQ152" s="123"/>
      <c r="AR152" s="123"/>
      <c r="AS152" s="123"/>
      <c r="AT152" s="123"/>
      <c r="AU152" s="123"/>
      <c r="AV152" s="123"/>
    </row>
    <row r="153" spans="15:48" ht="20.25" customHeight="1" x14ac:dyDescent="0.15"/>
    <row r="154" spans="15:48" ht="20.25" customHeight="1" x14ac:dyDescent="0.15"/>
    <row r="155" spans="15:48" ht="20.25" customHeight="1" x14ac:dyDescent="0.15"/>
    <row r="156" spans="15:48" ht="20.25" customHeight="1" x14ac:dyDescent="0.15"/>
    <row r="157" spans="15:48" ht="20.25" customHeight="1" x14ac:dyDescent="0.15"/>
    <row r="158" spans="15:48" ht="20.25" customHeight="1" x14ac:dyDescent="0.15"/>
    <row r="159" spans="15:48" ht="20.25" customHeight="1" x14ac:dyDescent="0.15"/>
    <row r="160" spans="15:48"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92" spans="7:63" x14ac:dyDescent="0.15">
      <c r="G192" s="148"/>
      <c r="H192" s="148"/>
      <c r="I192" s="148"/>
      <c r="J192" s="148"/>
      <c r="K192" s="148"/>
      <c r="L192" s="148"/>
      <c r="M192" s="148"/>
      <c r="N192" s="148"/>
      <c r="O192" s="243"/>
      <c r="P192" s="243"/>
      <c r="Q192" s="243"/>
      <c r="R192" s="243"/>
      <c r="S192" s="243"/>
      <c r="T192" s="243"/>
      <c r="U192" s="243"/>
      <c r="V192" s="243"/>
      <c r="W192" s="243"/>
      <c r="X192" s="243"/>
      <c r="Y192" s="243"/>
      <c r="Z192" s="243"/>
      <c r="AA192" s="243"/>
      <c r="AB192" s="243"/>
      <c r="AC192" s="243"/>
      <c r="AD192" s="243"/>
      <c r="AE192" s="243"/>
      <c r="AF192" s="243"/>
      <c r="AG192" s="243"/>
      <c r="AH192" s="243"/>
      <c r="AI192" s="243"/>
      <c r="AJ192" s="243"/>
      <c r="AK192" s="243"/>
      <c r="AL192" s="243"/>
      <c r="AM192" s="243"/>
      <c r="AN192" s="243"/>
      <c r="AO192" s="243"/>
      <c r="AP192" s="243"/>
      <c r="AQ192" s="243"/>
      <c r="AR192" s="243"/>
      <c r="AS192" s="243"/>
      <c r="AT192" s="243"/>
      <c r="AU192" s="243"/>
      <c r="AV192" s="243"/>
      <c r="AW192" s="243"/>
      <c r="AX192" s="243"/>
      <c r="AY192" s="243"/>
      <c r="AZ192" s="243"/>
      <c r="BA192" s="243"/>
      <c r="BB192" s="243"/>
      <c r="BC192" s="243"/>
      <c r="BD192" s="243"/>
      <c r="BE192" s="243"/>
      <c r="BF192" s="243"/>
      <c r="BG192" s="243"/>
      <c r="BH192" s="243"/>
      <c r="BI192" s="243"/>
      <c r="BJ192" s="243"/>
      <c r="BK192" s="243"/>
    </row>
    <row r="193" spans="7:63" x14ac:dyDescent="0.15">
      <c r="G193" s="148"/>
      <c r="H193" s="148"/>
      <c r="I193" s="148"/>
      <c r="J193" s="148"/>
      <c r="K193" s="148"/>
      <c r="L193" s="148"/>
      <c r="M193" s="148"/>
      <c r="N193" s="148"/>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row>
    <row r="194" spans="7:63" x14ac:dyDescent="0.15">
      <c r="G194" s="244"/>
      <c r="H194" s="244"/>
      <c r="I194" s="244"/>
      <c r="J194" s="244"/>
      <c r="K194" s="244"/>
      <c r="L194" s="244"/>
      <c r="M194" s="244"/>
      <c r="N194" s="244"/>
      <c r="O194" s="148"/>
      <c r="P194" s="148"/>
    </row>
    <row r="195" spans="7:63" x14ac:dyDescent="0.15">
      <c r="G195" s="244"/>
      <c r="H195" s="244"/>
      <c r="I195" s="244"/>
      <c r="J195" s="244"/>
      <c r="K195" s="244"/>
      <c r="L195" s="244"/>
      <c r="M195" s="244"/>
      <c r="N195" s="244"/>
      <c r="O195" s="148"/>
      <c r="P195" s="148"/>
    </row>
    <row r="196" spans="7:63" x14ac:dyDescent="0.15">
      <c r="G196" s="148"/>
      <c r="H196" s="148"/>
      <c r="I196" s="148"/>
      <c r="J196" s="148"/>
      <c r="K196" s="148"/>
      <c r="L196" s="148"/>
      <c r="M196" s="148"/>
      <c r="N196" s="148"/>
    </row>
    <row r="197" spans="7:63" x14ac:dyDescent="0.15">
      <c r="G197" s="148"/>
      <c r="H197" s="148"/>
      <c r="I197" s="148"/>
      <c r="J197" s="148"/>
      <c r="K197" s="148"/>
      <c r="L197" s="148"/>
      <c r="M197" s="148"/>
      <c r="N197" s="148"/>
    </row>
    <row r="198" spans="7:63" x14ac:dyDescent="0.15">
      <c r="G198" s="148"/>
      <c r="H198" s="148"/>
      <c r="I198" s="148"/>
      <c r="J198" s="148"/>
      <c r="K198" s="148"/>
      <c r="L198" s="148"/>
      <c r="M198" s="148"/>
      <c r="N198" s="148"/>
    </row>
    <row r="199" spans="7:63" x14ac:dyDescent="0.15">
      <c r="G199" s="148"/>
      <c r="H199" s="148"/>
      <c r="I199" s="148"/>
      <c r="J199" s="148"/>
      <c r="K199" s="148"/>
      <c r="L199" s="148"/>
      <c r="M199" s="148"/>
      <c r="N199" s="148"/>
    </row>
    <row r="548" spans="1:27" ht="24.75" customHeight="1" x14ac:dyDescent="0.15"/>
    <row r="549" spans="1:27" ht="18" customHeight="1" x14ac:dyDescent="0.15"/>
    <row r="552" spans="1:27" x14ac:dyDescent="0.15">
      <c r="A552" s="120" t="s">
        <v>153</v>
      </c>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spans="1:27" x14ac:dyDescent="0.15">
      <c r="A553" s="120"/>
      <c r="B553" s="120"/>
      <c r="C553" s="356"/>
      <c r="D553" s="356"/>
      <c r="E553" s="356"/>
      <c r="F553" s="356"/>
      <c r="G553" s="356"/>
      <c r="H553" s="356"/>
      <c r="I553" s="356"/>
      <c r="J553" s="356"/>
      <c r="K553" s="356"/>
      <c r="L553" s="356"/>
      <c r="M553" s="356"/>
      <c r="N553" s="356"/>
      <c r="O553" s="356"/>
      <c r="P553" s="356"/>
      <c r="Q553" s="356"/>
      <c r="R553" s="356"/>
      <c r="S553" s="356"/>
      <c r="T553" s="356"/>
      <c r="U553" s="356"/>
      <c r="V553" s="356"/>
      <c r="W553" s="356"/>
      <c r="X553" s="356"/>
      <c r="Y553" s="658"/>
      <c r="Z553" s="658"/>
      <c r="AA553" s="658"/>
    </row>
    <row r="554" spans="1:27" x14ac:dyDescent="0.15">
      <c r="A554" s="120"/>
      <c r="B554" s="120"/>
      <c r="C554" s="356"/>
      <c r="D554" s="356"/>
      <c r="E554" s="356"/>
      <c r="F554" s="356"/>
      <c r="G554" s="356"/>
      <c r="H554" s="356"/>
      <c r="I554" s="356"/>
      <c r="J554" s="356"/>
      <c r="K554" s="356"/>
      <c r="L554" s="356"/>
      <c r="M554" s="356"/>
      <c r="N554" s="356"/>
      <c r="O554" s="356"/>
      <c r="P554" s="356"/>
      <c r="Q554" s="356"/>
      <c r="R554" s="356"/>
      <c r="S554" s="356"/>
      <c r="T554" s="356"/>
      <c r="U554" s="356"/>
      <c r="V554" s="356"/>
      <c r="W554" s="356"/>
      <c r="X554" s="356"/>
      <c r="Y554" s="658"/>
      <c r="Z554" s="658"/>
      <c r="AA554" s="658"/>
    </row>
    <row r="555" spans="1:27" x14ac:dyDescent="0.15">
      <c r="A555" s="120"/>
      <c r="B555" s="120"/>
      <c r="C555" s="356"/>
      <c r="D555" s="356"/>
      <c r="E555" s="356"/>
      <c r="F555" s="356"/>
      <c r="G555" s="356"/>
      <c r="H555" s="356"/>
      <c r="I555" s="356"/>
      <c r="J555" s="356"/>
      <c r="K555" s="356"/>
      <c r="L555" s="356"/>
      <c r="M555" s="356"/>
      <c r="N555" s="356"/>
      <c r="O555" s="356"/>
      <c r="P555" s="356"/>
      <c r="Q555" s="356"/>
      <c r="R555" s="356"/>
      <c r="S555" s="356"/>
      <c r="T555" s="356"/>
      <c r="U555" s="356"/>
      <c r="V555" s="356"/>
      <c r="W555" s="356"/>
      <c r="X555" s="356"/>
      <c r="Y555" s="658"/>
      <c r="Z555" s="658"/>
      <c r="AA555" s="658"/>
    </row>
    <row r="556" spans="1:27" x14ac:dyDescent="0.15">
      <c r="A556" s="120"/>
      <c r="B556" s="120"/>
      <c r="C556" s="356"/>
      <c r="D556" s="356"/>
      <c r="E556" s="356"/>
      <c r="F556" s="356"/>
      <c r="G556" s="356"/>
      <c r="H556" s="356"/>
      <c r="I556" s="356"/>
      <c r="J556" s="356"/>
      <c r="K556" s="356"/>
      <c r="L556" s="356"/>
      <c r="M556" s="356"/>
      <c r="N556" s="356"/>
      <c r="O556" s="356"/>
      <c r="P556" s="356"/>
      <c r="Q556" s="356"/>
      <c r="R556" s="356"/>
      <c r="S556" s="356"/>
      <c r="T556" s="356"/>
      <c r="U556" s="356"/>
      <c r="V556" s="356"/>
      <c r="W556" s="356"/>
      <c r="X556" s="356"/>
      <c r="Y556" s="658"/>
      <c r="Z556" s="658"/>
      <c r="AA556" s="658"/>
    </row>
    <row r="557" spans="1:27" ht="81.75" customHeight="1" x14ac:dyDescent="0.15">
      <c r="A557" s="120"/>
      <c r="B557" s="120"/>
      <c r="C557" s="356"/>
      <c r="D557" s="356"/>
      <c r="E557" s="356"/>
      <c r="F557" s="356"/>
      <c r="G557" s="356"/>
      <c r="H557" s="356"/>
      <c r="I557" s="356"/>
      <c r="J557" s="356"/>
      <c r="K557" s="356"/>
      <c r="L557" s="356"/>
      <c r="M557" s="356"/>
      <c r="N557" s="356"/>
      <c r="O557" s="356"/>
      <c r="P557" s="356"/>
      <c r="Q557" s="356"/>
      <c r="R557" s="356"/>
      <c r="S557" s="356"/>
      <c r="T557" s="356"/>
      <c r="U557" s="356"/>
      <c r="V557" s="356"/>
      <c r="W557" s="356"/>
      <c r="X557" s="356"/>
      <c r="Y557" s="658"/>
      <c r="Z557" s="658"/>
      <c r="AA557" s="658"/>
    </row>
    <row r="558" spans="1:27" x14ac:dyDescent="0.15">
      <c r="A558" s="120"/>
      <c r="B558" s="348"/>
      <c r="C558" s="356"/>
      <c r="D558" s="356"/>
      <c r="E558" s="356"/>
      <c r="F558" s="356"/>
      <c r="G558" s="356"/>
      <c r="H558" s="356"/>
      <c r="I558" s="356"/>
      <c r="J558" s="356"/>
      <c r="K558" s="356"/>
      <c r="L558" s="356"/>
      <c r="M558" s="356"/>
      <c r="N558" s="356"/>
      <c r="O558" s="356"/>
      <c r="P558" s="356"/>
      <c r="Q558" s="356"/>
      <c r="R558" s="356"/>
      <c r="S558" s="356"/>
      <c r="T558" s="356"/>
      <c r="U558" s="356"/>
      <c r="V558" s="356"/>
      <c r="W558" s="356"/>
      <c r="X558" s="356"/>
      <c r="Y558" s="658"/>
      <c r="Z558" s="658"/>
      <c r="AA558" s="658"/>
    </row>
    <row r="559" spans="1:27" x14ac:dyDescent="0.15">
      <c r="A559" s="120"/>
      <c r="B559" s="348"/>
      <c r="C559" s="356"/>
      <c r="D559" s="356"/>
      <c r="E559" s="356"/>
      <c r="F559" s="356"/>
      <c r="G559" s="356"/>
      <c r="H559" s="356"/>
      <c r="I559" s="356"/>
      <c r="J559" s="356"/>
      <c r="K559" s="356"/>
      <c r="L559" s="356"/>
      <c r="M559" s="356"/>
      <c r="N559" s="356"/>
      <c r="O559" s="356"/>
      <c r="P559" s="356"/>
      <c r="Q559" s="356"/>
      <c r="R559" s="356"/>
      <c r="S559" s="356"/>
      <c r="T559" s="356"/>
      <c r="U559" s="356"/>
      <c r="V559" s="356"/>
      <c r="W559" s="356"/>
      <c r="X559" s="356"/>
      <c r="Y559" s="658"/>
      <c r="Z559" s="658"/>
      <c r="AA559" s="658"/>
    </row>
    <row r="560" spans="1:27" x14ac:dyDescent="0.15">
      <c r="A560" s="120"/>
      <c r="B560" s="348"/>
      <c r="C560" s="356"/>
      <c r="D560" s="356"/>
      <c r="E560" s="356"/>
      <c r="F560" s="356"/>
      <c r="G560" s="356"/>
      <c r="H560" s="356"/>
      <c r="I560" s="356"/>
      <c r="J560" s="356"/>
      <c r="K560" s="356"/>
      <c r="L560" s="356"/>
      <c r="M560" s="356"/>
      <c r="N560" s="356"/>
      <c r="O560" s="356"/>
      <c r="P560" s="356"/>
      <c r="Q560" s="356"/>
      <c r="R560" s="356"/>
      <c r="S560" s="356"/>
      <c r="T560" s="356"/>
      <c r="U560" s="356"/>
      <c r="V560" s="356"/>
      <c r="W560" s="356"/>
      <c r="X560" s="356"/>
      <c r="Y560" s="658"/>
      <c r="Z560" s="658"/>
      <c r="AA560" s="658"/>
    </row>
    <row r="561" spans="1:27" x14ac:dyDescent="0.15">
      <c r="A561" s="120"/>
      <c r="B561" s="348"/>
      <c r="C561" s="356"/>
      <c r="D561" s="356"/>
      <c r="E561" s="356"/>
      <c r="F561" s="356"/>
      <c r="G561" s="356"/>
      <c r="H561" s="356"/>
      <c r="I561" s="356"/>
      <c r="J561" s="356"/>
      <c r="K561" s="356"/>
      <c r="L561" s="356"/>
      <c r="M561" s="356"/>
      <c r="N561" s="356"/>
      <c r="O561" s="356"/>
      <c r="P561" s="356"/>
      <c r="Q561" s="356"/>
      <c r="R561" s="356"/>
      <c r="S561" s="356"/>
      <c r="T561" s="356"/>
      <c r="U561" s="356"/>
      <c r="V561" s="356"/>
      <c r="W561" s="356"/>
      <c r="X561" s="356"/>
      <c r="Y561" s="658"/>
      <c r="Z561" s="658"/>
      <c r="AA561" s="658"/>
    </row>
    <row r="562" spans="1:27" ht="81.75" customHeight="1" x14ac:dyDescent="0.15">
      <c r="A562" s="120"/>
      <c r="B562" s="349"/>
      <c r="C562" s="358"/>
      <c r="D562" s="358"/>
      <c r="E562" s="358"/>
      <c r="F562" s="358"/>
      <c r="G562" s="358"/>
      <c r="H562" s="358"/>
      <c r="I562" s="358"/>
      <c r="J562" s="358"/>
      <c r="K562" s="358"/>
      <c r="L562" s="358"/>
      <c r="M562" s="358"/>
      <c r="N562" s="358"/>
      <c r="O562" s="358"/>
      <c r="P562" s="358"/>
      <c r="Q562" s="358"/>
      <c r="R562" s="358"/>
      <c r="S562" s="358"/>
      <c r="T562" s="358"/>
      <c r="U562" s="358"/>
      <c r="V562" s="358"/>
      <c r="W562" s="358"/>
      <c r="X562" s="358"/>
      <c r="Y562" s="658"/>
      <c r="Z562" s="658"/>
      <c r="AA562" s="658"/>
    </row>
    <row r="563" spans="1:27" x14ac:dyDescent="0.15">
      <c r="A563" s="120"/>
      <c r="B563" s="120"/>
      <c r="C563" s="356"/>
      <c r="D563" s="356"/>
      <c r="E563" s="356"/>
      <c r="F563" s="356"/>
      <c r="G563" s="356"/>
      <c r="H563" s="356"/>
      <c r="I563" s="356"/>
      <c r="J563" s="356"/>
      <c r="K563" s="356"/>
      <c r="L563" s="356"/>
      <c r="M563" s="356"/>
      <c r="N563" s="356"/>
      <c r="O563" s="356"/>
      <c r="P563" s="356"/>
      <c r="Q563" s="356"/>
      <c r="R563" s="356"/>
      <c r="S563" s="356"/>
      <c r="T563" s="356"/>
      <c r="U563" s="356"/>
      <c r="V563" s="356"/>
      <c r="W563" s="356"/>
      <c r="X563" s="356"/>
      <c r="Y563" s="658"/>
      <c r="Z563" s="658"/>
      <c r="AA563" s="658"/>
    </row>
    <row r="564" spans="1:27" ht="24" customHeight="1" x14ac:dyDescent="0.15">
      <c r="A564" s="120"/>
      <c r="B564" s="120"/>
      <c r="C564" s="356"/>
      <c r="D564" s="356"/>
      <c r="E564" s="356"/>
      <c r="F564" s="356"/>
      <c r="G564" s="356"/>
      <c r="H564" s="356"/>
      <c r="I564" s="356"/>
      <c r="J564" s="356"/>
      <c r="K564" s="356"/>
      <c r="L564" s="356"/>
      <c r="M564" s="356"/>
      <c r="N564" s="356"/>
      <c r="O564" s="356"/>
      <c r="P564" s="356"/>
      <c r="Q564" s="356"/>
      <c r="R564" s="356"/>
      <c r="S564" s="356"/>
      <c r="T564" s="356"/>
      <c r="U564" s="356"/>
      <c r="V564" s="356"/>
      <c r="W564" s="356"/>
      <c r="X564" s="356"/>
      <c r="Y564" s="658"/>
      <c r="Z564" s="658"/>
      <c r="AA564" s="658"/>
    </row>
    <row r="565" spans="1:27" ht="11.25" customHeight="1" x14ac:dyDescent="0.15">
      <c r="A565" s="120"/>
      <c r="B565" s="120"/>
      <c r="C565" s="356"/>
      <c r="D565" s="356"/>
      <c r="E565" s="356"/>
      <c r="F565" s="356"/>
      <c r="G565" s="356"/>
      <c r="H565" s="356"/>
      <c r="I565" s="356"/>
      <c r="J565" s="356"/>
      <c r="K565" s="356"/>
      <c r="L565" s="356"/>
      <c r="M565" s="356"/>
      <c r="N565" s="356"/>
      <c r="O565" s="356"/>
      <c r="P565" s="356"/>
      <c r="Q565" s="356"/>
      <c r="R565" s="356"/>
      <c r="S565" s="356"/>
      <c r="T565" s="356"/>
      <c r="U565" s="356"/>
      <c r="V565" s="356"/>
      <c r="W565" s="356"/>
      <c r="X565" s="356"/>
      <c r="Y565" s="658"/>
      <c r="Z565" s="658"/>
      <c r="AA565" s="658"/>
    </row>
    <row r="566" spans="1:27" ht="34.5" customHeight="1" x14ac:dyDescent="0.15">
      <c r="A566" s="120"/>
      <c r="B566" s="120"/>
      <c r="C566" s="356"/>
      <c r="D566" s="356"/>
      <c r="E566" s="356"/>
      <c r="F566" s="356"/>
      <c r="G566" s="356"/>
      <c r="H566" s="356"/>
      <c r="I566" s="356"/>
      <c r="J566" s="356"/>
      <c r="K566" s="356"/>
      <c r="L566" s="356"/>
      <c r="M566" s="356"/>
      <c r="N566" s="356"/>
      <c r="O566" s="356"/>
      <c r="P566" s="356"/>
      <c r="Q566" s="356"/>
      <c r="R566" s="356"/>
      <c r="S566" s="356"/>
      <c r="T566" s="356"/>
      <c r="U566" s="356"/>
      <c r="V566" s="356"/>
      <c r="W566" s="356"/>
      <c r="X566" s="356"/>
      <c r="Y566" s="658"/>
      <c r="Z566" s="658"/>
      <c r="AA566" s="658"/>
    </row>
    <row r="567" spans="1:27" ht="33" customHeight="1" x14ac:dyDescent="0.15">
      <c r="A567" s="120"/>
      <c r="B567" s="120"/>
      <c r="C567" s="356"/>
      <c r="D567" s="356"/>
      <c r="E567" s="356"/>
      <c r="F567" s="356"/>
      <c r="G567" s="356"/>
      <c r="H567" s="356"/>
      <c r="I567" s="356"/>
      <c r="J567" s="356"/>
      <c r="K567" s="356"/>
      <c r="L567" s="356"/>
      <c r="M567" s="356"/>
      <c r="N567" s="356"/>
      <c r="O567" s="356"/>
      <c r="P567" s="356"/>
      <c r="Q567" s="356"/>
      <c r="R567" s="356"/>
      <c r="S567" s="356"/>
      <c r="T567" s="356"/>
      <c r="U567" s="356"/>
      <c r="V567" s="356"/>
      <c r="W567" s="356"/>
      <c r="X567" s="356"/>
      <c r="Y567" s="658"/>
      <c r="Z567" s="658"/>
      <c r="AA567" s="658"/>
    </row>
    <row r="568" spans="1:27" ht="48.75" customHeight="1" x14ac:dyDescent="0.15">
      <c r="A568" s="120"/>
      <c r="B568" s="120"/>
      <c r="C568" s="356"/>
      <c r="D568" s="356"/>
      <c r="E568" s="356"/>
      <c r="F568" s="356"/>
      <c r="G568" s="356"/>
      <c r="H568" s="356"/>
      <c r="I568" s="356"/>
      <c r="J568" s="356"/>
      <c r="K568" s="356"/>
      <c r="L568" s="356"/>
      <c r="M568" s="356"/>
      <c r="N568" s="356"/>
      <c r="O568" s="356"/>
      <c r="P568" s="356"/>
      <c r="Q568" s="356"/>
      <c r="R568" s="356"/>
      <c r="S568" s="356"/>
      <c r="T568" s="356"/>
      <c r="U568" s="356"/>
      <c r="V568" s="356"/>
      <c r="W568" s="356"/>
      <c r="X568" s="356"/>
      <c r="Y568" s="658"/>
      <c r="Z568" s="658"/>
      <c r="AA568" s="658"/>
    </row>
    <row r="569" spans="1:27" x14ac:dyDescent="0.15">
      <c r="A569" s="120"/>
      <c r="B569" s="120"/>
      <c r="C569" s="356"/>
      <c r="D569" s="356"/>
      <c r="E569" s="356"/>
      <c r="F569" s="356"/>
      <c r="G569" s="356"/>
      <c r="H569" s="356"/>
      <c r="I569" s="356"/>
      <c r="J569" s="356"/>
      <c r="K569" s="356"/>
      <c r="L569" s="356"/>
      <c r="M569" s="356"/>
      <c r="N569" s="356"/>
      <c r="O569" s="356"/>
      <c r="P569" s="356"/>
      <c r="Q569" s="356"/>
      <c r="R569" s="356"/>
      <c r="S569" s="356"/>
      <c r="T569" s="356"/>
      <c r="U569" s="356"/>
      <c r="V569" s="356"/>
      <c r="W569" s="356"/>
      <c r="X569" s="356"/>
      <c r="Y569" s="658"/>
      <c r="Z569" s="658"/>
      <c r="AA569" s="658"/>
    </row>
    <row r="570" spans="1:27" ht="63.75" customHeight="1" x14ac:dyDescent="0.15">
      <c r="A570" s="120"/>
      <c r="B570" s="120"/>
      <c r="C570" s="356"/>
      <c r="D570" s="356"/>
      <c r="E570" s="356"/>
      <c r="F570" s="356"/>
      <c r="G570" s="356"/>
      <c r="H570" s="356"/>
      <c r="I570" s="356"/>
      <c r="J570" s="356"/>
      <c r="K570" s="356"/>
      <c r="L570" s="356"/>
      <c r="M570" s="356"/>
      <c r="N570" s="356"/>
      <c r="O570" s="356"/>
      <c r="P570" s="356"/>
      <c r="Q570" s="356"/>
      <c r="R570" s="356"/>
      <c r="S570" s="356"/>
      <c r="T570" s="356"/>
      <c r="U570" s="356"/>
      <c r="V570" s="356"/>
      <c r="W570" s="356"/>
      <c r="X570" s="356"/>
      <c r="Y570" s="658"/>
      <c r="Z570" s="658"/>
      <c r="AA570" s="658"/>
    </row>
    <row r="571" spans="1:27" x14ac:dyDescent="0.15">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658"/>
      <c r="Z571" s="658"/>
      <c r="AA571" s="658"/>
    </row>
    <row r="572" spans="1:27" ht="21.75" customHeight="1" x14ac:dyDescent="0.15">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658"/>
      <c r="Z572" s="658"/>
      <c r="AA572" s="658"/>
    </row>
    <row r="573" spans="1:27" x14ac:dyDescent="0.15">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658"/>
      <c r="Z573" s="658"/>
      <c r="AA573" s="658"/>
    </row>
    <row r="574" spans="1:27" ht="17.25" customHeight="1" x14ac:dyDescent="0.15">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658"/>
      <c r="Z574" s="658"/>
      <c r="AA574" s="658"/>
    </row>
    <row r="579" spans="3:24" x14ac:dyDescent="0.15">
      <c r="C579" s="206"/>
      <c r="D579" s="206"/>
      <c r="E579" s="206"/>
      <c r="F579" s="206"/>
      <c r="G579" s="206"/>
      <c r="H579" s="206"/>
      <c r="I579" s="206"/>
      <c r="J579" s="206"/>
      <c r="K579" s="206"/>
      <c r="L579" s="206"/>
      <c r="M579" s="206"/>
      <c r="N579" s="206"/>
      <c r="O579" s="206"/>
      <c r="P579" s="206"/>
      <c r="Q579" s="206"/>
      <c r="R579" s="206"/>
      <c r="S579" s="206"/>
      <c r="T579" s="206"/>
      <c r="U579" s="206"/>
      <c r="V579" s="206"/>
      <c r="W579" s="206"/>
      <c r="X579" s="206"/>
    </row>
    <row r="580" spans="3:24" ht="41.25" customHeight="1" x14ac:dyDescent="0.15">
      <c r="C580" s="206"/>
      <c r="D580" s="206"/>
      <c r="E580" s="206"/>
      <c r="F580" s="206"/>
      <c r="G580" s="206"/>
      <c r="H580" s="206"/>
      <c r="I580" s="206"/>
      <c r="J580" s="206"/>
      <c r="K580" s="206"/>
      <c r="L580" s="206"/>
      <c r="M580" s="206"/>
      <c r="N580" s="206"/>
      <c r="O580" s="206"/>
      <c r="P580" s="206"/>
      <c r="Q580" s="206"/>
      <c r="R580" s="206"/>
      <c r="S580" s="206"/>
      <c r="T580" s="206"/>
      <c r="U580" s="206"/>
      <c r="V580" s="206"/>
      <c r="W580" s="206"/>
      <c r="X580" s="206"/>
    </row>
    <row r="581" spans="3:24" x14ac:dyDescent="0.15">
      <c r="C581" s="206"/>
      <c r="D581" s="206"/>
      <c r="E581" s="206"/>
      <c r="F581" s="206"/>
      <c r="G581" s="206"/>
      <c r="H581" s="206"/>
      <c r="I581" s="206"/>
      <c r="J581" s="206"/>
      <c r="K581" s="206"/>
      <c r="L581" s="206"/>
      <c r="M581" s="206"/>
      <c r="N581" s="206"/>
      <c r="O581" s="206"/>
      <c r="P581" s="206"/>
      <c r="Q581" s="206"/>
      <c r="R581" s="206"/>
      <c r="S581" s="206"/>
      <c r="T581" s="206"/>
      <c r="U581" s="206"/>
      <c r="V581" s="206"/>
      <c r="W581" s="206"/>
      <c r="X581" s="206"/>
    </row>
    <row r="582" spans="3:24" ht="36" customHeight="1" x14ac:dyDescent="0.15">
      <c r="C582" s="206"/>
      <c r="D582" s="206"/>
      <c r="E582" s="206"/>
      <c r="F582" s="206"/>
      <c r="G582" s="206"/>
      <c r="H582" s="206"/>
      <c r="I582" s="206"/>
      <c r="J582" s="206"/>
      <c r="K582" s="206"/>
      <c r="L582" s="206"/>
      <c r="M582" s="206"/>
      <c r="N582" s="206"/>
      <c r="O582" s="206"/>
      <c r="P582" s="206"/>
      <c r="Q582" s="206"/>
      <c r="R582" s="206"/>
      <c r="S582" s="206"/>
      <c r="T582" s="206"/>
      <c r="U582" s="206"/>
      <c r="V582" s="206"/>
      <c r="W582" s="206"/>
      <c r="X582" s="206"/>
    </row>
    <row r="583" spans="3:24" ht="79.5" customHeight="1" x14ac:dyDescent="0.15">
      <c r="C583" s="206"/>
      <c r="D583" s="206"/>
      <c r="E583" s="206"/>
      <c r="F583" s="206"/>
      <c r="G583" s="206"/>
      <c r="H583" s="206"/>
      <c r="I583" s="206"/>
      <c r="J583" s="206"/>
      <c r="K583" s="206"/>
      <c r="L583" s="206"/>
      <c r="M583" s="206"/>
      <c r="N583" s="206"/>
      <c r="O583" s="206"/>
      <c r="P583" s="206"/>
      <c r="Q583" s="206"/>
      <c r="R583" s="206"/>
      <c r="S583" s="206"/>
      <c r="T583" s="206"/>
      <c r="U583" s="206"/>
      <c r="V583" s="206"/>
      <c r="W583" s="206"/>
      <c r="X583" s="206"/>
    </row>
    <row r="584" spans="3:24" x14ac:dyDescent="0.15">
      <c r="C584" s="206"/>
      <c r="D584" s="206"/>
      <c r="E584" s="206"/>
      <c r="F584" s="206"/>
      <c r="G584" s="206"/>
      <c r="H584" s="206"/>
      <c r="I584" s="206"/>
      <c r="J584" s="206"/>
      <c r="K584" s="206"/>
      <c r="L584" s="206"/>
      <c r="M584" s="206"/>
      <c r="N584" s="206"/>
      <c r="O584" s="206"/>
      <c r="P584" s="206"/>
      <c r="Q584" s="206"/>
      <c r="R584" s="206"/>
      <c r="S584" s="206"/>
      <c r="T584" s="206"/>
      <c r="U584" s="206"/>
      <c r="V584" s="206"/>
      <c r="W584" s="206"/>
      <c r="X584" s="206"/>
    </row>
    <row r="585" spans="3:24" x14ac:dyDescent="0.15">
      <c r="C585" s="206"/>
      <c r="D585" s="206"/>
      <c r="E585" s="206"/>
      <c r="F585" s="206"/>
      <c r="G585" s="206"/>
      <c r="H585" s="206"/>
      <c r="I585" s="206"/>
      <c r="J585" s="206"/>
      <c r="K585" s="206"/>
      <c r="L585" s="206"/>
      <c r="M585" s="206"/>
      <c r="N585" s="206"/>
      <c r="O585" s="206"/>
      <c r="P585" s="206"/>
      <c r="Q585" s="206"/>
      <c r="R585" s="206"/>
      <c r="S585" s="206"/>
      <c r="T585" s="206"/>
      <c r="U585" s="206"/>
      <c r="V585" s="206"/>
      <c r="W585" s="206"/>
      <c r="X585" s="206"/>
    </row>
    <row r="586" spans="3:24" x14ac:dyDescent="0.15">
      <c r="C586" s="206"/>
      <c r="D586" s="206"/>
      <c r="E586" s="206"/>
      <c r="F586" s="206"/>
      <c r="G586" s="206"/>
      <c r="H586" s="206"/>
      <c r="I586" s="206"/>
      <c r="J586" s="206"/>
      <c r="K586" s="206"/>
      <c r="L586" s="206"/>
      <c r="M586" s="206"/>
      <c r="N586" s="206"/>
      <c r="O586" s="206"/>
      <c r="P586" s="206"/>
      <c r="Q586" s="206"/>
      <c r="R586" s="206"/>
      <c r="S586" s="206"/>
      <c r="T586" s="206"/>
      <c r="U586" s="206"/>
      <c r="V586" s="206"/>
      <c r="W586" s="206"/>
      <c r="X586" s="206"/>
    </row>
    <row r="587" spans="3:24" ht="29.25" customHeight="1" x14ac:dyDescent="0.15">
      <c r="C587" s="206"/>
      <c r="D587" s="206"/>
      <c r="E587" s="206"/>
      <c r="F587" s="206"/>
      <c r="G587" s="206"/>
      <c r="H587" s="206"/>
      <c r="I587" s="206"/>
      <c r="J587" s="206"/>
      <c r="K587" s="206"/>
      <c r="L587" s="206"/>
      <c r="M587" s="206"/>
      <c r="N587" s="206"/>
      <c r="O587" s="206"/>
      <c r="P587" s="206"/>
      <c r="Q587" s="206"/>
      <c r="R587" s="206"/>
      <c r="S587" s="206"/>
      <c r="T587" s="206"/>
      <c r="U587" s="206"/>
      <c r="V587" s="206"/>
      <c r="W587" s="206"/>
      <c r="X587" s="206"/>
    </row>
    <row r="618" spans="2:3" ht="409.5" x14ac:dyDescent="0.15">
      <c r="B618" s="145" t="s">
        <v>19</v>
      </c>
      <c r="C618" s="344" t="s">
        <v>829</v>
      </c>
    </row>
    <row r="620" spans="2:3" x14ac:dyDescent="0.15">
      <c r="B620" s="145" t="s">
        <v>20</v>
      </c>
    </row>
    <row r="622" spans="2:3" x14ac:dyDescent="0.15">
      <c r="B622" s="145" t="s">
        <v>21</v>
      </c>
    </row>
    <row r="624" spans="2:3" x14ac:dyDescent="0.15">
      <c r="B624" s="145" t="s">
        <v>22</v>
      </c>
    </row>
    <row r="626" spans="1:27" x14ac:dyDescent="0.15">
      <c r="B626" s="145" t="s">
        <v>127</v>
      </c>
    </row>
    <row r="628" spans="1:27" x14ac:dyDescent="0.15">
      <c r="B628" s="145" t="s">
        <v>112</v>
      </c>
    </row>
    <row r="630" spans="1:27" x14ac:dyDescent="0.15">
      <c r="B630" s="145" t="s">
        <v>126</v>
      </c>
    </row>
    <row r="637" spans="1:27" x14ac:dyDescent="0.15">
      <c r="A637" s="59" t="s">
        <v>712</v>
      </c>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spans="1:27" x14ac:dyDescent="0.15">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666"/>
      <c r="Z638" s="667"/>
      <c r="AA638" s="668"/>
    </row>
    <row r="639" spans="1:27" ht="54" customHeight="1" x14ac:dyDescent="0.15">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666"/>
      <c r="Z639" s="667"/>
      <c r="AA639" s="668"/>
    </row>
    <row r="640" spans="1:27" x14ac:dyDescent="0.15">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666"/>
      <c r="Z640" s="667"/>
      <c r="AA640" s="668"/>
    </row>
    <row r="641" spans="1:27" ht="36.75" customHeight="1" x14ac:dyDescent="0.15">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666"/>
      <c r="Z641" s="667"/>
      <c r="AA641" s="668"/>
    </row>
    <row r="642" spans="1:27" x14ac:dyDescent="0.15">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666"/>
      <c r="Z642" s="667"/>
      <c r="AA642" s="668"/>
    </row>
    <row r="643" spans="1:27" ht="33" customHeight="1" x14ac:dyDescent="0.15">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666"/>
      <c r="Z643" s="667"/>
      <c r="AA643" s="668"/>
    </row>
    <row r="644" spans="1:27" x14ac:dyDescent="0.15">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666"/>
      <c r="Z644" s="667"/>
      <c r="AA644" s="668"/>
    </row>
    <row r="645" spans="1:27" ht="17.25" customHeight="1" x14ac:dyDescent="0.15">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666"/>
      <c r="Z645" s="667"/>
      <c r="AA645" s="668"/>
    </row>
    <row r="646" spans="1:27" x14ac:dyDescent="0.15">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666"/>
      <c r="Z646" s="667"/>
      <c r="AA646" s="668"/>
    </row>
    <row r="647" spans="1:27" x14ac:dyDescent="0.15">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666"/>
      <c r="Z647" s="667"/>
      <c r="AA647" s="668"/>
    </row>
    <row r="648" spans="1:27" ht="279" customHeight="1" x14ac:dyDescent="0.15">
      <c r="A648" s="120"/>
      <c r="B648" s="120"/>
      <c r="C648" s="345" t="s">
        <v>826</v>
      </c>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666"/>
      <c r="Z648" s="667"/>
      <c r="AA648" s="668"/>
    </row>
    <row r="649" spans="1:27" ht="24.75" customHeight="1" x14ac:dyDescent="0.15">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666"/>
      <c r="Z649" s="667"/>
      <c r="AA649" s="668"/>
    </row>
    <row r="667" spans="1:27" x14ac:dyDescent="0.15">
      <c r="A667" s="120" t="s">
        <v>716</v>
      </c>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spans="1:27" x14ac:dyDescent="0.15">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658"/>
      <c r="Z668" s="658"/>
      <c r="AA668" s="658"/>
    </row>
    <row r="669" spans="1:27" ht="38.25" customHeight="1" x14ac:dyDescent="0.15">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658"/>
      <c r="Z669" s="658"/>
      <c r="AA669" s="658"/>
    </row>
    <row r="670" spans="1:27" x14ac:dyDescent="0.15">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658"/>
      <c r="Z670" s="658"/>
      <c r="AA670" s="658"/>
    </row>
    <row r="671" spans="1:27" ht="108.75" customHeight="1" x14ac:dyDescent="0.15">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658"/>
      <c r="Z671" s="658"/>
      <c r="AA671" s="658"/>
    </row>
    <row r="672" spans="1:27" ht="19.5" customHeight="1" x14ac:dyDescent="0.15">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658"/>
      <c r="Z672" s="658"/>
      <c r="AA672" s="658"/>
    </row>
    <row r="748" spans="3:3" ht="66" customHeight="1" x14ac:dyDescent="0.15">
      <c r="C748" s="145" t="s">
        <v>840</v>
      </c>
    </row>
    <row r="753" spans="3:3" ht="46.5" customHeight="1" x14ac:dyDescent="0.15">
      <c r="C753" s="145" t="s">
        <v>728</v>
      </c>
    </row>
    <row r="758" spans="3:3" ht="409.5" x14ac:dyDescent="0.15">
      <c r="C758" s="344" t="s">
        <v>820</v>
      </c>
    </row>
    <row r="774" spans="3:3" ht="409.5" x14ac:dyDescent="0.15">
      <c r="C774" s="344" t="s">
        <v>820</v>
      </c>
    </row>
    <row r="775" spans="3:3" ht="27" customHeight="1" x14ac:dyDescent="0.15"/>
    <row r="788" spans="3:3" ht="64.5" customHeight="1" x14ac:dyDescent="0.15">
      <c r="C788" s="344" t="s">
        <v>820</v>
      </c>
    </row>
  </sheetData>
  <sheetProtection insertRows="0" deleteRows="0"/>
  <mergeCells count="909">
    <mergeCell ref="Y571:AA572"/>
    <mergeCell ref="Y573:AA574"/>
    <mergeCell ref="AX1:BM1"/>
    <mergeCell ref="AG2:AH2"/>
    <mergeCell ref="AJ2:AK2"/>
    <mergeCell ref="AN2:AO2"/>
    <mergeCell ref="AX2:BM2"/>
    <mergeCell ref="BI3:BL3"/>
    <mergeCell ref="BK10:BL10"/>
    <mergeCell ref="BF14:BG18"/>
    <mergeCell ref="BH14:BI18"/>
    <mergeCell ref="BJ14:BN18"/>
    <mergeCell ref="AA15:AG15"/>
    <mergeCell ref="AH15:AN15"/>
    <mergeCell ref="AO15:AU15"/>
    <mergeCell ref="AV15:BB15"/>
    <mergeCell ref="BF19:BG19"/>
    <mergeCell ref="BH19:BI19"/>
    <mergeCell ref="BJ19:BN21"/>
    <mergeCell ref="BF20:BG20"/>
    <mergeCell ref="BH20:BI20"/>
    <mergeCell ref="BF21:BG21"/>
    <mergeCell ref="BH21:BI21"/>
    <mergeCell ref="BF28:BG28"/>
    <mergeCell ref="Q11:S11"/>
    <mergeCell ref="U11:W11"/>
    <mergeCell ref="Q12:S12"/>
    <mergeCell ref="U12:W12"/>
    <mergeCell ref="AX12:AY12"/>
    <mergeCell ref="BK12:BL12"/>
    <mergeCell ref="BA5:BB5"/>
    <mergeCell ref="BE5:BF5"/>
    <mergeCell ref="BI5:BJ5"/>
    <mergeCell ref="BI7:BJ7"/>
    <mergeCell ref="AA9:AB9"/>
    <mergeCell ref="AP10:AQ10"/>
    <mergeCell ref="AX10:AY10"/>
    <mergeCell ref="BC10:BD10"/>
    <mergeCell ref="B14:B18"/>
    <mergeCell ref="C14:C18"/>
    <mergeCell ref="D14:F18"/>
    <mergeCell ref="G14:H18"/>
    <mergeCell ref="M14:N18"/>
    <mergeCell ref="O14:R18"/>
    <mergeCell ref="BC15:BE15"/>
    <mergeCell ref="S14:U18"/>
    <mergeCell ref="V14:Z18"/>
    <mergeCell ref="AA14:BE14"/>
    <mergeCell ref="C19:C21"/>
    <mergeCell ref="D19:F21"/>
    <mergeCell ref="G19:H19"/>
    <mergeCell ref="M19:N19"/>
    <mergeCell ref="O19:R19"/>
    <mergeCell ref="S19:U21"/>
    <mergeCell ref="K21:L21"/>
    <mergeCell ref="M21:N21"/>
    <mergeCell ref="O21:R21"/>
    <mergeCell ref="G20:H20"/>
    <mergeCell ref="M20:N20"/>
    <mergeCell ref="O20:R20"/>
    <mergeCell ref="G21:H21"/>
    <mergeCell ref="I21:J21"/>
    <mergeCell ref="C22:C24"/>
    <mergeCell ref="D22:F24"/>
    <mergeCell ref="G22:H22"/>
    <mergeCell ref="M22:N22"/>
    <mergeCell ref="O22:R22"/>
    <mergeCell ref="S22:U24"/>
    <mergeCell ref="BF22:BG22"/>
    <mergeCell ref="BH22:BI22"/>
    <mergeCell ref="BJ22:BN24"/>
    <mergeCell ref="G23:H23"/>
    <mergeCell ref="M23:N23"/>
    <mergeCell ref="O23:R23"/>
    <mergeCell ref="BF23:BG23"/>
    <mergeCell ref="BH23:BI23"/>
    <mergeCell ref="G24:H24"/>
    <mergeCell ref="I24:J24"/>
    <mergeCell ref="K24:L24"/>
    <mergeCell ref="M24:N24"/>
    <mergeCell ref="O24:R24"/>
    <mergeCell ref="BF24:BG24"/>
    <mergeCell ref="BH24:BI24"/>
    <mergeCell ref="C25:C27"/>
    <mergeCell ref="D25:F27"/>
    <mergeCell ref="G25:H25"/>
    <mergeCell ref="M25:N25"/>
    <mergeCell ref="O25:R25"/>
    <mergeCell ref="S25:U27"/>
    <mergeCell ref="BF25:BG25"/>
    <mergeCell ref="BH25:BI25"/>
    <mergeCell ref="BJ25:BN27"/>
    <mergeCell ref="G26:H26"/>
    <mergeCell ref="M26:N26"/>
    <mergeCell ref="O26:R26"/>
    <mergeCell ref="BF26:BG26"/>
    <mergeCell ref="BH26:BI26"/>
    <mergeCell ref="G27:H27"/>
    <mergeCell ref="I27:J27"/>
    <mergeCell ref="K27:L27"/>
    <mergeCell ref="M27:N27"/>
    <mergeCell ref="O27:R27"/>
    <mergeCell ref="BF27:BG27"/>
    <mergeCell ref="BH27:BI27"/>
    <mergeCell ref="C28:C30"/>
    <mergeCell ref="D28:F30"/>
    <mergeCell ref="G28:H28"/>
    <mergeCell ref="M28:N28"/>
    <mergeCell ref="O28:R28"/>
    <mergeCell ref="S28:U30"/>
    <mergeCell ref="C31:C33"/>
    <mergeCell ref="D31:F33"/>
    <mergeCell ref="G31:H31"/>
    <mergeCell ref="M31:N31"/>
    <mergeCell ref="O31:R31"/>
    <mergeCell ref="BH28:BI28"/>
    <mergeCell ref="BJ28:BN30"/>
    <mergeCell ref="G29:H29"/>
    <mergeCell ref="M29:N29"/>
    <mergeCell ref="O29:R29"/>
    <mergeCell ref="BF29:BG29"/>
    <mergeCell ref="BH29:BI29"/>
    <mergeCell ref="G30:H30"/>
    <mergeCell ref="I30:J30"/>
    <mergeCell ref="BJ31:BN33"/>
    <mergeCell ref="G32:H32"/>
    <mergeCell ref="M32:N32"/>
    <mergeCell ref="O32:R32"/>
    <mergeCell ref="BF32:BG32"/>
    <mergeCell ref="BH32:BI32"/>
    <mergeCell ref="G33:H33"/>
    <mergeCell ref="K30:L30"/>
    <mergeCell ref="M30:N30"/>
    <mergeCell ref="O30:R30"/>
    <mergeCell ref="BF30:BG30"/>
    <mergeCell ref="BH30:BI30"/>
    <mergeCell ref="I33:J33"/>
    <mergeCell ref="K33:L33"/>
    <mergeCell ref="M33:N33"/>
    <mergeCell ref="O33:R33"/>
    <mergeCell ref="BF33:BG33"/>
    <mergeCell ref="BH33:BI33"/>
    <mergeCell ref="S31:U33"/>
    <mergeCell ref="BF31:BG31"/>
    <mergeCell ref="BH31:BI31"/>
    <mergeCell ref="BJ34:BN36"/>
    <mergeCell ref="G35:H35"/>
    <mergeCell ref="M35:N35"/>
    <mergeCell ref="O35:R35"/>
    <mergeCell ref="BF35:BG35"/>
    <mergeCell ref="BH35:BI35"/>
    <mergeCell ref="G36:H36"/>
    <mergeCell ref="I36:J36"/>
    <mergeCell ref="G34:H34"/>
    <mergeCell ref="M34:N34"/>
    <mergeCell ref="O34:R34"/>
    <mergeCell ref="S34:U36"/>
    <mergeCell ref="K36:L36"/>
    <mergeCell ref="M36:N36"/>
    <mergeCell ref="O36:R36"/>
    <mergeCell ref="BF36:BG36"/>
    <mergeCell ref="BH36:BI36"/>
    <mergeCell ref="C37:C39"/>
    <mergeCell ref="D37:F39"/>
    <mergeCell ref="G37:H37"/>
    <mergeCell ref="M37:N37"/>
    <mergeCell ref="O37:R37"/>
    <mergeCell ref="S37:U39"/>
    <mergeCell ref="BF37:BG37"/>
    <mergeCell ref="BH37:BI37"/>
    <mergeCell ref="C34:C36"/>
    <mergeCell ref="D34:F36"/>
    <mergeCell ref="BF34:BG34"/>
    <mergeCell ref="BH34:BI34"/>
    <mergeCell ref="BJ37:BN39"/>
    <mergeCell ref="G38:H38"/>
    <mergeCell ref="M38:N38"/>
    <mergeCell ref="O38:R38"/>
    <mergeCell ref="BF38:BG38"/>
    <mergeCell ref="BH38:BI38"/>
    <mergeCell ref="G39:H39"/>
    <mergeCell ref="I39:J39"/>
    <mergeCell ref="K39:L39"/>
    <mergeCell ref="M39:N39"/>
    <mergeCell ref="O39:R39"/>
    <mergeCell ref="BF39:BG39"/>
    <mergeCell ref="BH39:BI39"/>
    <mergeCell ref="C40:C42"/>
    <mergeCell ref="D40:F42"/>
    <mergeCell ref="G40:H40"/>
    <mergeCell ref="M40:N40"/>
    <mergeCell ref="O40:R40"/>
    <mergeCell ref="S40:U42"/>
    <mergeCell ref="BF40:BG40"/>
    <mergeCell ref="BH40:BI40"/>
    <mergeCell ref="BJ40:BN42"/>
    <mergeCell ref="G41:H41"/>
    <mergeCell ref="M41:N41"/>
    <mergeCell ref="O41:R41"/>
    <mergeCell ref="BF41:BG41"/>
    <mergeCell ref="BH41:BI41"/>
    <mergeCell ref="G42:H42"/>
    <mergeCell ref="I42:J42"/>
    <mergeCell ref="K42:L42"/>
    <mergeCell ref="M42:N42"/>
    <mergeCell ref="O42:R42"/>
    <mergeCell ref="BF42:BG42"/>
    <mergeCell ref="BH42:BI42"/>
    <mergeCell ref="C43:C45"/>
    <mergeCell ref="D43:F45"/>
    <mergeCell ref="G43:H43"/>
    <mergeCell ref="M43:N43"/>
    <mergeCell ref="O43:R43"/>
    <mergeCell ref="S43:U45"/>
    <mergeCell ref="C46:C48"/>
    <mergeCell ref="D46:F48"/>
    <mergeCell ref="G46:H46"/>
    <mergeCell ref="M46:N46"/>
    <mergeCell ref="O46:R46"/>
    <mergeCell ref="BF43:BG43"/>
    <mergeCell ref="BH43:BI43"/>
    <mergeCell ref="BJ43:BN45"/>
    <mergeCell ref="G44:H44"/>
    <mergeCell ref="M44:N44"/>
    <mergeCell ref="O44:R44"/>
    <mergeCell ref="BF44:BG44"/>
    <mergeCell ref="BH44:BI44"/>
    <mergeCell ref="G45:H45"/>
    <mergeCell ref="I45:J45"/>
    <mergeCell ref="BJ46:BN48"/>
    <mergeCell ref="G47:H47"/>
    <mergeCell ref="M47:N47"/>
    <mergeCell ref="O47:R47"/>
    <mergeCell ref="BF47:BG47"/>
    <mergeCell ref="BH47:BI47"/>
    <mergeCell ref="G48:H48"/>
    <mergeCell ref="K45:L45"/>
    <mergeCell ref="M45:N45"/>
    <mergeCell ref="O45:R45"/>
    <mergeCell ref="BF45:BG45"/>
    <mergeCell ref="BH45:BI45"/>
    <mergeCell ref="I48:J48"/>
    <mergeCell ref="K48:L48"/>
    <mergeCell ref="M48:N48"/>
    <mergeCell ref="O48:R48"/>
    <mergeCell ref="BF48:BG48"/>
    <mergeCell ref="BH48:BI48"/>
    <mergeCell ref="S46:U48"/>
    <mergeCell ref="BF46:BG46"/>
    <mergeCell ref="BH46:BI46"/>
    <mergeCell ref="BJ49:BN51"/>
    <mergeCell ref="G50:H50"/>
    <mergeCell ref="M50:N50"/>
    <mergeCell ref="O50:R50"/>
    <mergeCell ref="BF50:BG50"/>
    <mergeCell ref="BH50:BI50"/>
    <mergeCell ref="G51:H51"/>
    <mergeCell ref="I51:J51"/>
    <mergeCell ref="G49:H49"/>
    <mergeCell ref="M49:N49"/>
    <mergeCell ref="O49:R49"/>
    <mergeCell ref="S49:U51"/>
    <mergeCell ref="K51:L51"/>
    <mergeCell ref="M51:N51"/>
    <mergeCell ref="O51:R51"/>
    <mergeCell ref="BF51:BG51"/>
    <mergeCell ref="BH51:BI51"/>
    <mergeCell ref="C52:C53"/>
    <mergeCell ref="D52:F53"/>
    <mergeCell ref="G52:H52"/>
    <mergeCell ref="M52:N52"/>
    <mergeCell ref="O52:R52"/>
    <mergeCell ref="S52:U53"/>
    <mergeCell ref="BF52:BG52"/>
    <mergeCell ref="BH52:BI52"/>
    <mergeCell ref="C49:C51"/>
    <mergeCell ref="D49:F51"/>
    <mergeCell ref="BF49:BG49"/>
    <mergeCell ref="BH49:BI49"/>
    <mergeCell ref="BJ52:BN53"/>
    <mergeCell ref="G53:H53"/>
    <mergeCell ref="I53:J53"/>
    <mergeCell ref="K53:L53"/>
    <mergeCell ref="M53:N53"/>
    <mergeCell ref="O53:R53"/>
    <mergeCell ref="BF53:BG53"/>
    <mergeCell ref="BH53:BI53"/>
    <mergeCell ref="C54:C56"/>
    <mergeCell ref="D54:F56"/>
    <mergeCell ref="G54:H54"/>
    <mergeCell ref="M54:N54"/>
    <mergeCell ref="O54:R54"/>
    <mergeCell ref="S54:U56"/>
    <mergeCell ref="BF54:BG54"/>
    <mergeCell ref="BH54:BI54"/>
    <mergeCell ref="BJ54:BN56"/>
    <mergeCell ref="G55:H55"/>
    <mergeCell ref="M55:N55"/>
    <mergeCell ref="O55:R55"/>
    <mergeCell ref="BF55:BG55"/>
    <mergeCell ref="BH55:BI55"/>
    <mergeCell ref="G56:H56"/>
    <mergeCell ref="I56:J56"/>
    <mergeCell ref="K56:L56"/>
    <mergeCell ref="M56:N56"/>
    <mergeCell ref="O56:R56"/>
    <mergeCell ref="BF56:BG56"/>
    <mergeCell ref="BH56:BI56"/>
    <mergeCell ref="C57:C59"/>
    <mergeCell ref="D57:F59"/>
    <mergeCell ref="G57:H57"/>
    <mergeCell ref="M57:N57"/>
    <mergeCell ref="O57:R57"/>
    <mergeCell ref="S57:U59"/>
    <mergeCell ref="O59:R59"/>
    <mergeCell ref="BF59:BG59"/>
    <mergeCell ref="BH59:BI59"/>
    <mergeCell ref="C60:C62"/>
    <mergeCell ref="D60:F62"/>
    <mergeCell ref="G60:H60"/>
    <mergeCell ref="M60:N60"/>
    <mergeCell ref="O60:R60"/>
    <mergeCell ref="BF57:BG57"/>
    <mergeCell ref="BH57:BI57"/>
    <mergeCell ref="BJ57:BN59"/>
    <mergeCell ref="G58:H58"/>
    <mergeCell ref="M58:N58"/>
    <mergeCell ref="O58:R58"/>
    <mergeCell ref="BF58:BG58"/>
    <mergeCell ref="BH58:BI58"/>
    <mergeCell ref="G59:H59"/>
    <mergeCell ref="I59:J59"/>
    <mergeCell ref="BJ60:BN62"/>
    <mergeCell ref="G61:H61"/>
    <mergeCell ref="M61:N61"/>
    <mergeCell ref="O61:R61"/>
    <mergeCell ref="BF61:BG61"/>
    <mergeCell ref="BH61:BI61"/>
    <mergeCell ref="G62:H62"/>
    <mergeCell ref="K59:L59"/>
    <mergeCell ref="M59:N59"/>
    <mergeCell ref="I62:J62"/>
    <mergeCell ref="K62:L62"/>
    <mergeCell ref="M62:N62"/>
    <mergeCell ref="O62:R62"/>
    <mergeCell ref="BF62:BG62"/>
    <mergeCell ref="BH62:BI62"/>
    <mergeCell ref="S60:U62"/>
    <mergeCell ref="BF60:BG60"/>
    <mergeCell ref="BH60:BI60"/>
    <mergeCell ref="BJ63:BN65"/>
    <mergeCell ref="G64:H64"/>
    <mergeCell ref="M64:N64"/>
    <mergeCell ref="O64:R64"/>
    <mergeCell ref="BF64:BG64"/>
    <mergeCell ref="BH64:BI64"/>
    <mergeCell ref="G65:H65"/>
    <mergeCell ref="I65:J65"/>
    <mergeCell ref="G63:H63"/>
    <mergeCell ref="M63:N63"/>
    <mergeCell ref="O63:R63"/>
    <mergeCell ref="S63:U65"/>
    <mergeCell ref="K65:L65"/>
    <mergeCell ref="M65:N65"/>
    <mergeCell ref="O65:R65"/>
    <mergeCell ref="BF65:BG65"/>
    <mergeCell ref="BH65:BI65"/>
    <mergeCell ref="C66:C68"/>
    <mergeCell ref="D66:F68"/>
    <mergeCell ref="G66:H66"/>
    <mergeCell ref="M66:N66"/>
    <mergeCell ref="O66:R66"/>
    <mergeCell ref="S66:U68"/>
    <mergeCell ref="BF66:BG66"/>
    <mergeCell ref="BH66:BI66"/>
    <mergeCell ref="C63:C65"/>
    <mergeCell ref="D63:F65"/>
    <mergeCell ref="BF63:BG63"/>
    <mergeCell ref="BH63:BI63"/>
    <mergeCell ref="BJ66:BN68"/>
    <mergeCell ref="G67:H67"/>
    <mergeCell ref="M67:N67"/>
    <mergeCell ref="O67:R67"/>
    <mergeCell ref="BF67:BG67"/>
    <mergeCell ref="BH67:BI67"/>
    <mergeCell ref="G68:H68"/>
    <mergeCell ref="I68:J68"/>
    <mergeCell ref="K68:L68"/>
    <mergeCell ref="M68:N68"/>
    <mergeCell ref="O68:R68"/>
    <mergeCell ref="BF68:BG68"/>
    <mergeCell ref="BH68:BI68"/>
    <mergeCell ref="C69:C71"/>
    <mergeCell ref="D69:F71"/>
    <mergeCell ref="G69:H69"/>
    <mergeCell ref="M69:N69"/>
    <mergeCell ref="O69:R69"/>
    <mergeCell ref="S69:U71"/>
    <mergeCell ref="BF69:BG69"/>
    <mergeCell ref="BH69:BI69"/>
    <mergeCell ref="BJ69:BN71"/>
    <mergeCell ref="G70:H70"/>
    <mergeCell ref="M70:N70"/>
    <mergeCell ref="O70:R70"/>
    <mergeCell ref="BF70:BG70"/>
    <mergeCell ref="BH70:BI70"/>
    <mergeCell ref="G71:H71"/>
    <mergeCell ref="I71:J71"/>
    <mergeCell ref="K71:L71"/>
    <mergeCell ref="M71:N71"/>
    <mergeCell ref="O71:R71"/>
    <mergeCell ref="BF71:BG71"/>
    <mergeCell ref="BH71:BI71"/>
    <mergeCell ref="C72:C74"/>
    <mergeCell ref="D72:F74"/>
    <mergeCell ref="G72:H72"/>
    <mergeCell ref="M72:N72"/>
    <mergeCell ref="O72:R72"/>
    <mergeCell ref="S72:U74"/>
    <mergeCell ref="C75:C77"/>
    <mergeCell ref="D75:F77"/>
    <mergeCell ref="G75:H75"/>
    <mergeCell ref="M75:N75"/>
    <mergeCell ref="O75:R75"/>
    <mergeCell ref="BF72:BG72"/>
    <mergeCell ref="BH72:BI72"/>
    <mergeCell ref="BJ72:BN74"/>
    <mergeCell ref="G73:H73"/>
    <mergeCell ref="M73:N73"/>
    <mergeCell ref="O73:R73"/>
    <mergeCell ref="BF73:BG73"/>
    <mergeCell ref="BH73:BI73"/>
    <mergeCell ref="G74:H74"/>
    <mergeCell ref="I74:J74"/>
    <mergeCell ref="BJ75:BN77"/>
    <mergeCell ref="G76:H76"/>
    <mergeCell ref="M76:N76"/>
    <mergeCell ref="O76:R76"/>
    <mergeCell ref="BF76:BG76"/>
    <mergeCell ref="BH76:BI76"/>
    <mergeCell ref="G77:H77"/>
    <mergeCell ref="K74:L74"/>
    <mergeCell ref="M74:N74"/>
    <mergeCell ref="O74:R74"/>
    <mergeCell ref="BF74:BG74"/>
    <mergeCell ref="BH74:BI74"/>
    <mergeCell ref="I77:J77"/>
    <mergeCell ref="K77:L77"/>
    <mergeCell ref="M77:N77"/>
    <mergeCell ref="O77:R77"/>
    <mergeCell ref="BF77:BG77"/>
    <mergeCell ref="BH77:BI77"/>
    <mergeCell ref="S75:U77"/>
    <mergeCell ref="BF75:BG75"/>
    <mergeCell ref="BH75:BI75"/>
    <mergeCell ref="BJ78:BN80"/>
    <mergeCell ref="G79:H79"/>
    <mergeCell ref="M79:N79"/>
    <mergeCell ref="O79:R79"/>
    <mergeCell ref="BF79:BG79"/>
    <mergeCell ref="BH79:BI79"/>
    <mergeCell ref="G80:H80"/>
    <mergeCell ref="I80:J80"/>
    <mergeCell ref="G78:H78"/>
    <mergeCell ref="M78:N78"/>
    <mergeCell ref="O78:R78"/>
    <mergeCell ref="S78:U80"/>
    <mergeCell ref="K80:L80"/>
    <mergeCell ref="M80:N80"/>
    <mergeCell ref="O80:R80"/>
    <mergeCell ref="BF80:BG80"/>
    <mergeCell ref="BH80:BI80"/>
    <mergeCell ref="C81:C83"/>
    <mergeCell ref="D81:F83"/>
    <mergeCell ref="G81:H81"/>
    <mergeCell ref="M81:N81"/>
    <mergeCell ref="O81:R81"/>
    <mergeCell ref="S81:U83"/>
    <mergeCell ref="BF81:BG81"/>
    <mergeCell ref="BH81:BI81"/>
    <mergeCell ref="C78:C80"/>
    <mergeCell ref="D78:F80"/>
    <mergeCell ref="BF78:BG78"/>
    <mergeCell ref="BH78:BI78"/>
    <mergeCell ref="BJ81:BN83"/>
    <mergeCell ref="G82:H82"/>
    <mergeCell ref="M82:N82"/>
    <mergeCell ref="O82:R82"/>
    <mergeCell ref="BF82:BG82"/>
    <mergeCell ref="BH82:BI82"/>
    <mergeCell ref="G83:H83"/>
    <mergeCell ref="I83:J83"/>
    <mergeCell ref="K83:L83"/>
    <mergeCell ref="M83:N83"/>
    <mergeCell ref="O83:R83"/>
    <mergeCell ref="BF83:BG83"/>
    <mergeCell ref="BH83:BI83"/>
    <mergeCell ref="C84:C86"/>
    <mergeCell ref="D84:F86"/>
    <mergeCell ref="G84:H84"/>
    <mergeCell ref="M84:N84"/>
    <mergeCell ref="O84:R84"/>
    <mergeCell ref="S84:U86"/>
    <mergeCell ref="BF84:BG84"/>
    <mergeCell ref="BH84:BI84"/>
    <mergeCell ref="BJ84:BN86"/>
    <mergeCell ref="G85:H85"/>
    <mergeCell ref="M85:N85"/>
    <mergeCell ref="O85:R85"/>
    <mergeCell ref="BF85:BG85"/>
    <mergeCell ref="BH85:BI85"/>
    <mergeCell ref="G86:H86"/>
    <mergeCell ref="I86:J86"/>
    <mergeCell ref="K86:L86"/>
    <mergeCell ref="M86:N86"/>
    <mergeCell ref="O86:R86"/>
    <mergeCell ref="BF86:BG86"/>
    <mergeCell ref="BH86:BI86"/>
    <mergeCell ref="C87:C89"/>
    <mergeCell ref="D87:F89"/>
    <mergeCell ref="G87:H87"/>
    <mergeCell ref="M87:N87"/>
    <mergeCell ref="O87:R87"/>
    <mergeCell ref="S87:U89"/>
    <mergeCell ref="C90:C92"/>
    <mergeCell ref="D90:F92"/>
    <mergeCell ref="G90:H90"/>
    <mergeCell ref="M90:N90"/>
    <mergeCell ref="O90:R90"/>
    <mergeCell ref="BF87:BG87"/>
    <mergeCell ref="BH87:BI87"/>
    <mergeCell ref="BJ87:BN89"/>
    <mergeCell ref="G88:H88"/>
    <mergeCell ref="M88:N88"/>
    <mergeCell ref="O88:R88"/>
    <mergeCell ref="BF88:BG88"/>
    <mergeCell ref="BH88:BI88"/>
    <mergeCell ref="G89:H89"/>
    <mergeCell ref="I89:J89"/>
    <mergeCell ref="BJ90:BN92"/>
    <mergeCell ref="G91:H91"/>
    <mergeCell ref="M91:N91"/>
    <mergeCell ref="O91:R91"/>
    <mergeCell ref="BF91:BG91"/>
    <mergeCell ref="BH91:BI91"/>
    <mergeCell ref="G92:H92"/>
    <mergeCell ref="K89:L89"/>
    <mergeCell ref="M89:N89"/>
    <mergeCell ref="O89:R89"/>
    <mergeCell ref="BF89:BG89"/>
    <mergeCell ref="BH89:BI89"/>
    <mergeCell ref="I92:J92"/>
    <mergeCell ref="K92:L92"/>
    <mergeCell ref="M92:N92"/>
    <mergeCell ref="O92:R92"/>
    <mergeCell ref="BF92:BG92"/>
    <mergeCell ref="BH92:BI92"/>
    <mergeCell ref="S90:U92"/>
    <mergeCell ref="BF90:BG90"/>
    <mergeCell ref="BH90:BI90"/>
    <mergeCell ref="BJ93:BN95"/>
    <mergeCell ref="G94:H94"/>
    <mergeCell ref="M94:N94"/>
    <mergeCell ref="O94:R94"/>
    <mergeCell ref="BF94:BG94"/>
    <mergeCell ref="BH94:BI94"/>
    <mergeCell ref="G95:H95"/>
    <mergeCell ref="I95:J95"/>
    <mergeCell ref="G93:H93"/>
    <mergeCell ref="M93:N93"/>
    <mergeCell ref="O93:R93"/>
    <mergeCell ref="S93:U95"/>
    <mergeCell ref="K95:L95"/>
    <mergeCell ref="M95:N95"/>
    <mergeCell ref="O95:R95"/>
    <mergeCell ref="BF95:BG95"/>
    <mergeCell ref="BH95:BI95"/>
    <mergeCell ref="C96:C98"/>
    <mergeCell ref="D96:F98"/>
    <mergeCell ref="G96:H96"/>
    <mergeCell ref="M96:N96"/>
    <mergeCell ref="O96:R96"/>
    <mergeCell ref="S96:U98"/>
    <mergeCell ref="BF96:BG96"/>
    <mergeCell ref="BH96:BI96"/>
    <mergeCell ref="C93:C95"/>
    <mergeCell ref="D93:F95"/>
    <mergeCell ref="BF93:BG93"/>
    <mergeCell ref="BH93:BI93"/>
    <mergeCell ref="BJ96:BN98"/>
    <mergeCell ref="G97:H97"/>
    <mergeCell ref="M97:N97"/>
    <mergeCell ref="O97:R97"/>
    <mergeCell ref="BF97:BG97"/>
    <mergeCell ref="BH97:BI97"/>
    <mergeCell ref="G98:H98"/>
    <mergeCell ref="I98:J98"/>
    <mergeCell ref="K98:L98"/>
    <mergeCell ref="M98:N98"/>
    <mergeCell ref="O98:R98"/>
    <mergeCell ref="BF98:BG98"/>
    <mergeCell ref="BH98:BI98"/>
    <mergeCell ref="C99:C101"/>
    <mergeCell ref="D99:F101"/>
    <mergeCell ref="G99:H99"/>
    <mergeCell ref="M99:N99"/>
    <mergeCell ref="O99:R99"/>
    <mergeCell ref="S99:U101"/>
    <mergeCell ref="BF99:BG99"/>
    <mergeCell ref="BH99:BI99"/>
    <mergeCell ref="BJ99:BN101"/>
    <mergeCell ref="G100:H100"/>
    <mergeCell ref="M100:N100"/>
    <mergeCell ref="O100:R100"/>
    <mergeCell ref="BF100:BG100"/>
    <mergeCell ref="BH100:BI100"/>
    <mergeCell ref="G101:H101"/>
    <mergeCell ref="I101:J101"/>
    <mergeCell ref="K101:L101"/>
    <mergeCell ref="M101:N101"/>
    <mergeCell ref="O101:R101"/>
    <mergeCell ref="BF101:BG101"/>
    <mergeCell ref="BH101:BI101"/>
    <mergeCell ref="C102:C104"/>
    <mergeCell ref="D102:F104"/>
    <mergeCell ref="G102:H102"/>
    <mergeCell ref="M102:N102"/>
    <mergeCell ref="O102:R102"/>
    <mergeCell ref="S102:U104"/>
    <mergeCell ref="C105:C107"/>
    <mergeCell ref="D105:F107"/>
    <mergeCell ref="G105:H105"/>
    <mergeCell ref="M105:N105"/>
    <mergeCell ref="O105:R105"/>
    <mergeCell ref="BF102:BG102"/>
    <mergeCell ref="BH102:BI102"/>
    <mergeCell ref="BJ102:BN104"/>
    <mergeCell ref="G103:H103"/>
    <mergeCell ref="M103:N103"/>
    <mergeCell ref="O103:R103"/>
    <mergeCell ref="BF103:BG103"/>
    <mergeCell ref="BH103:BI103"/>
    <mergeCell ref="G104:H104"/>
    <mergeCell ref="I104:J104"/>
    <mergeCell ref="BJ105:BN107"/>
    <mergeCell ref="G106:H106"/>
    <mergeCell ref="M106:N106"/>
    <mergeCell ref="O106:R106"/>
    <mergeCell ref="BF106:BG106"/>
    <mergeCell ref="BH106:BI106"/>
    <mergeCell ref="G107:H107"/>
    <mergeCell ref="K104:L104"/>
    <mergeCell ref="M104:N104"/>
    <mergeCell ref="O104:R104"/>
    <mergeCell ref="BF104:BG104"/>
    <mergeCell ref="BH104:BI104"/>
    <mergeCell ref="I107:J107"/>
    <mergeCell ref="K107:L107"/>
    <mergeCell ref="M107:N107"/>
    <mergeCell ref="O107:R107"/>
    <mergeCell ref="BF107:BG107"/>
    <mergeCell ref="BH107:BI107"/>
    <mergeCell ref="S105:U107"/>
    <mergeCell ref="BF105:BG105"/>
    <mergeCell ref="BH105:BI105"/>
    <mergeCell ref="BJ108:BN110"/>
    <mergeCell ref="G109:H109"/>
    <mergeCell ref="M109:N109"/>
    <mergeCell ref="O109:R109"/>
    <mergeCell ref="BF109:BG109"/>
    <mergeCell ref="BH109:BI109"/>
    <mergeCell ref="G110:H110"/>
    <mergeCell ref="I110:J110"/>
    <mergeCell ref="G108:H108"/>
    <mergeCell ref="M108:N108"/>
    <mergeCell ref="O108:R108"/>
    <mergeCell ref="S108:U110"/>
    <mergeCell ref="K110:L110"/>
    <mergeCell ref="M110:N110"/>
    <mergeCell ref="O110:R110"/>
    <mergeCell ref="BF110:BG110"/>
    <mergeCell ref="BH110:BI110"/>
    <mergeCell ref="C111:C113"/>
    <mergeCell ref="D111:F113"/>
    <mergeCell ref="G111:H111"/>
    <mergeCell ref="M111:N111"/>
    <mergeCell ref="O111:R111"/>
    <mergeCell ref="S111:U113"/>
    <mergeCell ref="BF111:BG111"/>
    <mergeCell ref="BH111:BI111"/>
    <mergeCell ref="C108:C110"/>
    <mergeCell ref="D108:F110"/>
    <mergeCell ref="BF108:BG108"/>
    <mergeCell ref="BH108:BI108"/>
    <mergeCell ref="BJ111:BN113"/>
    <mergeCell ref="G112:H112"/>
    <mergeCell ref="M112:N112"/>
    <mergeCell ref="O112:R112"/>
    <mergeCell ref="BF112:BG112"/>
    <mergeCell ref="BH112:BI112"/>
    <mergeCell ref="G113:H113"/>
    <mergeCell ref="I113:J113"/>
    <mergeCell ref="K113:L113"/>
    <mergeCell ref="M113:N113"/>
    <mergeCell ref="O113:R113"/>
    <mergeCell ref="BF113:BG113"/>
    <mergeCell ref="BH113:BI113"/>
    <mergeCell ref="C114:C116"/>
    <mergeCell ref="D114:F116"/>
    <mergeCell ref="G114:H114"/>
    <mergeCell ref="M114:N114"/>
    <mergeCell ref="O114:R114"/>
    <mergeCell ref="S114:U116"/>
    <mergeCell ref="BF114:BG114"/>
    <mergeCell ref="BH114:BI114"/>
    <mergeCell ref="BJ114:BN116"/>
    <mergeCell ref="G115:H115"/>
    <mergeCell ref="M115:N115"/>
    <mergeCell ref="O115:R115"/>
    <mergeCell ref="BF115:BG115"/>
    <mergeCell ref="BH115:BI115"/>
    <mergeCell ref="G116:H116"/>
    <mergeCell ref="I116:J116"/>
    <mergeCell ref="K116:L116"/>
    <mergeCell ref="M116:N116"/>
    <mergeCell ref="O116:R116"/>
    <mergeCell ref="BF116:BG116"/>
    <mergeCell ref="BH116:BI116"/>
    <mergeCell ref="C117:C119"/>
    <mergeCell ref="D117:F119"/>
    <mergeCell ref="G117:H117"/>
    <mergeCell ref="M117:N117"/>
    <mergeCell ref="O117:R117"/>
    <mergeCell ref="S117:U119"/>
    <mergeCell ref="C120:C122"/>
    <mergeCell ref="D120:F122"/>
    <mergeCell ref="G120:H120"/>
    <mergeCell ref="M120:N120"/>
    <mergeCell ref="O120:R120"/>
    <mergeCell ref="BF117:BG117"/>
    <mergeCell ref="BH117:BI117"/>
    <mergeCell ref="BJ117:BN119"/>
    <mergeCell ref="G118:H118"/>
    <mergeCell ref="M118:N118"/>
    <mergeCell ref="O118:R118"/>
    <mergeCell ref="BF118:BG118"/>
    <mergeCell ref="BH118:BI118"/>
    <mergeCell ref="G119:H119"/>
    <mergeCell ref="I119:J119"/>
    <mergeCell ref="BJ120:BN122"/>
    <mergeCell ref="G121:H121"/>
    <mergeCell ref="M121:N121"/>
    <mergeCell ref="O121:R121"/>
    <mergeCell ref="BF121:BG121"/>
    <mergeCell ref="BH121:BI121"/>
    <mergeCell ref="G122:H122"/>
    <mergeCell ref="K119:L119"/>
    <mergeCell ref="M119:N119"/>
    <mergeCell ref="O119:R119"/>
    <mergeCell ref="BF119:BG119"/>
    <mergeCell ref="BH119:BI119"/>
    <mergeCell ref="I122:J122"/>
    <mergeCell ref="K122:L122"/>
    <mergeCell ref="M122:N122"/>
    <mergeCell ref="O122:R122"/>
    <mergeCell ref="BF122:BG122"/>
    <mergeCell ref="BH122:BI122"/>
    <mergeCell ref="S120:U122"/>
    <mergeCell ref="BF120:BG120"/>
    <mergeCell ref="BH120:BI120"/>
    <mergeCell ref="C123:C125"/>
    <mergeCell ref="D123:F125"/>
    <mergeCell ref="G123:H123"/>
    <mergeCell ref="M123:N123"/>
    <mergeCell ref="O123:R123"/>
    <mergeCell ref="S123:U125"/>
    <mergeCell ref="K125:L125"/>
    <mergeCell ref="M125:N125"/>
    <mergeCell ref="O125:R125"/>
    <mergeCell ref="G124:H124"/>
    <mergeCell ref="M124:N124"/>
    <mergeCell ref="O124:R124"/>
    <mergeCell ref="G125:H125"/>
    <mergeCell ref="I125:J125"/>
    <mergeCell ref="BF125:BG125"/>
    <mergeCell ref="BH125:BI125"/>
    <mergeCell ref="AG129:AJ129"/>
    <mergeCell ref="AL129:AO129"/>
    <mergeCell ref="Q130:R130"/>
    <mergeCell ref="S130:T130"/>
    <mergeCell ref="V130:W130"/>
    <mergeCell ref="X130:Y130"/>
    <mergeCell ref="AG130:AH130"/>
    <mergeCell ref="AI130:AJ130"/>
    <mergeCell ref="O129:P130"/>
    <mergeCell ref="Q129:T129"/>
    <mergeCell ref="V129:Y129"/>
    <mergeCell ref="AE129:AF130"/>
    <mergeCell ref="AL131:AM131"/>
    <mergeCell ref="AN131:AO131"/>
    <mergeCell ref="BF123:BG123"/>
    <mergeCell ref="BH123:BI123"/>
    <mergeCell ref="BJ123:BN125"/>
    <mergeCell ref="AQ131:AR131"/>
    <mergeCell ref="AU131:AX131"/>
    <mergeCell ref="AZ131:BC131"/>
    <mergeCell ref="BE131:BH131"/>
    <mergeCell ref="BE130:BH130"/>
    <mergeCell ref="AL130:AM130"/>
    <mergeCell ref="AN130:AO130"/>
    <mergeCell ref="BF124:BG124"/>
    <mergeCell ref="BH124:BI124"/>
    <mergeCell ref="O131:P131"/>
    <mergeCell ref="Q131:R131"/>
    <mergeCell ref="S131:T131"/>
    <mergeCell ref="V131:W131"/>
    <mergeCell ref="X131:Y131"/>
    <mergeCell ref="AA131:AB131"/>
    <mergeCell ref="AE131:AF131"/>
    <mergeCell ref="AG131:AH131"/>
    <mergeCell ref="AI131:AJ131"/>
    <mergeCell ref="AE132:AF132"/>
    <mergeCell ref="AG132:AH132"/>
    <mergeCell ref="AI132:AJ132"/>
    <mergeCell ref="AL132:AM132"/>
    <mergeCell ref="AN132:AO132"/>
    <mergeCell ref="AQ132:AR132"/>
    <mergeCell ref="O132:P132"/>
    <mergeCell ref="Q132:R132"/>
    <mergeCell ref="S132:T132"/>
    <mergeCell ref="V132:W132"/>
    <mergeCell ref="X132:Y132"/>
    <mergeCell ref="AA132:AB132"/>
    <mergeCell ref="AE133:AF133"/>
    <mergeCell ref="AG133:AH133"/>
    <mergeCell ref="AI133:AJ133"/>
    <mergeCell ref="AL133:AM133"/>
    <mergeCell ref="AN133:AO133"/>
    <mergeCell ref="AQ133:AR133"/>
    <mergeCell ref="O133:P133"/>
    <mergeCell ref="Q133:R133"/>
    <mergeCell ref="S133:T133"/>
    <mergeCell ref="V133:W133"/>
    <mergeCell ref="X133:Y133"/>
    <mergeCell ref="AA133:AB133"/>
    <mergeCell ref="AL134:AM134"/>
    <mergeCell ref="AN134:AO134"/>
    <mergeCell ref="AQ134:AR134"/>
    <mergeCell ref="O134:P134"/>
    <mergeCell ref="Q134:R134"/>
    <mergeCell ref="S134:T134"/>
    <mergeCell ref="V134:W134"/>
    <mergeCell ref="X134:Y134"/>
    <mergeCell ref="AA134:AB134"/>
    <mergeCell ref="O135:P135"/>
    <mergeCell ref="Q135:R135"/>
    <mergeCell ref="S135:T135"/>
    <mergeCell ref="V135:W135"/>
    <mergeCell ref="X135:Y135"/>
    <mergeCell ref="AA135:AB135"/>
    <mergeCell ref="AE134:AF134"/>
    <mergeCell ref="AG134:AH134"/>
    <mergeCell ref="AI134:AJ134"/>
    <mergeCell ref="AU135:AV135"/>
    <mergeCell ref="AW135:AZ135"/>
    <mergeCell ref="AU136:AV136"/>
    <mergeCell ref="AW136:AZ136"/>
    <mergeCell ref="AU137:AV137"/>
    <mergeCell ref="AW137:AZ137"/>
    <mergeCell ref="AE135:AF135"/>
    <mergeCell ref="AG135:AH135"/>
    <mergeCell ref="AI135:AJ135"/>
    <mergeCell ref="AL135:AM135"/>
    <mergeCell ref="AN135:AO135"/>
    <mergeCell ref="AQ135:AR135"/>
    <mergeCell ref="AU138:AV138"/>
    <mergeCell ref="AW138:AZ138"/>
    <mergeCell ref="AU139:AV139"/>
    <mergeCell ref="AW139:AZ139"/>
    <mergeCell ref="O140:R140"/>
    <mergeCell ref="T140:W140"/>
    <mergeCell ref="Y140:AB140"/>
    <mergeCell ref="AE140:AH140"/>
    <mergeCell ref="AJ140:AM140"/>
    <mergeCell ref="AO140:AR140"/>
    <mergeCell ref="Y670:AA671"/>
    <mergeCell ref="Y668:AA669"/>
    <mergeCell ref="Y672:AA672"/>
    <mergeCell ref="Y143:AB143"/>
    <mergeCell ref="AO143:AR143"/>
    <mergeCell ref="Y144:AB144"/>
    <mergeCell ref="AO144:AR144"/>
    <mergeCell ref="O145:R145"/>
    <mergeCell ref="T145:W145"/>
    <mergeCell ref="Y145:AB145"/>
    <mergeCell ref="AE145:AH145"/>
    <mergeCell ref="AJ145:AM145"/>
    <mergeCell ref="AO145:AR145"/>
    <mergeCell ref="Y638:AA639"/>
    <mergeCell ref="Y640:AA641"/>
    <mergeCell ref="Y642:AA643"/>
    <mergeCell ref="Y644:AA645"/>
    <mergeCell ref="Y646:AA647"/>
    <mergeCell ref="Y648:AA648"/>
    <mergeCell ref="Y649:AA649"/>
    <mergeCell ref="Y553:AA557"/>
    <mergeCell ref="Y558:AA562"/>
    <mergeCell ref="Y563:AA564"/>
    <mergeCell ref="Y565:AA570"/>
  </mergeCells>
  <phoneticPr fontId="3"/>
  <conditionalFormatting sqref="AA131:AA133">
    <cfRule type="expression" dxfId="93" priority="2">
      <formula>OR(#REF!=$B130,#REF!=$B130)</formula>
    </cfRule>
  </conditionalFormatting>
  <conditionalFormatting sqref="AA134 AD134">
    <cfRule type="expression" dxfId="92" priority="6">
      <formula>OR(#REF!=$B126,#REF!=$B126)</formula>
    </cfRule>
  </conditionalFormatting>
  <conditionalFormatting sqref="AA129:AB129 AD129 AA138:AD138">
    <cfRule type="expression" dxfId="91" priority="193">
      <formula>OR(#REF!=$B127,#REF!=$B127)</formula>
    </cfRule>
  </conditionalFormatting>
  <conditionalFormatting sqref="AA128:AD128 AV128:BE128 AA130:AB130 AS130:AT131 AS132:BE133 AS135:BE137 AA136:AD137">
    <cfRule type="expression" dxfId="90" priority="190">
      <formula>OR(#REF!=$B127,#REF!=$B127)</formula>
    </cfRule>
  </conditionalFormatting>
  <conditionalFormatting sqref="AA139:AD139">
    <cfRule type="expression" dxfId="89" priority="8">
      <formula>OR(#REF!=$B126,#REF!=$B126)</formula>
    </cfRule>
  </conditionalFormatting>
  <conditionalFormatting sqref="AA21:BE21">
    <cfRule type="expression" dxfId="88" priority="184">
      <formula>OR(#REF!=$B20,#REF!=$B20)</formula>
    </cfRule>
  </conditionalFormatting>
  <conditionalFormatting sqref="AA24:BE24">
    <cfRule type="expression" dxfId="87" priority="179">
      <formula>OR(#REF!=$B23,#REF!=$B23)</formula>
    </cfRule>
  </conditionalFormatting>
  <conditionalFormatting sqref="AA27:BE27">
    <cfRule type="expression" dxfId="86" priority="174">
      <formula>OR(#REF!=$B26,#REF!=$B26)</formula>
    </cfRule>
  </conditionalFormatting>
  <conditionalFormatting sqref="AA30:BE30">
    <cfRule type="expression" dxfId="85" priority="169">
      <formula>OR(#REF!=$B29,#REF!=$B29)</formula>
    </cfRule>
  </conditionalFormatting>
  <conditionalFormatting sqref="AA33:BE33">
    <cfRule type="expression" dxfId="84" priority="164">
      <formula>OR(#REF!=$B32,#REF!=$B32)</formula>
    </cfRule>
  </conditionalFormatting>
  <conditionalFormatting sqref="AA36:BE36">
    <cfRule type="expression" dxfId="83" priority="159">
      <formula>OR(#REF!=$B35,#REF!=$B35)</formula>
    </cfRule>
  </conditionalFormatting>
  <conditionalFormatting sqref="AA39:BE39">
    <cfRule type="expression" dxfId="82" priority="154">
      <formula>OR(#REF!=$B38,#REF!=$B38)</formula>
    </cfRule>
  </conditionalFormatting>
  <conditionalFormatting sqref="AA42:BE42">
    <cfRule type="expression" dxfId="81" priority="149">
      <formula>OR(#REF!=$B41,#REF!=$B41)</formula>
    </cfRule>
  </conditionalFormatting>
  <conditionalFormatting sqref="AA45:BE45">
    <cfRule type="expression" dxfId="80" priority="144">
      <formula>OR(#REF!=$B44,#REF!=$B44)</formula>
    </cfRule>
  </conditionalFormatting>
  <conditionalFormatting sqref="AA48:BE48">
    <cfRule type="expression" dxfId="79" priority="139">
      <formula>OR(#REF!=$B47,#REF!=$B47)</formula>
    </cfRule>
  </conditionalFormatting>
  <conditionalFormatting sqref="AA51:BE51">
    <cfRule type="expression" dxfId="78" priority="134">
      <formula>OR(#REF!=$B50,#REF!=$B50)</formula>
    </cfRule>
  </conditionalFormatting>
  <conditionalFormatting sqref="AA53:BE53">
    <cfRule type="expression" dxfId="77" priority="129">
      <formula>OR(#REF!=#REF!,#REF!=#REF!)</formula>
    </cfRule>
  </conditionalFormatting>
  <conditionalFormatting sqref="AA56:BE56">
    <cfRule type="expression" dxfId="76" priority="124">
      <formula>OR(#REF!=$B55,#REF!=$B55)</formula>
    </cfRule>
  </conditionalFormatting>
  <conditionalFormatting sqref="AA59:BE59">
    <cfRule type="expression" dxfId="75" priority="119">
      <formula>OR(#REF!=$B58,#REF!=$B58)</formula>
    </cfRule>
  </conditionalFormatting>
  <conditionalFormatting sqref="AA62:BE62">
    <cfRule type="expression" dxfId="74" priority="114">
      <formula>OR(#REF!=$B61,#REF!=$B61)</formula>
    </cfRule>
  </conditionalFormatting>
  <conditionalFormatting sqref="AA65:BE65">
    <cfRule type="expression" dxfId="73" priority="109">
      <formula>OR(#REF!=$B64,#REF!=$B64)</formula>
    </cfRule>
  </conditionalFormatting>
  <conditionalFormatting sqref="AA68:BE68">
    <cfRule type="expression" dxfId="72" priority="104">
      <formula>OR(#REF!=$B67,#REF!=$B67)</formula>
    </cfRule>
  </conditionalFormatting>
  <conditionalFormatting sqref="AA71:BE71">
    <cfRule type="expression" dxfId="71" priority="99">
      <formula>OR(#REF!=$B70,#REF!=$B70)</formula>
    </cfRule>
  </conditionalFormatting>
  <conditionalFormatting sqref="AA74:BE74">
    <cfRule type="expression" dxfId="70" priority="94">
      <formula>OR(#REF!=$B73,#REF!=$B73)</formula>
    </cfRule>
  </conditionalFormatting>
  <conditionalFormatting sqref="AA77:BE77">
    <cfRule type="expression" dxfId="69" priority="89">
      <formula>OR(#REF!=$B76,#REF!=$B76)</formula>
    </cfRule>
  </conditionalFormatting>
  <conditionalFormatting sqref="AA80:BE80">
    <cfRule type="expression" dxfId="68" priority="84">
      <formula>OR(#REF!=$B79,#REF!=$B79)</formula>
    </cfRule>
  </conditionalFormatting>
  <conditionalFormatting sqref="AA83:BE83">
    <cfRule type="expression" dxfId="67" priority="79">
      <formula>OR(#REF!=$B82,#REF!=$B82)</formula>
    </cfRule>
  </conditionalFormatting>
  <conditionalFormatting sqref="AA86:BE86">
    <cfRule type="expression" dxfId="66" priority="74">
      <formula>OR(#REF!=$B85,#REF!=$B85)</formula>
    </cfRule>
  </conditionalFormatting>
  <conditionalFormatting sqref="AA89:BE89">
    <cfRule type="expression" dxfId="65" priority="69">
      <formula>OR(#REF!=$B88,#REF!=$B88)</formula>
    </cfRule>
  </conditionalFormatting>
  <conditionalFormatting sqref="AA92:BE92">
    <cfRule type="expression" dxfId="64" priority="64">
      <formula>OR(#REF!=$B91,#REF!=$B91)</formula>
    </cfRule>
  </conditionalFormatting>
  <conditionalFormatting sqref="AA95:BE95">
    <cfRule type="expression" dxfId="63" priority="59">
      <formula>OR(#REF!=$B94,#REF!=$B94)</formula>
    </cfRule>
  </conditionalFormatting>
  <conditionalFormatting sqref="AA98:BE98">
    <cfRule type="expression" dxfId="62" priority="54">
      <formula>OR(#REF!=$B97,#REF!=$B97)</formula>
    </cfRule>
  </conditionalFormatting>
  <conditionalFormatting sqref="AA101:BE101">
    <cfRule type="expression" dxfId="61" priority="49">
      <formula>OR(#REF!=$B100,#REF!=$B100)</formula>
    </cfRule>
  </conditionalFormatting>
  <conditionalFormatting sqref="AA104:BE104">
    <cfRule type="expression" dxfId="60" priority="44">
      <formula>OR(#REF!=$B103,#REF!=$B103)</formula>
    </cfRule>
  </conditionalFormatting>
  <conditionalFormatting sqref="AA107:BE107">
    <cfRule type="expression" dxfId="59" priority="39">
      <formula>OR(#REF!=$B106,#REF!=$B106)</formula>
    </cfRule>
  </conditionalFormatting>
  <conditionalFormatting sqref="AA110:BE110">
    <cfRule type="expression" dxfId="58" priority="34">
      <formula>OR(#REF!=$B109,#REF!=$B109)</formula>
    </cfRule>
  </conditionalFormatting>
  <conditionalFormatting sqref="AA113:BE113">
    <cfRule type="expression" dxfId="57" priority="29">
      <formula>OR(#REF!=$B112,#REF!=$B112)</formula>
    </cfRule>
  </conditionalFormatting>
  <conditionalFormatting sqref="AA116:BE116">
    <cfRule type="expression" dxfId="56" priority="24">
      <formula>OR(#REF!=$B115,#REF!=$B115)</formula>
    </cfRule>
  </conditionalFormatting>
  <conditionalFormatting sqref="AA119:BE119">
    <cfRule type="expression" dxfId="55" priority="19">
      <formula>OR(#REF!=$B118,#REF!=$B118)</formula>
    </cfRule>
  </conditionalFormatting>
  <conditionalFormatting sqref="AA122:BE122">
    <cfRule type="expression" dxfId="54" priority="14">
      <formula>OR(#REF!=$B121,#REF!=$B121)</formula>
    </cfRule>
  </conditionalFormatting>
  <conditionalFormatting sqref="AA125:BE127">
    <cfRule type="expression" dxfId="53" priority="9">
      <formula>OR(#REF!=$B124,#REF!=$B124)</formula>
    </cfRule>
  </conditionalFormatting>
  <conditionalFormatting sqref="AD130:AD133 AA135 AD135">
    <cfRule type="expression" dxfId="52" priority="5">
      <formula>OR(#REF!=$B129,#REF!=$B129)</formula>
    </cfRule>
  </conditionalFormatting>
  <conditionalFormatting sqref="AQ131:AQ133">
    <cfRule type="expression" dxfId="51" priority="1">
      <formula>OR(#REF!=$B130,#REF!=$B130)</formula>
    </cfRule>
  </conditionalFormatting>
  <conditionalFormatting sqref="AQ134">
    <cfRule type="expression" dxfId="50" priority="4">
      <formula>OR(#REF!=$B126,#REF!=$B126)</formula>
    </cfRule>
  </conditionalFormatting>
  <conditionalFormatting sqref="AQ135">
    <cfRule type="expression" dxfId="49" priority="3">
      <formula>OR(#REF!=$B134,#REF!=$B134)</formula>
    </cfRule>
  </conditionalFormatting>
  <conditionalFormatting sqref="AQ128:AT128 AQ130:AR130 AQ136:AR137">
    <cfRule type="expression" dxfId="48" priority="188">
      <formula>OR(#REF!=$B127,#REF!=$B127)</formula>
    </cfRule>
  </conditionalFormatting>
  <conditionalFormatting sqref="AQ129:BE129 AQ138:BE138">
    <cfRule type="expression" dxfId="47" priority="189">
      <formula>OR(#REF!=$B127,#REF!=$B127)</formula>
    </cfRule>
  </conditionalFormatting>
  <conditionalFormatting sqref="AQ139:BE139">
    <cfRule type="expression" dxfId="46" priority="7">
      <formula>OR(#REF!=$B126,#REF!=$B126)</formula>
    </cfRule>
  </conditionalFormatting>
  <conditionalFormatting sqref="AS134:BE134">
    <cfRule type="expression" dxfId="45" priority="192">
      <formula>OR(#REF!=$B126,#REF!=$B126)</formula>
    </cfRule>
  </conditionalFormatting>
  <dataValidations count="7">
    <dataValidation type="list" errorStyle="warning" allowBlank="1" showInputMessage="1" showErrorMessage="1" error="リストにない場合のみ、入力してください。" sqref="O20:R20 O23:R23 O26:R26 O29:R29 O32:R32 O35:R35 O38:R38 O41:R41 O44:R44 O47:R47 O50:R50 O55:R55 O58:R58 O61:R61 O64:R64 O67:R67 O70:R70 O73:R73 O124:R124 O76:R76 O79:R79 O82:R82 O88:R88 O85:R85 O91:R91 O94:R94 O97:R97 O103:R103 O106:R106 O109:R109 O112:R112 O115:R115 O118:R118 O121:R121 O100:R100" xr:uid="{00000000-0002-0000-0100-000000000000}">
      <formula1>INDIRECT(G20)</formula1>
    </dataValidation>
    <dataValidation type="list" allowBlank="1" showInputMessage="1" showErrorMessage="1" sqref="M20 M23 M26 M29 M32 M35 M38 M41 M44 M50 M121 M118 M47 M115 M112 M124 M109 M106 M103 M100 M97 M94 M91 M88 M85 M82 M79 M76 M73 M70 M67 M64 M61 M58 M55" xr:uid="{00000000-0002-0000-0100-000001000000}">
      <formula1>"A, B, C, D"</formula1>
    </dataValidation>
    <dataValidation type="list" allowBlank="1" showInputMessage="1" showErrorMessage="1" sqref="G20 G124 G23 G26 G29 G32 G35 G38 G41 G44 G47 G121 G50 G118 G115 G112 G109 G106 G103 G97 G94 G91 G88 G85 G82 G79 G76 G73 G70 G67 G64 G61 G58 G55 G100" xr:uid="{00000000-0002-0000-0100-000002000000}">
      <formula1>職種</formula1>
    </dataValidation>
    <dataValidation type="list" allowBlank="1" showInputMessage="1" showErrorMessage="1" sqref="AJ3" xr:uid="{00000000-0002-0000-0100-000003000000}">
      <formula1>#REF!</formula1>
    </dataValidation>
    <dataValidation type="decimal" allowBlank="1" showInputMessage="1" showErrorMessage="1" error="入力可能範囲　32～40" sqref="BE5:BF5" xr:uid="{00000000-0002-0000-0100-000004000000}">
      <formula1>32</formula1>
      <formula2>40</formula2>
    </dataValidation>
    <dataValidation type="list" allowBlank="1" showInputMessage="1" showErrorMessage="1" sqref="BI3:BL3" xr:uid="{00000000-0002-0000-0100-000005000000}">
      <formula1>"計画,実績"</formula1>
    </dataValidation>
    <dataValidation type="list" allowBlank="1" showInputMessage="1" sqref="C19:C139" xr:uid="{00000000-0002-0000-0100-000006000000}">
      <formula1>"◎,○"</formula1>
    </dataValidation>
  </dataValidations>
  <printOptions horizontalCentered="1"/>
  <pageMargins left="0.15748031496062992" right="0.15748031496062992" top="0.39370078740157483" bottom="0.23622047244094491" header="0.15748031496062992" footer="0.15748031496062992"/>
  <pageSetup paperSize="9" scale="29"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行の削除">
                <anchor moveWithCells="1" sizeWithCells="1">
                  <from>
                    <xdr:col>30</xdr:col>
                    <xdr:colOff>95250</xdr:colOff>
                    <xdr:row>8</xdr:row>
                    <xdr:rowOff>76200</xdr:rowOff>
                  </from>
                  <to>
                    <xdr:col>33</xdr:col>
                    <xdr:colOff>390525</xdr:colOff>
                    <xdr:row>11</xdr:row>
                    <xdr:rowOff>238125</xdr:rowOff>
                  </to>
                </anchor>
              </controlPr>
            </control>
          </mc:Choice>
        </mc:AlternateContent>
        <mc:AlternateContent xmlns:mc="http://schemas.openxmlformats.org/markup-compatibility/2006">
          <mc:Choice Requires="x14">
            <control shapeId="7170" r:id="rId5" name="Button 2">
              <controlPr defaultSize="0" print="0" autoFill="0" autoPict="0" macro="[0]!行の追加">
                <anchor moveWithCells="1" sizeWithCells="1">
                  <from>
                    <xdr:col>26</xdr:col>
                    <xdr:colOff>28575</xdr:colOff>
                    <xdr:row>8</xdr:row>
                    <xdr:rowOff>95250</xdr:rowOff>
                  </from>
                  <to>
                    <xdr:col>29</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プルダウンにないケースは直接入力してください。" xr:uid="{00000000-0002-0000-0100-000007000000}">
          <x14:formula1>
            <xm:f>プルダウン・リスト!$C$4:$C$13</xm:f>
          </x14:formula1>
          <xm:sqref>AX1:BM1</xm:sqref>
        </x14:dataValidation>
        <x14:dataValidation type="list" allowBlank="1" showInputMessage="1" showErrorMessage="1" xr:uid="{00000000-0002-0000-0100-000008000000}">
          <x14:formula1>
            <xm:f>シフト記号表!$C$5:$C$46</xm:f>
          </x14:formula1>
          <xm:sqref>AA19:BE19 AA22:BE22 AA25:BE25 AA28:BE28 AA31:BE31 AA34:BE34 AA37:BE37 AA40:BE40 AA43:BE43 AA46:BE46 AA49:BE49 AA52:BE52 AA54:BE54 AA57:BE57 AA60:BE60 AA63:BE63 AA66:BE66 AA69:BE69 AA72:BE72 AA75:BE75 AA78:BE78 AA81:BE81 AA84:BE84 AA87:BE87 AA90:BE90 AA93:BE93 AA96:BE96 AA99:BE99 AA102:BE102 AA105:BE105 AA108:BE108 AA111:BE111 AA114:BE114 AA117:BE117 AA120:BE120 AA123:BE123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A788"/>
  <sheetViews>
    <sheetView tabSelected="1" view="pageBreakPreview" zoomScale="60" zoomScaleNormal="100" workbookViewId="0">
      <selection sqref="A1:AA1"/>
    </sheetView>
  </sheetViews>
  <sheetFormatPr defaultColWidth="9.140625" defaultRowHeight="13.5" x14ac:dyDescent="0.15"/>
  <cols>
    <col min="1" max="1" width="1.85546875" style="247" customWidth="1"/>
    <col min="2" max="2" width="17.28515625" style="246" bestFit="1" customWidth="1"/>
    <col min="3" max="4" width="3.85546875" style="246" customWidth="1"/>
    <col min="5" max="8" width="3.85546875" style="247" customWidth="1"/>
    <col min="9" max="9" width="3.85546875" style="246" customWidth="1"/>
    <col min="10" max="24" width="3.85546875" style="247" customWidth="1"/>
    <col min="25" max="25" width="17.85546875" style="247" customWidth="1"/>
    <col min="26" max="16384" width="9.140625" style="247"/>
  </cols>
  <sheetData>
    <row r="1" spans="1:25" x14ac:dyDescent="0.15">
      <c r="A1" s="247" t="s">
        <v>812</v>
      </c>
      <c r="B1" s="245" t="s">
        <v>390</v>
      </c>
    </row>
    <row r="2" spans="1:25" x14ac:dyDescent="0.15">
      <c r="B2" s="248" t="s">
        <v>391</v>
      </c>
      <c r="E2" s="249" t="s">
        <v>392</v>
      </c>
      <c r="I2" s="250" t="s">
        <v>393</v>
      </c>
    </row>
    <row r="3" spans="1:25" x14ac:dyDescent="0.15">
      <c r="B3" s="248"/>
      <c r="E3" s="831" t="s">
        <v>394</v>
      </c>
      <c r="F3" s="831"/>
      <c r="G3" s="831"/>
      <c r="H3" s="831"/>
      <c r="I3" s="831"/>
      <c r="J3" s="831"/>
      <c r="K3" s="831"/>
      <c r="M3" s="831" t="s">
        <v>249</v>
      </c>
      <c r="N3" s="831"/>
      <c r="O3" s="831"/>
      <c r="Q3" s="831" t="s">
        <v>395</v>
      </c>
      <c r="R3" s="831"/>
      <c r="S3" s="831"/>
      <c r="T3" s="831"/>
      <c r="U3" s="831"/>
      <c r="V3" s="831"/>
      <c r="W3" s="831"/>
      <c r="Y3" s="251" t="s">
        <v>252</v>
      </c>
    </row>
    <row r="4" spans="1:25" x14ac:dyDescent="0.15">
      <c r="B4" s="246" t="s">
        <v>396</v>
      </c>
      <c r="C4" s="246" t="s">
        <v>365</v>
      </c>
      <c r="E4" s="246" t="s">
        <v>397</v>
      </c>
      <c r="F4" s="246"/>
      <c r="G4" s="246" t="s">
        <v>398</v>
      </c>
      <c r="I4" s="246" t="s">
        <v>399</v>
      </c>
      <c r="K4" s="246" t="s">
        <v>394</v>
      </c>
      <c r="M4" s="246" t="s">
        <v>400</v>
      </c>
      <c r="O4" s="246" t="s">
        <v>401</v>
      </c>
      <c r="Q4" s="246" t="s">
        <v>400</v>
      </c>
      <c r="S4" s="246" t="s">
        <v>401</v>
      </c>
      <c r="U4" s="246" t="s">
        <v>399</v>
      </c>
      <c r="W4" s="246" t="s">
        <v>394</v>
      </c>
      <c r="Y4" s="252" t="s">
        <v>402</v>
      </c>
    </row>
    <row r="5" spans="1:25" x14ac:dyDescent="0.15">
      <c r="B5" s="253" t="s">
        <v>403</v>
      </c>
      <c r="C5" s="254" t="s">
        <v>274</v>
      </c>
      <c r="D5" s="246" t="s">
        <v>438</v>
      </c>
      <c r="E5" s="255" t="s">
        <v>410</v>
      </c>
      <c r="F5" s="246" t="s">
        <v>419</v>
      </c>
      <c r="G5" s="255" t="s">
        <v>406</v>
      </c>
      <c r="H5" s="256" t="s">
        <v>442</v>
      </c>
      <c r="I5" s="255" t="s">
        <v>362</v>
      </c>
      <c r="J5" s="247" t="s">
        <v>428</v>
      </c>
      <c r="K5" s="257" t="s">
        <v>425</v>
      </c>
      <c r="M5" s="258" t="s">
        <v>406</v>
      </c>
      <c r="N5" s="246" t="s">
        <v>419</v>
      </c>
      <c r="O5" s="258" t="s">
        <v>406</v>
      </c>
      <c r="Q5" s="257" t="s">
        <v>410</v>
      </c>
      <c r="R5" s="246" t="s">
        <v>419</v>
      </c>
      <c r="S5" s="257" t="s">
        <v>410</v>
      </c>
      <c r="T5" s="256" t="s">
        <v>435</v>
      </c>
      <c r="U5" s="255" t="s">
        <v>410</v>
      </c>
      <c r="V5" s="247" t="s">
        <v>439</v>
      </c>
      <c r="W5" s="257" t="s">
        <v>410</v>
      </c>
      <c r="Y5" s="257" t="s">
        <v>406</v>
      </c>
    </row>
    <row r="6" spans="1:25" x14ac:dyDescent="0.15">
      <c r="B6" s="253" t="s">
        <v>412</v>
      </c>
      <c r="C6" s="254" t="s">
        <v>413</v>
      </c>
      <c r="D6" s="246" t="s">
        <v>432</v>
      </c>
      <c r="E6" s="255" t="s">
        <v>416</v>
      </c>
      <c r="F6" s="246" t="s">
        <v>418</v>
      </c>
      <c r="G6" s="255" t="s">
        <v>425</v>
      </c>
      <c r="H6" s="256" t="s">
        <v>407</v>
      </c>
      <c r="I6" s="255" t="s">
        <v>410</v>
      </c>
      <c r="J6" s="247" t="s">
        <v>441</v>
      </c>
      <c r="K6" s="257" t="s">
        <v>425</v>
      </c>
      <c r="M6" s="258" t="s">
        <v>362</v>
      </c>
      <c r="N6" s="246" t="s">
        <v>418</v>
      </c>
      <c r="O6" s="258" t="s">
        <v>416</v>
      </c>
      <c r="Q6" s="257" t="s">
        <v>410</v>
      </c>
      <c r="R6" s="246" t="s">
        <v>418</v>
      </c>
      <c r="S6" s="257" t="s">
        <v>416</v>
      </c>
      <c r="T6" s="256" t="s">
        <v>415</v>
      </c>
      <c r="U6" s="255" t="s">
        <v>410</v>
      </c>
      <c r="V6" s="247" t="s">
        <v>441</v>
      </c>
      <c r="W6" s="257" t="s">
        <v>362</v>
      </c>
      <c r="Y6" s="257" t="s">
        <v>362</v>
      </c>
    </row>
    <row r="7" spans="1:25" x14ac:dyDescent="0.15">
      <c r="B7" s="253" t="s">
        <v>421</v>
      </c>
      <c r="C7" s="254" t="s">
        <v>422</v>
      </c>
      <c r="D7" s="246" t="s">
        <v>438</v>
      </c>
      <c r="E7" s="255" t="s">
        <v>410</v>
      </c>
      <c r="F7" s="246" t="s">
        <v>427</v>
      </c>
      <c r="G7" s="255" t="s">
        <v>406</v>
      </c>
      <c r="H7" s="256" t="s">
        <v>426</v>
      </c>
      <c r="I7" s="255" t="s">
        <v>416</v>
      </c>
      <c r="J7" s="247" t="s">
        <v>436</v>
      </c>
      <c r="K7" s="257" t="s">
        <v>362</v>
      </c>
      <c r="M7" s="258" t="s">
        <v>424</v>
      </c>
      <c r="N7" s="246" t="s">
        <v>427</v>
      </c>
      <c r="O7" s="258" t="s">
        <v>425</v>
      </c>
      <c r="Q7" s="257" t="s">
        <v>416</v>
      </c>
      <c r="R7" s="246" t="s">
        <v>433</v>
      </c>
      <c r="S7" s="257" t="s">
        <v>416</v>
      </c>
      <c r="T7" s="256" t="s">
        <v>426</v>
      </c>
      <c r="U7" s="255" t="s">
        <v>362</v>
      </c>
      <c r="V7" s="247" t="s">
        <v>223</v>
      </c>
      <c r="W7" s="257" t="s">
        <v>425</v>
      </c>
      <c r="Y7" s="257" t="s">
        <v>410</v>
      </c>
    </row>
    <row r="8" spans="1:25" x14ac:dyDescent="0.15">
      <c r="B8" s="253"/>
      <c r="C8" s="254" t="s">
        <v>506</v>
      </c>
      <c r="D8" s="246" t="s">
        <v>430</v>
      </c>
      <c r="E8" s="255">
        <v>0.29166666666666702</v>
      </c>
      <c r="F8" s="246" t="s">
        <v>414</v>
      </c>
      <c r="G8" s="255">
        <v>0.66666666666666696</v>
      </c>
      <c r="H8" s="256" t="s">
        <v>407</v>
      </c>
      <c r="I8" s="255">
        <v>4.1666666666666699E-2</v>
      </c>
      <c r="J8" s="247" t="s">
        <v>439</v>
      </c>
      <c r="K8" s="257">
        <f>IF(OR(E8="",G8=""),"",(G8+IF(E8&gt;G8,1,0)-E8-I8)*24)</f>
        <v>8</v>
      </c>
      <c r="M8" s="258">
        <f>勤務形態一覧表!$Q$11</f>
        <v>0.375</v>
      </c>
      <c r="N8" s="246" t="s">
        <v>427</v>
      </c>
      <c r="O8" s="258">
        <f>勤務形態一覧表!$U$11</f>
        <v>0.70833333333333304</v>
      </c>
      <c r="Q8" s="259">
        <f t="shared" ref="Q8:Q21" si="0">IF(E8="","",IF(E8&lt;M8,M8,IF(E8&gt;=O8,"",E8)))</f>
        <v>0.375</v>
      </c>
      <c r="R8" s="246" t="s">
        <v>414</v>
      </c>
      <c r="S8" s="259">
        <f t="shared" ref="S8:S21" si="1">IF(G8="","",IF(G8&gt;E8,IF(G8&lt;O8,G8,O8),O8))</f>
        <v>0.66666666666666696</v>
      </c>
      <c r="T8" s="256" t="s">
        <v>442</v>
      </c>
      <c r="U8" s="255">
        <f>I8</f>
        <v>4.1666666666666699E-2</v>
      </c>
      <c r="V8" s="247" t="s">
        <v>441</v>
      </c>
      <c r="W8" s="257">
        <f>IF(Q8="","",IF((S8+IF(Q8&gt;S8,1,0)-Q8-U8)*24=0,"",(S8+IF(Q8&gt;S8,1,0)-Q8-U8)*24))</f>
        <v>6.0000000000000098</v>
      </c>
      <c r="Y8" s="257">
        <f>IF(W8="",K8,IF(OR(K8-W8=0,K8-W8&lt;0),"",K8-W8))</f>
        <v>1.99999999999999</v>
      </c>
    </row>
    <row r="9" spans="1:25" x14ac:dyDescent="0.15">
      <c r="B9" s="253"/>
      <c r="C9" s="254" t="s">
        <v>507</v>
      </c>
      <c r="D9" s="246" t="s">
        <v>404</v>
      </c>
      <c r="E9" s="255">
        <v>0.375</v>
      </c>
      <c r="F9" s="246" t="s">
        <v>414</v>
      </c>
      <c r="G9" s="255">
        <v>0.75</v>
      </c>
      <c r="H9" s="256" t="s">
        <v>442</v>
      </c>
      <c r="I9" s="255">
        <v>4.1666666666666699E-2</v>
      </c>
      <c r="J9" s="247" t="s">
        <v>436</v>
      </c>
      <c r="K9" s="257">
        <f t="shared" ref="K9:K21" si="2">IF(OR(E9="",G9=""),"",(G9+IF(E9&gt;G9,1,0)-E9-I9)*24)</f>
        <v>8</v>
      </c>
      <c r="M9" s="258">
        <f>勤務形態一覧表!$Q$11</f>
        <v>0.375</v>
      </c>
      <c r="N9" s="246" t="s">
        <v>418</v>
      </c>
      <c r="O9" s="258">
        <f>勤務形態一覧表!$U$11</f>
        <v>0.70833333333333304</v>
      </c>
      <c r="Q9" s="259">
        <f t="shared" si="0"/>
        <v>0.375</v>
      </c>
      <c r="R9" s="246" t="s">
        <v>409</v>
      </c>
      <c r="S9" s="259">
        <f t="shared" si="1"/>
        <v>0.70833333333333304</v>
      </c>
      <c r="T9" s="256" t="s">
        <v>407</v>
      </c>
      <c r="U9" s="255">
        <f t="shared" ref="U9:U21" si="3">I9</f>
        <v>4.1666666666666699E-2</v>
      </c>
      <c r="V9" s="247" t="s">
        <v>223</v>
      </c>
      <c r="W9" s="257">
        <f t="shared" ref="W9:W21" si="4">IF(Q9="","",IF((S9+IF(Q9&gt;S9,1,0)-Q9-U9)*24=0,"",(S9+IF(Q9&gt;S9,1,0)-Q9-U9)*24))</f>
        <v>6.9999999999999902</v>
      </c>
      <c r="Y9" s="257">
        <f t="shared" ref="Y9:Y21" si="5">IF(W9="",K9,IF(OR(K9-W9=0,K9-W9&lt;0),"",K9-W9))</f>
        <v>1.00000000000001</v>
      </c>
    </row>
    <row r="10" spans="1:25" x14ac:dyDescent="0.15">
      <c r="B10" s="253"/>
      <c r="C10" s="254" t="s">
        <v>508</v>
      </c>
      <c r="D10" s="246" t="s">
        <v>438</v>
      </c>
      <c r="E10" s="255">
        <v>0.41666666666666702</v>
      </c>
      <c r="F10" s="246" t="s">
        <v>427</v>
      </c>
      <c r="G10" s="255">
        <v>0.79166666666666696</v>
      </c>
      <c r="H10" s="256" t="s">
        <v>415</v>
      </c>
      <c r="I10" s="255">
        <v>4.1666666666666699E-2</v>
      </c>
      <c r="J10" s="247" t="s">
        <v>223</v>
      </c>
      <c r="K10" s="257">
        <f t="shared" si="2"/>
        <v>8</v>
      </c>
      <c r="M10" s="258">
        <f>勤務形態一覧表!$Q$11</f>
        <v>0.375</v>
      </c>
      <c r="N10" s="246" t="s">
        <v>409</v>
      </c>
      <c r="O10" s="258">
        <f>勤務形態一覧表!$U$11</f>
        <v>0.70833333333333304</v>
      </c>
      <c r="Q10" s="259">
        <f t="shared" si="0"/>
        <v>0.41666666666666702</v>
      </c>
      <c r="R10" s="246" t="s">
        <v>409</v>
      </c>
      <c r="S10" s="259">
        <f t="shared" si="1"/>
        <v>0.70833333333333304</v>
      </c>
      <c r="T10" s="256" t="s">
        <v>407</v>
      </c>
      <c r="U10" s="255">
        <f t="shared" si="3"/>
        <v>4.1666666666666699E-2</v>
      </c>
      <c r="V10" s="247" t="s">
        <v>417</v>
      </c>
      <c r="W10" s="257">
        <f t="shared" si="4"/>
        <v>5.9999999999999796</v>
      </c>
      <c r="Y10" s="257">
        <f t="shared" si="5"/>
        <v>2.00000000000002</v>
      </c>
    </row>
    <row r="11" spans="1:25" x14ac:dyDescent="0.15">
      <c r="B11" s="253"/>
      <c r="C11" s="254" t="s">
        <v>307</v>
      </c>
      <c r="D11" s="246" t="s">
        <v>404</v>
      </c>
      <c r="E11" s="255">
        <v>0.5</v>
      </c>
      <c r="F11" s="246" t="s">
        <v>409</v>
      </c>
      <c r="G11" s="255">
        <v>0.875</v>
      </c>
      <c r="H11" s="256" t="s">
        <v>415</v>
      </c>
      <c r="I11" s="255">
        <v>4.1666666666666699E-2</v>
      </c>
      <c r="J11" s="247" t="s">
        <v>417</v>
      </c>
      <c r="K11" s="257">
        <f t="shared" si="2"/>
        <v>8</v>
      </c>
      <c r="M11" s="258">
        <f>勤務形態一覧表!$Q$11</f>
        <v>0.375</v>
      </c>
      <c r="N11" s="246" t="s">
        <v>409</v>
      </c>
      <c r="O11" s="258">
        <f>勤務形態一覧表!$U$11</f>
        <v>0.70833333333333304</v>
      </c>
      <c r="Q11" s="259">
        <f t="shared" si="0"/>
        <v>0.5</v>
      </c>
      <c r="R11" s="246" t="s">
        <v>509</v>
      </c>
      <c r="S11" s="259">
        <f t="shared" si="1"/>
        <v>0.70833333333333304</v>
      </c>
      <c r="T11" s="256" t="s">
        <v>407</v>
      </c>
      <c r="U11" s="255">
        <v>0</v>
      </c>
      <c r="V11" s="247" t="s">
        <v>510</v>
      </c>
      <c r="W11" s="257">
        <f t="shared" si="4"/>
        <v>4.9999999999999902</v>
      </c>
      <c r="Y11" s="257">
        <f t="shared" si="5"/>
        <v>3.0000000000000102</v>
      </c>
    </row>
    <row r="12" spans="1:25" x14ac:dyDescent="0.15">
      <c r="B12" s="253"/>
      <c r="C12" s="254" t="s">
        <v>511</v>
      </c>
      <c r="D12" s="246" t="s">
        <v>512</v>
      </c>
      <c r="E12" s="255">
        <v>0.375</v>
      </c>
      <c r="F12" s="246" t="s">
        <v>509</v>
      </c>
      <c r="G12" s="255">
        <v>0.54166666666666696</v>
      </c>
      <c r="H12" s="256" t="s">
        <v>513</v>
      </c>
      <c r="I12" s="255">
        <v>0</v>
      </c>
      <c r="J12" s="247" t="s">
        <v>510</v>
      </c>
      <c r="K12" s="257">
        <f t="shared" si="2"/>
        <v>4.0000000000000098</v>
      </c>
      <c r="M12" s="258">
        <f>勤務形態一覧表!$Q$11</f>
        <v>0.375</v>
      </c>
      <c r="N12" s="246" t="s">
        <v>427</v>
      </c>
      <c r="O12" s="258">
        <f>勤務形態一覧表!$U$11</f>
        <v>0.70833333333333304</v>
      </c>
      <c r="Q12" s="259">
        <f t="shared" si="0"/>
        <v>0.375</v>
      </c>
      <c r="R12" s="246" t="s">
        <v>427</v>
      </c>
      <c r="S12" s="259">
        <f t="shared" si="1"/>
        <v>0.54166666666666696</v>
      </c>
      <c r="T12" s="256" t="s">
        <v>407</v>
      </c>
      <c r="U12" s="255">
        <f t="shared" si="3"/>
        <v>0</v>
      </c>
      <c r="V12" s="247" t="s">
        <v>439</v>
      </c>
      <c r="W12" s="257">
        <f t="shared" si="4"/>
        <v>4.0000000000000098</v>
      </c>
      <c r="Y12" s="257" t="str">
        <f t="shared" si="5"/>
        <v/>
      </c>
    </row>
    <row r="13" spans="1:25" x14ac:dyDescent="0.15">
      <c r="B13" s="253"/>
      <c r="C13" s="254" t="s">
        <v>514</v>
      </c>
      <c r="D13" s="246" t="s">
        <v>438</v>
      </c>
      <c r="E13" s="255">
        <v>0.54166666666666696</v>
      </c>
      <c r="F13" s="246" t="s">
        <v>427</v>
      </c>
      <c r="G13" s="255">
        <v>0.70833333333333304</v>
      </c>
      <c r="H13" s="256" t="s">
        <v>407</v>
      </c>
      <c r="I13" s="255">
        <v>0</v>
      </c>
      <c r="J13" s="247" t="s">
        <v>223</v>
      </c>
      <c r="K13" s="257">
        <f t="shared" si="2"/>
        <v>3.9999999999999898</v>
      </c>
      <c r="M13" s="258">
        <f>勤務形態一覧表!$Q$11</f>
        <v>0.375</v>
      </c>
      <c r="N13" s="246" t="s">
        <v>414</v>
      </c>
      <c r="O13" s="258">
        <f>勤務形態一覧表!$U$11</f>
        <v>0.70833333333333304</v>
      </c>
      <c r="Q13" s="259">
        <f t="shared" si="0"/>
        <v>0.54166666666666696</v>
      </c>
      <c r="R13" s="246" t="s">
        <v>427</v>
      </c>
      <c r="S13" s="259">
        <f t="shared" si="1"/>
        <v>0.70833333333333304</v>
      </c>
      <c r="T13" s="256" t="s">
        <v>442</v>
      </c>
      <c r="U13" s="255">
        <f t="shared" si="3"/>
        <v>0</v>
      </c>
      <c r="V13" s="247" t="s">
        <v>223</v>
      </c>
      <c r="W13" s="257">
        <f t="shared" si="4"/>
        <v>3.9999999999999898</v>
      </c>
      <c r="Y13" s="257" t="str">
        <f t="shared" si="5"/>
        <v/>
      </c>
    </row>
    <row r="14" spans="1:25" x14ac:dyDescent="0.15">
      <c r="B14" s="253"/>
      <c r="C14" s="254" t="s">
        <v>444</v>
      </c>
      <c r="D14" s="246" t="s">
        <v>430</v>
      </c>
      <c r="E14" s="255">
        <v>0.58333333333333304</v>
      </c>
      <c r="F14" s="246" t="s">
        <v>427</v>
      </c>
      <c r="G14" s="255">
        <v>0.83333333333333304</v>
      </c>
      <c r="H14" s="256" t="s">
        <v>442</v>
      </c>
      <c r="I14" s="255">
        <v>0</v>
      </c>
      <c r="J14" s="247" t="s">
        <v>439</v>
      </c>
      <c r="K14" s="257">
        <f t="shared" si="2"/>
        <v>6</v>
      </c>
      <c r="M14" s="258">
        <f>勤務形態一覧表!$Q$11</f>
        <v>0.375</v>
      </c>
      <c r="N14" s="246" t="s">
        <v>427</v>
      </c>
      <c r="O14" s="258">
        <f>勤務形態一覧表!$U$11</f>
        <v>0.70833333333333304</v>
      </c>
      <c r="Q14" s="259">
        <f t="shared" si="0"/>
        <v>0.58333333333333304</v>
      </c>
      <c r="R14" s="246" t="s">
        <v>427</v>
      </c>
      <c r="S14" s="259">
        <f t="shared" si="1"/>
        <v>0.70833333333333304</v>
      </c>
      <c r="T14" s="256" t="s">
        <v>407</v>
      </c>
      <c r="U14" s="255">
        <f t="shared" si="3"/>
        <v>0</v>
      </c>
      <c r="V14" s="247" t="s">
        <v>223</v>
      </c>
      <c r="W14" s="257">
        <f t="shared" si="4"/>
        <v>3</v>
      </c>
      <c r="Y14" s="257">
        <f t="shared" si="5"/>
        <v>3</v>
      </c>
    </row>
    <row r="15" spans="1:25" x14ac:dyDescent="0.15">
      <c r="B15" s="253"/>
      <c r="C15" s="254" t="s">
        <v>515</v>
      </c>
      <c r="D15" s="246" t="s">
        <v>438</v>
      </c>
      <c r="E15" s="255">
        <v>0.66666666666666696</v>
      </c>
      <c r="F15" s="246" t="s">
        <v>414</v>
      </c>
      <c r="G15" s="255">
        <v>0.375</v>
      </c>
      <c r="H15" s="256" t="s">
        <v>442</v>
      </c>
      <c r="I15" s="255">
        <v>8.3333333333333301E-2</v>
      </c>
      <c r="J15" s="247" t="s">
        <v>439</v>
      </c>
      <c r="K15" s="257">
        <f t="shared" si="2"/>
        <v>15</v>
      </c>
      <c r="M15" s="258">
        <f>勤務形態一覧表!$Q$11</f>
        <v>0.375</v>
      </c>
      <c r="N15" s="246" t="s">
        <v>414</v>
      </c>
      <c r="O15" s="258">
        <f>勤務形態一覧表!$U$11</f>
        <v>0.70833333333333304</v>
      </c>
      <c r="Q15" s="259">
        <f t="shared" si="0"/>
        <v>0.66666666666666696</v>
      </c>
      <c r="R15" s="246" t="s">
        <v>414</v>
      </c>
      <c r="S15" s="259">
        <f t="shared" si="1"/>
        <v>0.70833333333333304</v>
      </c>
      <c r="T15" s="256" t="s">
        <v>407</v>
      </c>
      <c r="U15" s="255">
        <f t="shared" si="3"/>
        <v>8.3333333333333301E-2</v>
      </c>
      <c r="V15" s="247" t="s">
        <v>223</v>
      </c>
      <c r="W15" s="257">
        <f t="shared" si="4"/>
        <v>-1.00000000000001</v>
      </c>
      <c r="Y15" s="257">
        <f t="shared" si="5"/>
        <v>16</v>
      </c>
    </row>
    <row r="16" spans="1:25" x14ac:dyDescent="0.15">
      <c r="B16" s="253"/>
      <c r="C16" s="254" t="s">
        <v>516</v>
      </c>
      <c r="D16" s="246" t="s">
        <v>430</v>
      </c>
      <c r="E16" s="255">
        <v>0.25</v>
      </c>
      <c r="F16" s="246" t="s">
        <v>414</v>
      </c>
      <c r="G16" s="255">
        <v>0.5</v>
      </c>
      <c r="H16" s="256" t="s">
        <v>407</v>
      </c>
      <c r="I16" s="255">
        <v>0</v>
      </c>
      <c r="J16" s="247" t="s">
        <v>439</v>
      </c>
      <c r="K16" s="257">
        <f t="shared" si="2"/>
        <v>6</v>
      </c>
      <c r="M16" s="258">
        <f>勤務形態一覧表!$Q$11</f>
        <v>0.375</v>
      </c>
      <c r="N16" s="246" t="s">
        <v>427</v>
      </c>
      <c r="O16" s="258">
        <f>勤務形態一覧表!$U$11</f>
        <v>0.70833333333333304</v>
      </c>
      <c r="Q16" s="259">
        <f t="shared" si="0"/>
        <v>0.375</v>
      </c>
      <c r="R16" s="246" t="s">
        <v>414</v>
      </c>
      <c r="S16" s="259">
        <f t="shared" si="1"/>
        <v>0.5</v>
      </c>
      <c r="T16" s="256" t="s">
        <v>407</v>
      </c>
      <c r="U16" s="255">
        <v>0</v>
      </c>
      <c r="V16" s="247" t="s">
        <v>223</v>
      </c>
      <c r="W16" s="257">
        <f t="shared" si="4"/>
        <v>3</v>
      </c>
      <c r="Y16" s="257">
        <f t="shared" si="5"/>
        <v>3</v>
      </c>
    </row>
    <row r="17" spans="2:25" x14ac:dyDescent="0.15">
      <c r="B17" s="253"/>
      <c r="C17" s="254" t="s">
        <v>517</v>
      </c>
      <c r="D17" s="246" t="s">
        <v>430</v>
      </c>
      <c r="E17" s="255"/>
      <c r="F17" s="246" t="s">
        <v>414</v>
      </c>
      <c r="G17" s="255"/>
      <c r="H17" s="256" t="s">
        <v>442</v>
      </c>
      <c r="I17" s="255">
        <v>0</v>
      </c>
      <c r="J17" s="247" t="s">
        <v>223</v>
      </c>
      <c r="K17" s="257" t="str">
        <f t="shared" si="2"/>
        <v/>
      </c>
      <c r="M17" s="258">
        <f>勤務形態一覧表!$Q$11</f>
        <v>0.375</v>
      </c>
      <c r="N17" s="246" t="s">
        <v>427</v>
      </c>
      <c r="O17" s="258">
        <f>勤務形態一覧表!$U$11</f>
        <v>0.70833333333333304</v>
      </c>
      <c r="Q17" s="259" t="str">
        <f t="shared" si="0"/>
        <v/>
      </c>
      <c r="R17" s="246" t="s">
        <v>414</v>
      </c>
      <c r="S17" s="259" t="str">
        <f t="shared" si="1"/>
        <v/>
      </c>
      <c r="T17" s="256" t="s">
        <v>407</v>
      </c>
      <c r="U17" s="255">
        <f t="shared" si="3"/>
        <v>0</v>
      </c>
      <c r="V17" s="247" t="s">
        <v>223</v>
      </c>
      <c r="W17" s="257" t="str">
        <f t="shared" si="4"/>
        <v/>
      </c>
      <c r="Y17" s="257" t="str">
        <f t="shared" si="5"/>
        <v/>
      </c>
    </row>
    <row r="18" spans="2:25" x14ac:dyDescent="0.15">
      <c r="B18" s="253"/>
      <c r="C18" s="254" t="s">
        <v>518</v>
      </c>
      <c r="D18" s="246" t="s">
        <v>438</v>
      </c>
      <c r="E18" s="255"/>
      <c r="F18" s="246" t="s">
        <v>414</v>
      </c>
      <c r="G18" s="255"/>
      <c r="H18" s="256" t="s">
        <v>407</v>
      </c>
      <c r="I18" s="255">
        <v>0</v>
      </c>
      <c r="J18" s="247" t="s">
        <v>223</v>
      </c>
      <c r="K18" s="257" t="str">
        <f t="shared" si="2"/>
        <v/>
      </c>
      <c r="M18" s="258">
        <f>勤務形態一覧表!$Q$11</f>
        <v>0.375</v>
      </c>
      <c r="N18" s="246" t="s">
        <v>414</v>
      </c>
      <c r="O18" s="258">
        <f>勤務形態一覧表!$U$11</f>
        <v>0.70833333333333304</v>
      </c>
      <c r="Q18" s="259" t="str">
        <f t="shared" si="0"/>
        <v/>
      </c>
      <c r="R18" s="246" t="s">
        <v>414</v>
      </c>
      <c r="S18" s="259" t="str">
        <f t="shared" si="1"/>
        <v/>
      </c>
      <c r="T18" s="256" t="s">
        <v>407</v>
      </c>
      <c r="U18" s="255">
        <f t="shared" si="3"/>
        <v>0</v>
      </c>
      <c r="V18" s="247" t="s">
        <v>439</v>
      </c>
      <c r="W18" s="257" t="str">
        <f t="shared" si="4"/>
        <v/>
      </c>
      <c r="Y18" s="257" t="str">
        <f t="shared" si="5"/>
        <v/>
      </c>
    </row>
    <row r="19" spans="2:25" x14ac:dyDescent="0.15">
      <c r="B19" s="253"/>
      <c r="C19" s="254" t="s">
        <v>453</v>
      </c>
      <c r="D19" s="246" t="s">
        <v>430</v>
      </c>
      <c r="E19" s="255"/>
      <c r="F19" s="246" t="s">
        <v>427</v>
      </c>
      <c r="G19" s="255"/>
      <c r="H19" s="256" t="s">
        <v>442</v>
      </c>
      <c r="I19" s="255">
        <v>0</v>
      </c>
      <c r="J19" s="247" t="s">
        <v>223</v>
      </c>
      <c r="K19" s="257" t="str">
        <f t="shared" si="2"/>
        <v/>
      </c>
      <c r="M19" s="258">
        <f>勤務形態一覧表!$Q$11</f>
        <v>0.375</v>
      </c>
      <c r="N19" s="246" t="s">
        <v>427</v>
      </c>
      <c r="O19" s="258">
        <f>勤務形態一覧表!$U$11</f>
        <v>0.70833333333333304</v>
      </c>
      <c r="Q19" s="259" t="str">
        <f t="shared" si="0"/>
        <v/>
      </c>
      <c r="R19" s="246" t="s">
        <v>414</v>
      </c>
      <c r="S19" s="259" t="str">
        <f t="shared" si="1"/>
        <v/>
      </c>
      <c r="T19" s="256" t="s">
        <v>407</v>
      </c>
      <c r="U19" s="255">
        <f t="shared" si="3"/>
        <v>0</v>
      </c>
      <c r="V19" s="247" t="s">
        <v>439</v>
      </c>
      <c r="W19" s="257" t="str">
        <f t="shared" si="4"/>
        <v/>
      </c>
      <c r="Y19" s="257" t="str">
        <f t="shared" si="5"/>
        <v/>
      </c>
    </row>
    <row r="20" spans="2:25" x14ac:dyDescent="0.15">
      <c r="B20" s="253"/>
      <c r="C20" s="254" t="s">
        <v>519</v>
      </c>
      <c r="D20" s="246" t="s">
        <v>430</v>
      </c>
      <c r="E20" s="255"/>
      <c r="F20" s="246" t="s">
        <v>414</v>
      </c>
      <c r="G20" s="255"/>
      <c r="H20" s="256" t="s">
        <v>442</v>
      </c>
      <c r="I20" s="255">
        <v>0</v>
      </c>
      <c r="J20" s="247" t="s">
        <v>439</v>
      </c>
      <c r="K20" s="257" t="str">
        <f t="shared" si="2"/>
        <v/>
      </c>
      <c r="M20" s="258">
        <f>勤務形態一覧表!$Q$11</f>
        <v>0.375</v>
      </c>
      <c r="N20" s="246" t="s">
        <v>414</v>
      </c>
      <c r="O20" s="258">
        <f>勤務形態一覧表!$U$11</f>
        <v>0.70833333333333304</v>
      </c>
      <c r="Q20" s="259" t="str">
        <f t="shared" si="0"/>
        <v/>
      </c>
      <c r="R20" s="246" t="s">
        <v>414</v>
      </c>
      <c r="S20" s="259" t="str">
        <f t="shared" si="1"/>
        <v/>
      </c>
      <c r="T20" s="256" t="s">
        <v>442</v>
      </c>
      <c r="U20" s="255">
        <f t="shared" si="3"/>
        <v>0</v>
      </c>
      <c r="V20" s="247" t="s">
        <v>223</v>
      </c>
      <c r="W20" s="257" t="str">
        <f t="shared" si="4"/>
        <v/>
      </c>
      <c r="Y20" s="257" t="str">
        <f t="shared" si="5"/>
        <v/>
      </c>
    </row>
    <row r="21" spans="2:25" x14ac:dyDescent="0.15">
      <c r="B21" s="253"/>
      <c r="C21" s="254" t="s">
        <v>520</v>
      </c>
      <c r="D21" s="246" t="s">
        <v>438</v>
      </c>
      <c r="E21" s="255"/>
      <c r="F21" s="246" t="s">
        <v>414</v>
      </c>
      <c r="G21" s="255"/>
      <c r="H21" s="256" t="s">
        <v>407</v>
      </c>
      <c r="I21" s="255">
        <v>0</v>
      </c>
      <c r="J21" s="247" t="s">
        <v>223</v>
      </c>
      <c r="K21" s="257" t="str">
        <f t="shared" si="2"/>
        <v/>
      </c>
      <c r="M21" s="258">
        <f>勤務形態一覧表!$Q$11</f>
        <v>0.375</v>
      </c>
      <c r="N21" s="246" t="s">
        <v>414</v>
      </c>
      <c r="O21" s="258">
        <f>勤務形態一覧表!$U$11</f>
        <v>0.70833333333333304</v>
      </c>
      <c r="Q21" s="259" t="str">
        <f t="shared" si="0"/>
        <v/>
      </c>
      <c r="R21" s="246" t="s">
        <v>414</v>
      </c>
      <c r="S21" s="259" t="str">
        <f t="shared" si="1"/>
        <v/>
      </c>
      <c r="T21" s="256" t="s">
        <v>407</v>
      </c>
      <c r="U21" s="255">
        <f t="shared" si="3"/>
        <v>0</v>
      </c>
      <c r="V21" s="247" t="s">
        <v>439</v>
      </c>
      <c r="W21" s="257" t="str">
        <f t="shared" si="4"/>
        <v/>
      </c>
      <c r="Y21" s="257" t="str">
        <f t="shared" si="5"/>
        <v/>
      </c>
    </row>
    <row r="22" spans="2:25" x14ac:dyDescent="0.15">
      <c r="B22" s="253"/>
      <c r="C22" s="254" t="s">
        <v>313</v>
      </c>
      <c r="D22" s="246" t="s">
        <v>430</v>
      </c>
      <c r="E22" s="260">
        <v>0.66666666666666696</v>
      </c>
      <c r="F22" s="246" t="s">
        <v>414</v>
      </c>
      <c r="G22" s="260">
        <v>0.41666666666666702</v>
      </c>
      <c r="H22" s="256" t="s">
        <v>442</v>
      </c>
      <c r="I22" s="260">
        <v>8.3333333333333301E-2</v>
      </c>
      <c r="J22" s="247" t="s">
        <v>439</v>
      </c>
      <c r="K22" s="254">
        <v>16</v>
      </c>
      <c r="M22" s="261"/>
      <c r="N22" s="246" t="s">
        <v>414</v>
      </c>
      <c r="O22" s="261"/>
      <c r="Q22" s="261"/>
      <c r="R22" s="246" t="s">
        <v>414</v>
      </c>
      <c r="S22" s="261"/>
      <c r="T22" s="256" t="s">
        <v>442</v>
      </c>
      <c r="U22" s="260">
        <v>8.3333333333333301E-2</v>
      </c>
      <c r="V22" s="247" t="s">
        <v>439</v>
      </c>
      <c r="W22" s="254">
        <v>2</v>
      </c>
      <c r="Y22" s="254">
        <v>14</v>
      </c>
    </row>
    <row r="23" spans="2:25" x14ac:dyDescent="0.15">
      <c r="B23" s="253"/>
      <c r="C23" s="254" t="s">
        <v>521</v>
      </c>
      <c r="D23" s="246" t="s">
        <v>438</v>
      </c>
      <c r="E23" s="260"/>
      <c r="F23" s="246" t="s">
        <v>414</v>
      </c>
      <c r="G23" s="260"/>
      <c r="H23" s="256" t="s">
        <v>442</v>
      </c>
      <c r="I23" s="260"/>
      <c r="J23" s="247" t="s">
        <v>439</v>
      </c>
      <c r="K23" s="254">
        <v>2</v>
      </c>
      <c r="M23" s="261"/>
      <c r="N23" s="246" t="s">
        <v>414</v>
      </c>
      <c r="O23" s="261"/>
      <c r="Q23" s="261"/>
      <c r="R23" s="246" t="s">
        <v>414</v>
      </c>
      <c r="S23" s="261"/>
      <c r="T23" s="256" t="s">
        <v>442</v>
      </c>
      <c r="U23" s="260"/>
      <c r="V23" s="247" t="s">
        <v>439</v>
      </c>
      <c r="W23" s="254">
        <v>2</v>
      </c>
      <c r="Y23" s="254"/>
    </row>
    <row r="24" spans="2:25" x14ac:dyDescent="0.15">
      <c r="B24" s="253"/>
      <c r="C24" s="254" t="s">
        <v>522</v>
      </c>
      <c r="D24" s="246" t="s">
        <v>430</v>
      </c>
      <c r="E24" s="260"/>
      <c r="F24" s="246" t="s">
        <v>427</v>
      </c>
      <c r="G24" s="260"/>
      <c r="H24" s="256" t="s">
        <v>442</v>
      </c>
      <c r="I24" s="260"/>
      <c r="J24" s="247" t="s">
        <v>439</v>
      </c>
      <c r="K24" s="254">
        <v>3</v>
      </c>
      <c r="M24" s="261"/>
      <c r="N24" s="246" t="s">
        <v>414</v>
      </c>
      <c r="O24" s="261"/>
      <c r="Q24" s="261"/>
      <c r="R24" s="246" t="s">
        <v>414</v>
      </c>
      <c r="S24" s="261"/>
      <c r="T24" s="256" t="s">
        <v>442</v>
      </c>
      <c r="U24" s="260"/>
      <c r="V24" s="247" t="s">
        <v>439</v>
      </c>
      <c r="W24" s="254">
        <v>3</v>
      </c>
      <c r="Y24" s="254"/>
    </row>
    <row r="25" spans="2:25" x14ac:dyDescent="0.15">
      <c r="B25" s="253"/>
      <c r="C25" s="254" t="s">
        <v>523</v>
      </c>
      <c r="D25" s="246" t="s">
        <v>438</v>
      </c>
      <c r="E25" s="260"/>
      <c r="F25" s="246" t="s">
        <v>427</v>
      </c>
      <c r="G25" s="260"/>
      <c r="H25" s="256" t="s">
        <v>442</v>
      </c>
      <c r="I25" s="260"/>
      <c r="J25" s="247" t="s">
        <v>223</v>
      </c>
      <c r="K25" s="254">
        <v>4</v>
      </c>
      <c r="M25" s="261"/>
      <c r="N25" s="246" t="s">
        <v>414</v>
      </c>
      <c r="O25" s="261"/>
      <c r="Q25" s="261"/>
      <c r="R25" s="246" t="s">
        <v>414</v>
      </c>
      <c r="S25" s="261"/>
      <c r="T25" s="256" t="s">
        <v>442</v>
      </c>
      <c r="U25" s="260"/>
      <c r="V25" s="247" t="s">
        <v>223</v>
      </c>
      <c r="W25" s="254">
        <v>4</v>
      </c>
      <c r="Y25" s="254"/>
    </row>
    <row r="26" spans="2:25" x14ac:dyDescent="0.15">
      <c r="B26" s="253"/>
      <c r="C26" s="254" t="s">
        <v>524</v>
      </c>
      <c r="D26" s="246" t="s">
        <v>430</v>
      </c>
      <c r="E26" s="260"/>
      <c r="F26" s="246" t="s">
        <v>427</v>
      </c>
      <c r="G26" s="260"/>
      <c r="H26" s="256" t="s">
        <v>442</v>
      </c>
      <c r="I26" s="260"/>
      <c r="J26" s="247" t="s">
        <v>439</v>
      </c>
      <c r="K26" s="254">
        <v>5</v>
      </c>
      <c r="M26" s="261"/>
      <c r="N26" s="246" t="s">
        <v>414</v>
      </c>
      <c r="O26" s="261"/>
      <c r="Q26" s="261"/>
      <c r="R26" s="246" t="s">
        <v>414</v>
      </c>
      <c r="S26" s="261"/>
      <c r="T26" s="256" t="s">
        <v>407</v>
      </c>
      <c r="U26" s="260"/>
      <c r="V26" s="247" t="s">
        <v>439</v>
      </c>
      <c r="W26" s="254">
        <v>5</v>
      </c>
      <c r="Y26" s="254"/>
    </row>
    <row r="27" spans="2:25" x14ac:dyDescent="0.15">
      <c r="B27" s="253"/>
      <c r="C27" s="254" t="s">
        <v>525</v>
      </c>
      <c r="D27" s="246" t="s">
        <v>430</v>
      </c>
      <c r="E27" s="260"/>
      <c r="F27" s="246" t="s">
        <v>414</v>
      </c>
      <c r="G27" s="260"/>
      <c r="H27" s="256" t="s">
        <v>442</v>
      </c>
      <c r="I27" s="260"/>
      <c r="J27" s="247" t="s">
        <v>439</v>
      </c>
      <c r="K27" s="254">
        <v>6</v>
      </c>
      <c r="M27" s="261"/>
      <c r="N27" s="246" t="s">
        <v>427</v>
      </c>
      <c r="O27" s="261"/>
      <c r="Q27" s="261"/>
      <c r="R27" s="246" t="s">
        <v>427</v>
      </c>
      <c r="S27" s="261"/>
      <c r="T27" s="256" t="s">
        <v>407</v>
      </c>
      <c r="U27" s="260"/>
      <c r="V27" s="247" t="s">
        <v>439</v>
      </c>
      <c r="W27" s="254">
        <v>6</v>
      </c>
      <c r="Y27" s="254"/>
    </row>
    <row r="28" spans="2:25" x14ac:dyDescent="0.15">
      <c r="B28" s="253"/>
      <c r="C28" s="254" t="s">
        <v>463</v>
      </c>
      <c r="D28" s="246" t="s">
        <v>430</v>
      </c>
      <c r="E28" s="260"/>
      <c r="F28" s="246" t="s">
        <v>414</v>
      </c>
      <c r="G28" s="260"/>
      <c r="H28" s="256" t="s">
        <v>442</v>
      </c>
      <c r="I28" s="260"/>
      <c r="J28" s="247" t="s">
        <v>439</v>
      </c>
      <c r="K28" s="254">
        <v>7</v>
      </c>
      <c r="M28" s="261"/>
      <c r="N28" s="246" t="s">
        <v>414</v>
      </c>
      <c r="O28" s="261"/>
      <c r="Q28" s="261"/>
      <c r="R28" s="246" t="s">
        <v>414</v>
      </c>
      <c r="S28" s="261"/>
      <c r="T28" s="256" t="s">
        <v>442</v>
      </c>
      <c r="U28" s="260"/>
      <c r="V28" s="247" t="s">
        <v>439</v>
      </c>
      <c r="W28" s="254">
        <v>7</v>
      </c>
      <c r="Y28" s="254"/>
    </row>
    <row r="29" spans="2:25" x14ac:dyDescent="0.15">
      <c r="B29" s="253"/>
      <c r="C29" s="254" t="s">
        <v>526</v>
      </c>
      <c r="D29" s="246" t="s">
        <v>430</v>
      </c>
      <c r="E29" s="260"/>
      <c r="F29" s="246" t="s">
        <v>414</v>
      </c>
      <c r="G29" s="260"/>
      <c r="H29" s="256" t="s">
        <v>442</v>
      </c>
      <c r="I29" s="260"/>
      <c r="J29" s="247" t="s">
        <v>223</v>
      </c>
      <c r="K29" s="254">
        <v>8</v>
      </c>
      <c r="M29" s="261"/>
      <c r="N29" s="246" t="s">
        <v>414</v>
      </c>
      <c r="O29" s="261"/>
      <c r="Q29" s="261"/>
      <c r="R29" s="246" t="s">
        <v>427</v>
      </c>
      <c r="S29" s="261"/>
      <c r="T29" s="256" t="s">
        <v>442</v>
      </c>
      <c r="U29" s="260"/>
      <c r="V29" s="247" t="s">
        <v>439</v>
      </c>
      <c r="W29" s="254">
        <v>8</v>
      </c>
      <c r="Y29" s="254"/>
    </row>
    <row r="30" spans="2:25" x14ac:dyDescent="0.15">
      <c r="B30" s="253"/>
      <c r="C30" s="254" t="s">
        <v>527</v>
      </c>
      <c r="D30" s="246" t="s">
        <v>430</v>
      </c>
      <c r="E30" s="260"/>
      <c r="F30" s="246" t="s">
        <v>414</v>
      </c>
      <c r="G30" s="260"/>
      <c r="H30" s="256" t="s">
        <v>442</v>
      </c>
      <c r="I30" s="260"/>
      <c r="J30" s="247" t="s">
        <v>439</v>
      </c>
      <c r="K30" s="254">
        <v>1</v>
      </c>
      <c r="M30" s="261"/>
      <c r="N30" s="246" t="s">
        <v>414</v>
      </c>
      <c r="O30" s="261"/>
      <c r="Q30" s="261"/>
      <c r="R30" s="246" t="s">
        <v>427</v>
      </c>
      <c r="S30" s="261"/>
      <c r="T30" s="256" t="s">
        <v>442</v>
      </c>
      <c r="U30" s="260"/>
      <c r="V30" s="247" t="s">
        <v>223</v>
      </c>
      <c r="W30" s="254"/>
      <c r="Y30" s="254">
        <v>1</v>
      </c>
    </row>
    <row r="31" spans="2:25" x14ac:dyDescent="0.15">
      <c r="B31" s="253"/>
      <c r="C31" s="254" t="s">
        <v>528</v>
      </c>
      <c r="D31" s="246" t="s">
        <v>438</v>
      </c>
      <c r="E31" s="260"/>
      <c r="F31" s="246" t="s">
        <v>414</v>
      </c>
      <c r="G31" s="260"/>
      <c r="H31" s="256" t="s">
        <v>442</v>
      </c>
      <c r="I31" s="260"/>
      <c r="J31" s="247" t="s">
        <v>439</v>
      </c>
      <c r="K31" s="254">
        <v>2</v>
      </c>
      <c r="M31" s="261"/>
      <c r="N31" s="246" t="s">
        <v>414</v>
      </c>
      <c r="O31" s="261"/>
      <c r="Q31" s="261"/>
      <c r="R31" s="246" t="s">
        <v>414</v>
      </c>
      <c r="S31" s="261"/>
      <c r="T31" s="256" t="s">
        <v>442</v>
      </c>
      <c r="U31" s="260"/>
      <c r="V31" s="247" t="s">
        <v>439</v>
      </c>
      <c r="W31" s="254"/>
      <c r="Y31" s="254">
        <v>2</v>
      </c>
    </row>
    <row r="32" spans="2:25" x14ac:dyDescent="0.15">
      <c r="B32" s="253"/>
      <c r="C32" s="254" t="s">
        <v>529</v>
      </c>
      <c r="D32" s="246" t="s">
        <v>430</v>
      </c>
      <c r="E32" s="260"/>
      <c r="F32" s="246" t="s">
        <v>414</v>
      </c>
      <c r="G32" s="260"/>
      <c r="H32" s="256" t="s">
        <v>442</v>
      </c>
      <c r="I32" s="260"/>
      <c r="J32" s="247" t="s">
        <v>439</v>
      </c>
      <c r="K32" s="254">
        <v>3</v>
      </c>
      <c r="M32" s="261"/>
      <c r="N32" s="246" t="s">
        <v>427</v>
      </c>
      <c r="O32" s="261"/>
      <c r="Q32" s="261"/>
      <c r="R32" s="246" t="s">
        <v>414</v>
      </c>
      <c r="S32" s="261"/>
      <c r="T32" s="256" t="s">
        <v>442</v>
      </c>
      <c r="U32" s="260"/>
      <c r="V32" s="247" t="s">
        <v>439</v>
      </c>
      <c r="W32" s="254"/>
      <c r="Y32" s="254">
        <v>3</v>
      </c>
    </row>
    <row r="33" spans="2:27" x14ac:dyDescent="0.15">
      <c r="B33" s="253"/>
      <c r="C33" s="254" t="s">
        <v>530</v>
      </c>
      <c r="D33" s="246" t="s">
        <v>430</v>
      </c>
      <c r="E33" s="260"/>
      <c r="F33" s="246" t="s">
        <v>414</v>
      </c>
      <c r="G33" s="260"/>
      <c r="H33" s="256" t="s">
        <v>442</v>
      </c>
      <c r="I33" s="260"/>
      <c r="J33" s="247" t="s">
        <v>439</v>
      </c>
      <c r="K33" s="254">
        <v>4</v>
      </c>
      <c r="M33" s="261"/>
      <c r="N33" s="246" t="s">
        <v>414</v>
      </c>
      <c r="O33" s="261"/>
      <c r="Q33" s="261"/>
      <c r="R33" s="246" t="s">
        <v>414</v>
      </c>
      <c r="S33" s="261"/>
      <c r="T33" s="256" t="s">
        <v>407</v>
      </c>
      <c r="U33" s="260"/>
      <c r="V33" s="247" t="s">
        <v>439</v>
      </c>
      <c r="W33" s="254"/>
      <c r="Y33" s="254">
        <v>4</v>
      </c>
    </row>
    <row r="34" spans="2:27" x14ac:dyDescent="0.15">
      <c r="B34" s="253"/>
      <c r="C34" s="254" t="s">
        <v>531</v>
      </c>
      <c r="D34" s="246" t="s">
        <v>430</v>
      </c>
      <c r="E34" s="260"/>
      <c r="F34" s="246" t="s">
        <v>414</v>
      </c>
      <c r="G34" s="260"/>
      <c r="H34" s="256" t="s">
        <v>442</v>
      </c>
      <c r="I34" s="260"/>
      <c r="J34" s="247" t="s">
        <v>439</v>
      </c>
      <c r="K34" s="254">
        <v>5</v>
      </c>
      <c r="M34" s="261"/>
      <c r="N34" s="246" t="s">
        <v>414</v>
      </c>
      <c r="O34" s="261"/>
      <c r="Q34" s="261"/>
      <c r="R34" s="246" t="s">
        <v>414</v>
      </c>
      <c r="S34" s="261"/>
      <c r="T34" s="256" t="s">
        <v>442</v>
      </c>
      <c r="U34" s="260"/>
      <c r="V34" s="247" t="s">
        <v>439</v>
      </c>
      <c r="W34" s="254"/>
      <c r="Y34" s="254">
        <v>5</v>
      </c>
    </row>
    <row r="35" spans="2:27" x14ac:dyDescent="0.15">
      <c r="B35" s="253"/>
      <c r="C35" s="254" t="s">
        <v>532</v>
      </c>
      <c r="D35" s="246" t="s">
        <v>438</v>
      </c>
      <c r="E35" s="260"/>
      <c r="F35" s="246" t="s">
        <v>414</v>
      </c>
      <c r="G35" s="260"/>
      <c r="H35" s="256" t="s">
        <v>442</v>
      </c>
      <c r="I35" s="260"/>
      <c r="J35" s="247" t="s">
        <v>439</v>
      </c>
      <c r="K35" s="254">
        <v>6</v>
      </c>
      <c r="M35" s="261"/>
      <c r="N35" s="246" t="s">
        <v>414</v>
      </c>
      <c r="O35" s="261"/>
      <c r="Q35" s="261"/>
      <c r="R35" s="246" t="s">
        <v>414</v>
      </c>
      <c r="S35" s="261"/>
      <c r="T35" s="256" t="s">
        <v>442</v>
      </c>
      <c r="U35" s="260"/>
      <c r="V35" s="247" t="s">
        <v>439</v>
      </c>
      <c r="W35" s="254"/>
      <c r="Y35" s="254">
        <v>6</v>
      </c>
    </row>
    <row r="36" spans="2:27" x14ac:dyDescent="0.15">
      <c r="B36" s="253"/>
      <c r="C36" s="254" t="s">
        <v>533</v>
      </c>
      <c r="D36" s="246" t="s">
        <v>430</v>
      </c>
      <c r="E36" s="260"/>
      <c r="F36" s="246" t="s">
        <v>414</v>
      </c>
      <c r="G36" s="260"/>
      <c r="H36" s="256" t="s">
        <v>407</v>
      </c>
      <c r="I36" s="260"/>
      <c r="J36" s="247" t="s">
        <v>439</v>
      </c>
      <c r="K36" s="254">
        <v>7</v>
      </c>
      <c r="M36" s="261"/>
      <c r="N36" s="246" t="s">
        <v>414</v>
      </c>
      <c r="O36" s="261"/>
      <c r="Q36" s="261"/>
      <c r="R36" s="246" t="s">
        <v>427</v>
      </c>
      <c r="S36" s="261"/>
      <c r="T36" s="256" t="s">
        <v>407</v>
      </c>
      <c r="U36" s="260"/>
      <c r="V36" s="247" t="s">
        <v>223</v>
      </c>
      <c r="W36" s="254"/>
      <c r="Y36" s="254">
        <v>7</v>
      </c>
    </row>
    <row r="37" spans="2:27" x14ac:dyDescent="0.15">
      <c r="B37" s="253"/>
      <c r="C37" s="254" t="s">
        <v>534</v>
      </c>
      <c r="D37" s="246" t="s">
        <v>430</v>
      </c>
      <c r="E37" s="260"/>
      <c r="F37" s="246" t="s">
        <v>414</v>
      </c>
      <c r="G37" s="260"/>
      <c r="H37" s="256" t="s">
        <v>442</v>
      </c>
      <c r="I37" s="260"/>
      <c r="J37" s="247" t="s">
        <v>439</v>
      </c>
      <c r="K37" s="254">
        <v>8</v>
      </c>
      <c r="M37" s="261"/>
      <c r="N37" s="246" t="s">
        <v>414</v>
      </c>
      <c r="O37" s="261"/>
      <c r="Q37" s="261"/>
      <c r="R37" s="246" t="s">
        <v>414</v>
      </c>
      <c r="S37" s="261"/>
      <c r="T37" s="256" t="s">
        <v>442</v>
      </c>
      <c r="U37" s="260"/>
      <c r="V37" s="247" t="s">
        <v>439</v>
      </c>
      <c r="W37" s="254"/>
      <c r="Y37" s="254">
        <v>8</v>
      </c>
    </row>
    <row r="38" spans="2:27" x14ac:dyDescent="0.15">
      <c r="B38" s="253"/>
      <c r="C38" s="254" t="s">
        <v>535</v>
      </c>
      <c r="D38" s="246" t="s">
        <v>430</v>
      </c>
      <c r="E38" s="255"/>
      <c r="F38" s="246" t="s">
        <v>427</v>
      </c>
      <c r="G38" s="255"/>
      <c r="H38" s="256" t="s">
        <v>442</v>
      </c>
      <c r="I38" s="255">
        <v>0</v>
      </c>
      <c r="J38" s="247" t="s">
        <v>439</v>
      </c>
      <c r="K38" s="257" t="str">
        <f t="shared" ref="K38:K45" si="6">IF(OR(E38="",G38=""),"",(G38+IF(E38&gt;G38,1,0)-E38-I38)*24)</f>
        <v/>
      </c>
      <c r="M38" s="258">
        <f>勤務形態一覧表!$Q$11</f>
        <v>0.375</v>
      </c>
      <c r="N38" s="246" t="s">
        <v>427</v>
      </c>
      <c r="O38" s="258">
        <f>勤務形態一覧表!$U$11</f>
        <v>0.70833333333333304</v>
      </c>
      <c r="Q38" s="259" t="str">
        <f t="shared" ref="Q38:Q47" si="7">IF(E38="","",IF(E38&lt;M38,M38,IF(E38&gt;=O38,"",E38)))</f>
        <v/>
      </c>
      <c r="R38" s="246" t="s">
        <v>414</v>
      </c>
      <c r="S38" s="259" t="str">
        <f t="shared" ref="S38:S47" si="8">IF(G38="","",IF(G38&gt;E38,IF(G38&lt;O38,G38,O38),O38))</f>
        <v/>
      </c>
      <c r="T38" s="256" t="s">
        <v>407</v>
      </c>
      <c r="U38" s="255">
        <f>I38</f>
        <v>0</v>
      </c>
      <c r="V38" s="247" t="s">
        <v>223</v>
      </c>
      <c r="W38" s="257" t="str">
        <f t="shared" ref="W38:W45" si="9">IF(Q38="","",IF((S38+IF(Q38&gt;S38,1,0)-Q38-U38)*24=0,"",(S38+IF(Q38&gt;S38,1,0)-Q38-U38)*24))</f>
        <v/>
      </c>
      <c r="Y38" s="257" t="str">
        <f t="shared" ref="Y38:Y45" si="10">IF(W38="",K38,IF(OR(K38-W38=0,K38-W38&lt;0),"",K38-W38))</f>
        <v/>
      </c>
    </row>
    <row r="39" spans="2:27" x14ac:dyDescent="0.15">
      <c r="B39" s="253"/>
      <c r="C39" s="254" t="s">
        <v>536</v>
      </c>
      <c r="D39" s="246" t="s">
        <v>438</v>
      </c>
      <c r="E39" s="255"/>
      <c r="F39" s="246" t="s">
        <v>427</v>
      </c>
      <c r="G39" s="255"/>
      <c r="H39" s="256" t="s">
        <v>407</v>
      </c>
      <c r="I39" s="255">
        <v>0</v>
      </c>
      <c r="J39" s="247" t="s">
        <v>223</v>
      </c>
      <c r="K39" s="257" t="str">
        <f t="shared" si="6"/>
        <v/>
      </c>
      <c r="M39" s="258">
        <f>勤務形態一覧表!$Q$11</f>
        <v>0.375</v>
      </c>
      <c r="N39" s="246" t="s">
        <v>414</v>
      </c>
      <c r="O39" s="258">
        <f>勤務形態一覧表!$U$11</f>
        <v>0.70833333333333304</v>
      </c>
      <c r="Q39" s="259" t="str">
        <f t="shared" si="7"/>
        <v/>
      </c>
      <c r="R39" s="246" t="s">
        <v>414</v>
      </c>
      <c r="S39" s="259" t="str">
        <f t="shared" si="8"/>
        <v/>
      </c>
      <c r="T39" s="256" t="s">
        <v>442</v>
      </c>
      <c r="U39" s="255">
        <f t="shared" ref="U39:U47" si="11">I39</f>
        <v>0</v>
      </c>
      <c r="V39" s="247" t="s">
        <v>439</v>
      </c>
      <c r="W39" s="257" t="str">
        <f t="shared" si="9"/>
        <v/>
      </c>
      <c r="Y39" s="257" t="str">
        <f t="shared" si="10"/>
        <v/>
      </c>
    </row>
    <row r="40" spans="2:27" x14ac:dyDescent="0.15">
      <c r="B40" s="253"/>
      <c r="C40" s="254" t="s">
        <v>537</v>
      </c>
      <c r="D40" s="246" t="s">
        <v>430</v>
      </c>
      <c r="E40" s="255"/>
      <c r="F40" s="246" t="s">
        <v>414</v>
      </c>
      <c r="G40" s="255"/>
      <c r="H40" s="256" t="s">
        <v>442</v>
      </c>
      <c r="I40" s="255">
        <v>0</v>
      </c>
      <c r="J40" s="247" t="s">
        <v>439</v>
      </c>
      <c r="K40" s="257" t="str">
        <f t="shared" si="6"/>
        <v/>
      </c>
      <c r="M40" s="258">
        <f>勤務形態一覧表!$Q$11</f>
        <v>0.375</v>
      </c>
      <c r="N40" s="246" t="s">
        <v>414</v>
      </c>
      <c r="O40" s="258">
        <f>勤務形態一覧表!$U$11</f>
        <v>0.70833333333333304</v>
      </c>
      <c r="Q40" s="259" t="str">
        <f t="shared" si="7"/>
        <v/>
      </c>
      <c r="R40" s="246" t="s">
        <v>414</v>
      </c>
      <c r="S40" s="259" t="str">
        <f t="shared" si="8"/>
        <v/>
      </c>
      <c r="T40" s="256" t="s">
        <v>442</v>
      </c>
      <c r="U40" s="255">
        <f t="shared" si="11"/>
        <v>0</v>
      </c>
      <c r="V40" s="247" t="s">
        <v>439</v>
      </c>
      <c r="W40" s="257" t="str">
        <f t="shared" si="9"/>
        <v/>
      </c>
      <c r="Y40" s="257" t="str">
        <f t="shared" si="10"/>
        <v/>
      </c>
    </row>
    <row r="41" spans="2:27" x14ac:dyDescent="0.15">
      <c r="B41" s="253"/>
      <c r="C41" s="262" t="s">
        <v>476</v>
      </c>
      <c r="D41" s="246" t="s">
        <v>430</v>
      </c>
      <c r="E41" s="255"/>
      <c r="F41" s="246" t="s">
        <v>414</v>
      </c>
      <c r="G41" s="255"/>
      <c r="H41" s="256" t="s">
        <v>442</v>
      </c>
      <c r="I41" s="255">
        <v>0</v>
      </c>
      <c r="J41" s="247" t="s">
        <v>439</v>
      </c>
      <c r="K41" s="257" t="str">
        <f t="shared" si="6"/>
        <v/>
      </c>
      <c r="M41" s="258">
        <f>勤務形態一覧表!$Q$11</f>
        <v>0.375</v>
      </c>
      <c r="N41" s="246" t="s">
        <v>427</v>
      </c>
      <c r="O41" s="258">
        <f>勤務形態一覧表!$U$11</f>
        <v>0.70833333333333304</v>
      </c>
      <c r="Q41" s="259" t="str">
        <f t="shared" si="7"/>
        <v/>
      </c>
      <c r="R41" s="246" t="s">
        <v>427</v>
      </c>
      <c r="S41" s="259" t="str">
        <f t="shared" si="8"/>
        <v/>
      </c>
      <c r="T41" s="256" t="s">
        <v>407</v>
      </c>
      <c r="U41" s="255">
        <f t="shared" si="11"/>
        <v>0</v>
      </c>
      <c r="V41" s="247" t="s">
        <v>223</v>
      </c>
      <c r="W41" s="257" t="str">
        <f t="shared" si="9"/>
        <v/>
      </c>
      <c r="Y41" s="257" t="str">
        <f t="shared" si="10"/>
        <v/>
      </c>
      <c r="AA41" s="247" t="s">
        <v>477</v>
      </c>
    </row>
    <row r="42" spans="2:27" x14ac:dyDescent="0.15">
      <c r="B42" s="253"/>
      <c r="C42" s="262" t="s">
        <v>478</v>
      </c>
      <c r="D42" s="246" t="s">
        <v>438</v>
      </c>
      <c r="E42" s="255"/>
      <c r="F42" s="246" t="s">
        <v>427</v>
      </c>
      <c r="G42" s="255"/>
      <c r="H42" s="256" t="s">
        <v>407</v>
      </c>
      <c r="I42" s="255">
        <v>0</v>
      </c>
      <c r="J42" s="247" t="s">
        <v>223</v>
      </c>
      <c r="K42" s="257" t="str">
        <f t="shared" si="6"/>
        <v/>
      </c>
      <c r="M42" s="258">
        <f>勤務形態一覧表!$Q$11</f>
        <v>0.375</v>
      </c>
      <c r="N42" s="246" t="s">
        <v>427</v>
      </c>
      <c r="O42" s="258">
        <f>勤務形態一覧表!$U$11</f>
        <v>0.70833333333333304</v>
      </c>
      <c r="Q42" s="259" t="str">
        <f t="shared" si="7"/>
        <v/>
      </c>
      <c r="R42" s="246" t="s">
        <v>427</v>
      </c>
      <c r="S42" s="259" t="str">
        <f t="shared" si="8"/>
        <v/>
      </c>
      <c r="T42" s="256" t="s">
        <v>407</v>
      </c>
      <c r="U42" s="255">
        <f t="shared" si="11"/>
        <v>0</v>
      </c>
      <c r="V42" s="247" t="s">
        <v>223</v>
      </c>
      <c r="W42" s="257" t="str">
        <f t="shared" si="9"/>
        <v/>
      </c>
      <c r="Y42" s="257" t="str">
        <f t="shared" si="10"/>
        <v/>
      </c>
      <c r="AA42" s="247" t="s">
        <v>477</v>
      </c>
    </row>
    <row r="43" spans="2:27" x14ac:dyDescent="0.15">
      <c r="B43" s="253"/>
      <c r="C43" s="254" t="s">
        <v>538</v>
      </c>
      <c r="D43" s="246" t="s">
        <v>438</v>
      </c>
      <c r="E43" s="255"/>
      <c r="F43" s="246" t="s">
        <v>427</v>
      </c>
      <c r="G43" s="255"/>
      <c r="H43" s="256" t="s">
        <v>407</v>
      </c>
      <c r="I43" s="255">
        <v>0</v>
      </c>
      <c r="J43" s="247" t="s">
        <v>223</v>
      </c>
      <c r="K43" s="257" t="str">
        <f t="shared" si="6"/>
        <v/>
      </c>
      <c r="M43" s="258">
        <f>勤務形態一覧表!$Q$11</f>
        <v>0.375</v>
      </c>
      <c r="N43" s="246" t="s">
        <v>414</v>
      </c>
      <c r="O43" s="258">
        <f>勤務形態一覧表!$U$11</f>
        <v>0.70833333333333304</v>
      </c>
      <c r="Q43" s="259" t="str">
        <f t="shared" si="7"/>
        <v/>
      </c>
      <c r="R43" s="246" t="s">
        <v>427</v>
      </c>
      <c r="S43" s="259" t="str">
        <f t="shared" si="8"/>
        <v/>
      </c>
      <c r="T43" s="256" t="s">
        <v>407</v>
      </c>
      <c r="U43" s="255">
        <f t="shared" si="11"/>
        <v>0</v>
      </c>
      <c r="V43" s="247" t="s">
        <v>223</v>
      </c>
      <c r="W43" s="257" t="str">
        <f t="shared" si="9"/>
        <v/>
      </c>
      <c r="Y43" s="257" t="str">
        <f t="shared" si="10"/>
        <v/>
      </c>
    </row>
    <row r="44" spans="2:27" x14ac:dyDescent="0.15">
      <c r="B44" s="253" t="s">
        <v>480</v>
      </c>
      <c r="C44" s="263"/>
      <c r="D44" s="246" t="s">
        <v>539</v>
      </c>
      <c r="E44" s="255">
        <v>0.29166666666666702</v>
      </c>
      <c r="F44" s="246" t="s">
        <v>427</v>
      </c>
      <c r="G44" s="255">
        <v>0.39583333333333298</v>
      </c>
      <c r="H44" s="256" t="s">
        <v>407</v>
      </c>
      <c r="I44" s="255">
        <v>0</v>
      </c>
      <c r="J44" s="247" t="s">
        <v>223</v>
      </c>
      <c r="K44" s="257">
        <f t="shared" si="6"/>
        <v>2.49999999999998</v>
      </c>
      <c r="M44" s="258">
        <f>勤務形態一覧表!$Q$11</f>
        <v>0.375</v>
      </c>
      <c r="N44" s="246" t="s">
        <v>427</v>
      </c>
      <c r="O44" s="258">
        <f>勤務形態一覧表!$U$11</f>
        <v>0.70833333333333304</v>
      </c>
      <c r="Q44" s="259">
        <f t="shared" si="7"/>
        <v>0.375</v>
      </c>
      <c r="R44" s="246" t="s">
        <v>414</v>
      </c>
      <c r="S44" s="259">
        <f t="shared" si="8"/>
        <v>0.39583333333333298</v>
      </c>
      <c r="T44" s="256" t="s">
        <v>407</v>
      </c>
      <c r="U44" s="255">
        <f t="shared" si="11"/>
        <v>0</v>
      </c>
      <c r="V44" s="247" t="s">
        <v>223</v>
      </c>
      <c r="W44" s="257">
        <f t="shared" si="9"/>
        <v>0.49999999999999201</v>
      </c>
      <c r="Y44" s="257">
        <f t="shared" si="10"/>
        <v>1.99999999999999</v>
      </c>
    </row>
    <row r="45" spans="2:27" x14ac:dyDescent="0.15">
      <c r="B45" s="253" t="s">
        <v>481</v>
      </c>
      <c r="C45" s="264"/>
      <c r="D45" s="246" t="s">
        <v>438</v>
      </c>
      <c r="E45" s="255">
        <v>0.6875</v>
      </c>
      <c r="F45" s="246" t="s">
        <v>427</v>
      </c>
      <c r="G45" s="255">
        <v>0.83333333333333304</v>
      </c>
      <c r="H45" s="256" t="s">
        <v>407</v>
      </c>
      <c r="I45" s="255">
        <v>0</v>
      </c>
      <c r="J45" s="247" t="s">
        <v>223</v>
      </c>
      <c r="K45" s="257">
        <f t="shared" si="6"/>
        <v>3.4999999999999898</v>
      </c>
      <c r="M45" s="258">
        <f>勤務形態一覧表!$Q$11</f>
        <v>0.375</v>
      </c>
      <c r="N45" s="246" t="s">
        <v>540</v>
      </c>
      <c r="O45" s="258">
        <f>勤務形態一覧表!$U$11</f>
        <v>0.70833333333333304</v>
      </c>
      <c r="Q45" s="259">
        <f t="shared" si="7"/>
        <v>0.6875</v>
      </c>
      <c r="R45" s="246" t="s">
        <v>427</v>
      </c>
      <c r="S45" s="259">
        <f t="shared" si="8"/>
        <v>0.70833333333333304</v>
      </c>
      <c r="T45" s="256" t="s">
        <v>442</v>
      </c>
      <c r="U45" s="255">
        <f t="shared" si="11"/>
        <v>0</v>
      </c>
      <c r="V45" s="247" t="s">
        <v>223</v>
      </c>
      <c r="W45" s="257">
        <f t="shared" si="9"/>
        <v>0.49999999999999301</v>
      </c>
      <c r="Y45" s="257">
        <f t="shared" si="10"/>
        <v>3</v>
      </c>
    </row>
    <row r="46" spans="2:27" x14ac:dyDescent="0.15">
      <c r="B46" s="253" t="s">
        <v>482</v>
      </c>
      <c r="C46" s="265" t="s">
        <v>541</v>
      </c>
      <c r="D46" s="246" t="s">
        <v>438</v>
      </c>
      <c r="E46" s="255" t="s">
        <v>362</v>
      </c>
      <c r="F46" s="246" t="s">
        <v>427</v>
      </c>
      <c r="G46" s="255" t="s">
        <v>362</v>
      </c>
      <c r="H46" s="256" t="s">
        <v>407</v>
      </c>
      <c r="I46" s="255" t="s">
        <v>425</v>
      </c>
      <c r="J46" s="247" t="s">
        <v>223</v>
      </c>
      <c r="K46" s="257">
        <f>K44+K45</f>
        <v>5.9999999999999698</v>
      </c>
      <c r="M46" s="258">
        <f>勤務形態一覧表!$Q$11</f>
        <v>0.375</v>
      </c>
      <c r="N46" s="246" t="s">
        <v>414</v>
      </c>
      <c r="O46" s="258">
        <f>勤務形態一覧表!$U$11</f>
        <v>0.70833333333333304</v>
      </c>
      <c r="Q46" s="259" t="str">
        <f t="shared" si="7"/>
        <v/>
      </c>
      <c r="R46" s="246" t="s">
        <v>414</v>
      </c>
      <c r="S46" s="259">
        <f t="shared" si="8"/>
        <v>0.70833333333333304</v>
      </c>
      <c r="T46" s="256" t="s">
        <v>407</v>
      </c>
      <c r="U46" s="255" t="str">
        <f t="shared" si="11"/>
        <v>-</v>
      </c>
      <c r="V46" s="247" t="s">
        <v>223</v>
      </c>
      <c r="W46" s="257">
        <f>W44+W45</f>
        <v>0.99999999999998501</v>
      </c>
      <c r="Y46" s="257">
        <f>IF(W46="",K46,IF(K46-W46=0,"",K46-W46))</f>
        <v>4.9999999999999796</v>
      </c>
    </row>
    <row r="47" spans="2:27" x14ac:dyDescent="0.15">
      <c r="B47" s="266" t="s">
        <v>485</v>
      </c>
      <c r="C47" s="254" t="s">
        <v>486</v>
      </c>
      <c r="D47" s="246" t="s">
        <v>438</v>
      </c>
      <c r="E47" s="255">
        <v>0.83333333333333304</v>
      </c>
      <c r="F47" s="246" t="s">
        <v>414</v>
      </c>
      <c r="G47" s="255">
        <v>0.29166666666666702</v>
      </c>
      <c r="H47" s="256" t="s">
        <v>407</v>
      </c>
      <c r="I47" s="255"/>
      <c r="J47" s="247" t="s">
        <v>542</v>
      </c>
      <c r="K47" s="257">
        <f t="shared" ref="K47" si="12">IF(OR(E47="",G47=""),"",(G47+IF(E47&gt;G47,1,0)-E47-I47)*24)</f>
        <v>11</v>
      </c>
      <c r="M47" s="258">
        <f>勤務形態一覧表!$Q$11</f>
        <v>0.375</v>
      </c>
      <c r="N47" s="246" t="s">
        <v>427</v>
      </c>
      <c r="O47" s="258">
        <f>勤務形態一覧表!$U$11</f>
        <v>0.70833333333333304</v>
      </c>
      <c r="Q47" s="259" t="str">
        <f t="shared" si="7"/>
        <v/>
      </c>
      <c r="R47" s="246" t="s">
        <v>427</v>
      </c>
      <c r="S47" s="259">
        <f t="shared" si="8"/>
        <v>0.70833333333333304</v>
      </c>
      <c r="T47" s="256" t="s">
        <v>407</v>
      </c>
      <c r="U47" s="255">
        <f t="shared" si="11"/>
        <v>0</v>
      </c>
      <c r="V47" s="247" t="s">
        <v>439</v>
      </c>
      <c r="W47" s="257" t="str">
        <f t="shared" ref="W47" si="13">IF(Q47="","",IF((S47+IF(Q47&gt;S47,1,0)-Q47-U47)*24=0,"",(S47+IF(Q47&gt;S47,1,0)-Q47-U47)*24))</f>
        <v/>
      </c>
      <c r="Y47" s="257">
        <f t="shared" ref="Y47" si="14">IF(W47="",K47,IF(OR(K47-W47=0,K47-W47&lt;0),"",K47-W47))</f>
        <v>11</v>
      </c>
    </row>
    <row r="49" ht="11.45" customHeight="1" x14ac:dyDescent="0.15"/>
    <row r="50" ht="11.45" customHeight="1" x14ac:dyDescent="0.15"/>
    <row r="51" ht="11.45" customHeight="1" x14ac:dyDescent="0.15"/>
    <row r="52" ht="11.45" customHeight="1" x14ac:dyDescent="0.15"/>
    <row r="96" ht="11.1" customHeight="1" x14ac:dyDescent="0.15"/>
    <row r="97" ht="11.1" customHeight="1" x14ac:dyDescent="0.15"/>
    <row r="98" ht="11.1" customHeight="1" x14ac:dyDescent="0.15"/>
    <row r="99" ht="11.45" customHeight="1" x14ac:dyDescent="0.15"/>
    <row r="100" ht="11.45" customHeight="1" x14ac:dyDescent="0.15"/>
    <row r="101" ht="11.45" customHeight="1" x14ac:dyDescent="0.15"/>
    <row r="102" ht="11.45" customHeight="1" x14ac:dyDescent="0.15"/>
    <row r="103" ht="11.45" customHeight="1" x14ac:dyDescent="0.15"/>
    <row r="104" ht="11.45" customHeight="1" x14ac:dyDescent="0.15"/>
    <row r="548" spans="1:27" ht="24.75" customHeight="1" x14ac:dyDescent="0.15"/>
    <row r="549" spans="1:27" ht="18" customHeight="1" x14ac:dyDescent="0.15"/>
    <row r="552" spans="1:27" x14ac:dyDescent="0.15">
      <c r="A552" t="s">
        <v>153</v>
      </c>
      <c r="B552"/>
      <c r="C552"/>
      <c r="D552"/>
      <c r="E552"/>
      <c r="F552"/>
      <c r="G552"/>
      <c r="H552"/>
      <c r="I552"/>
      <c r="J552"/>
      <c r="K552"/>
      <c r="L552"/>
      <c r="M552"/>
      <c r="N552"/>
      <c r="O552"/>
      <c r="P552"/>
      <c r="Q552"/>
      <c r="R552"/>
      <c r="S552"/>
      <c r="T552"/>
      <c r="U552"/>
      <c r="V552"/>
      <c r="W552"/>
      <c r="X552"/>
      <c r="Y552"/>
      <c r="Z552"/>
    </row>
    <row r="553" spans="1:27" x14ac:dyDescent="0.15">
      <c r="A553"/>
      <c r="B553"/>
      <c r="C553" s="355"/>
      <c r="D553" s="355"/>
      <c r="E553" s="355"/>
      <c r="F553" s="355"/>
      <c r="G553" s="355"/>
      <c r="H553" s="355"/>
      <c r="I553" s="355"/>
      <c r="J553" s="355"/>
      <c r="K553" s="355"/>
      <c r="L553" s="355"/>
      <c r="M553" s="355"/>
      <c r="N553" s="355"/>
      <c r="O553" s="355"/>
      <c r="P553" s="355"/>
      <c r="Q553" s="355"/>
      <c r="R553" s="355"/>
      <c r="S553" s="355"/>
      <c r="T553" s="355"/>
      <c r="U553" s="355"/>
      <c r="V553" s="355"/>
      <c r="W553" s="355"/>
      <c r="X553" s="355"/>
      <c r="Y553" s="830"/>
      <c r="Z553" s="830"/>
      <c r="AA553" s="830"/>
    </row>
    <row r="554" spans="1:27" x14ac:dyDescent="0.15">
      <c r="A554"/>
      <c r="B554"/>
      <c r="C554" s="355"/>
      <c r="D554" s="355"/>
      <c r="E554" s="355"/>
      <c r="F554" s="355"/>
      <c r="G554" s="355"/>
      <c r="H554" s="355"/>
      <c r="I554" s="355"/>
      <c r="J554" s="355"/>
      <c r="K554" s="355"/>
      <c r="L554" s="355"/>
      <c r="M554" s="355"/>
      <c r="N554" s="355"/>
      <c r="O554" s="355"/>
      <c r="P554" s="355"/>
      <c r="Q554" s="355"/>
      <c r="R554" s="355"/>
      <c r="S554" s="355"/>
      <c r="T554" s="355"/>
      <c r="U554" s="355"/>
      <c r="V554" s="355"/>
      <c r="W554" s="355"/>
      <c r="X554" s="355"/>
      <c r="Y554" s="830"/>
      <c r="Z554" s="830"/>
      <c r="AA554" s="830"/>
    </row>
    <row r="555" spans="1:27" x14ac:dyDescent="0.15">
      <c r="A555"/>
      <c r="B555"/>
      <c r="C555" s="355"/>
      <c r="D555" s="355"/>
      <c r="E555" s="355"/>
      <c r="F555" s="355"/>
      <c r="G555" s="355"/>
      <c r="H555" s="355"/>
      <c r="I555" s="355"/>
      <c r="J555" s="355"/>
      <c r="K555" s="355"/>
      <c r="L555" s="355"/>
      <c r="M555" s="355"/>
      <c r="N555" s="355"/>
      <c r="O555" s="355"/>
      <c r="P555" s="355"/>
      <c r="Q555" s="355"/>
      <c r="R555" s="355"/>
      <c r="S555" s="355"/>
      <c r="T555" s="355"/>
      <c r="U555" s="355"/>
      <c r="V555" s="355"/>
      <c r="W555" s="355"/>
      <c r="X555" s="355"/>
      <c r="Y555" s="830"/>
      <c r="Z555" s="830"/>
      <c r="AA555" s="830"/>
    </row>
    <row r="556" spans="1:27" x14ac:dyDescent="0.15">
      <c r="A556"/>
      <c r="B556"/>
      <c r="C556" s="355"/>
      <c r="D556" s="355"/>
      <c r="E556" s="355"/>
      <c r="F556" s="355"/>
      <c r="G556" s="355"/>
      <c r="H556" s="355"/>
      <c r="I556" s="355"/>
      <c r="J556" s="355"/>
      <c r="K556" s="355"/>
      <c r="L556" s="355"/>
      <c r="M556" s="355"/>
      <c r="N556" s="355"/>
      <c r="O556" s="355"/>
      <c r="P556" s="355"/>
      <c r="Q556" s="355"/>
      <c r="R556" s="355"/>
      <c r="S556" s="355"/>
      <c r="T556" s="355"/>
      <c r="U556" s="355"/>
      <c r="V556" s="355"/>
      <c r="W556" s="355"/>
      <c r="X556" s="355"/>
      <c r="Y556" s="830"/>
      <c r="Z556" s="830"/>
      <c r="AA556" s="830"/>
    </row>
    <row r="557" spans="1:27" ht="81.75" customHeight="1" x14ac:dyDescent="0.15">
      <c r="A557"/>
      <c r="B557"/>
      <c r="C557" s="355"/>
      <c r="D557" s="355"/>
      <c r="E557" s="355"/>
      <c r="F557" s="355"/>
      <c r="G557" s="355"/>
      <c r="H557" s="355"/>
      <c r="I557" s="355"/>
      <c r="J557" s="355"/>
      <c r="K557" s="355"/>
      <c r="L557" s="355"/>
      <c r="M557" s="355"/>
      <c r="N557" s="355"/>
      <c r="O557" s="355"/>
      <c r="P557" s="355"/>
      <c r="Q557" s="355"/>
      <c r="R557" s="355"/>
      <c r="S557" s="355"/>
      <c r="T557" s="355"/>
      <c r="U557" s="355"/>
      <c r="V557" s="355"/>
      <c r="W557" s="355"/>
      <c r="X557" s="355"/>
      <c r="Y557" s="830"/>
      <c r="Z557" s="830"/>
      <c r="AA557" s="830"/>
    </row>
    <row r="558" spans="1:27" x14ac:dyDescent="0.15">
      <c r="A558"/>
      <c r="B558" s="346"/>
      <c r="C558" s="355"/>
      <c r="D558" s="355"/>
      <c r="E558" s="355"/>
      <c r="F558" s="355"/>
      <c r="G558" s="355"/>
      <c r="H558" s="355"/>
      <c r="I558" s="355"/>
      <c r="J558" s="355"/>
      <c r="K558" s="355"/>
      <c r="L558" s="355"/>
      <c r="M558" s="355"/>
      <c r="N558" s="355"/>
      <c r="O558" s="355"/>
      <c r="P558" s="355"/>
      <c r="Q558" s="355"/>
      <c r="R558" s="355"/>
      <c r="S558" s="355"/>
      <c r="T558" s="355"/>
      <c r="U558" s="355"/>
      <c r="V558" s="355"/>
      <c r="W558" s="355"/>
      <c r="X558" s="355"/>
      <c r="Y558" s="830"/>
      <c r="Z558" s="830"/>
      <c r="AA558" s="830"/>
    </row>
    <row r="559" spans="1:27" x14ac:dyDescent="0.15">
      <c r="A559"/>
      <c r="B559" s="346"/>
      <c r="C559" s="355"/>
      <c r="D559" s="355"/>
      <c r="E559" s="355"/>
      <c r="F559" s="355"/>
      <c r="G559" s="355"/>
      <c r="H559" s="355"/>
      <c r="I559" s="355"/>
      <c r="J559" s="355"/>
      <c r="K559" s="355"/>
      <c r="L559" s="355"/>
      <c r="M559" s="355"/>
      <c r="N559" s="355"/>
      <c r="O559" s="355"/>
      <c r="P559" s="355"/>
      <c r="Q559" s="355"/>
      <c r="R559" s="355"/>
      <c r="S559" s="355"/>
      <c r="T559" s="355"/>
      <c r="U559" s="355"/>
      <c r="V559" s="355"/>
      <c r="W559" s="355"/>
      <c r="X559" s="355"/>
      <c r="Y559" s="830"/>
      <c r="Z559" s="830"/>
      <c r="AA559" s="830"/>
    </row>
    <row r="560" spans="1:27" x14ac:dyDescent="0.15">
      <c r="A560"/>
      <c r="B560" s="346"/>
      <c r="C560" s="355"/>
      <c r="D560" s="355"/>
      <c r="E560" s="355"/>
      <c r="F560" s="355"/>
      <c r="G560" s="355"/>
      <c r="H560" s="355"/>
      <c r="I560" s="355"/>
      <c r="J560" s="355"/>
      <c r="K560" s="355"/>
      <c r="L560" s="355"/>
      <c r="M560" s="355"/>
      <c r="N560" s="355"/>
      <c r="O560" s="355"/>
      <c r="P560" s="355"/>
      <c r="Q560" s="355"/>
      <c r="R560" s="355"/>
      <c r="S560" s="355"/>
      <c r="T560" s="355"/>
      <c r="U560" s="355"/>
      <c r="V560" s="355"/>
      <c r="W560" s="355"/>
      <c r="X560" s="355"/>
      <c r="Y560" s="830"/>
      <c r="Z560" s="830"/>
      <c r="AA560" s="830"/>
    </row>
    <row r="561" spans="1:27" x14ac:dyDescent="0.15">
      <c r="A561"/>
      <c r="B561" s="346"/>
      <c r="C561" s="355"/>
      <c r="D561" s="355"/>
      <c r="E561" s="355"/>
      <c r="F561" s="355"/>
      <c r="G561" s="355"/>
      <c r="H561" s="355"/>
      <c r="I561" s="355"/>
      <c r="J561" s="355"/>
      <c r="K561" s="355"/>
      <c r="L561" s="355"/>
      <c r="M561" s="355"/>
      <c r="N561" s="355"/>
      <c r="O561" s="355"/>
      <c r="P561" s="355"/>
      <c r="Q561" s="355"/>
      <c r="R561" s="355"/>
      <c r="S561" s="355"/>
      <c r="T561" s="355"/>
      <c r="U561" s="355"/>
      <c r="V561" s="355"/>
      <c r="W561" s="355"/>
      <c r="X561" s="355"/>
      <c r="Y561" s="830"/>
      <c r="Z561" s="830"/>
      <c r="AA561" s="830"/>
    </row>
    <row r="562" spans="1:27" ht="81.75" customHeight="1" x14ac:dyDescent="0.15">
      <c r="A562"/>
      <c r="B562" s="347"/>
      <c r="C562" s="357"/>
      <c r="D562" s="357"/>
      <c r="E562" s="357"/>
      <c r="F562" s="357"/>
      <c r="G562" s="357"/>
      <c r="H562" s="357"/>
      <c r="I562" s="357"/>
      <c r="J562" s="357"/>
      <c r="K562" s="357"/>
      <c r="L562" s="357"/>
      <c r="M562" s="357"/>
      <c r="N562" s="357"/>
      <c r="O562" s="357"/>
      <c r="P562" s="357"/>
      <c r="Q562" s="357"/>
      <c r="R562" s="357"/>
      <c r="S562" s="357"/>
      <c r="T562" s="357"/>
      <c r="U562" s="357"/>
      <c r="V562" s="357"/>
      <c r="W562" s="357"/>
      <c r="X562" s="357"/>
      <c r="Y562" s="830"/>
      <c r="Z562" s="830"/>
      <c r="AA562" s="830"/>
    </row>
    <row r="563" spans="1:27" x14ac:dyDescent="0.15">
      <c r="A563"/>
      <c r="B563"/>
      <c r="C563" s="355"/>
      <c r="D563" s="355"/>
      <c r="E563" s="355"/>
      <c r="F563" s="355"/>
      <c r="G563" s="355"/>
      <c r="H563" s="355"/>
      <c r="I563" s="355"/>
      <c r="J563" s="355"/>
      <c r="K563" s="355"/>
      <c r="L563" s="355"/>
      <c r="M563" s="355"/>
      <c r="N563" s="355"/>
      <c r="O563" s="355"/>
      <c r="P563" s="355"/>
      <c r="Q563" s="355"/>
      <c r="R563" s="355"/>
      <c r="S563" s="355"/>
      <c r="T563" s="355"/>
      <c r="U563" s="355"/>
      <c r="V563" s="355"/>
      <c r="W563" s="355"/>
      <c r="X563" s="355"/>
      <c r="Y563" s="830"/>
      <c r="Z563" s="830"/>
      <c r="AA563" s="830"/>
    </row>
    <row r="564" spans="1:27" ht="24" customHeight="1" x14ac:dyDescent="0.15">
      <c r="A564"/>
      <c r="B564"/>
      <c r="C564" s="355"/>
      <c r="D564" s="355"/>
      <c r="E564" s="355"/>
      <c r="F564" s="355"/>
      <c r="G564" s="355"/>
      <c r="H564" s="355"/>
      <c r="I564" s="355"/>
      <c r="J564" s="355"/>
      <c r="K564" s="355"/>
      <c r="L564" s="355"/>
      <c r="M564" s="355"/>
      <c r="N564" s="355"/>
      <c r="O564" s="355"/>
      <c r="P564" s="355"/>
      <c r="Q564" s="355"/>
      <c r="R564" s="355"/>
      <c r="S564" s="355"/>
      <c r="T564" s="355"/>
      <c r="U564" s="355"/>
      <c r="V564" s="355"/>
      <c r="W564" s="355"/>
      <c r="X564" s="355"/>
      <c r="Y564" s="830"/>
      <c r="Z564" s="830"/>
      <c r="AA564" s="830"/>
    </row>
    <row r="565" spans="1:27" ht="11.25" customHeight="1" x14ac:dyDescent="0.15">
      <c r="A565"/>
      <c r="B565"/>
      <c r="C565" s="355"/>
      <c r="D565" s="355"/>
      <c r="E565" s="355"/>
      <c r="F565" s="355"/>
      <c r="G565" s="355"/>
      <c r="H565" s="355"/>
      <c r="I565" s="355"/>
      <c r="J565" s="355"/>
      <c r="K565" s="355"/>
      <c r="L565" s="355"/>
      <c r="M565" s="355"/>
      <c r="N565" s="355"/>
      <c r="O565" s="355"/>
      <c r="P565" s="355"/>
      <c r="Q565" s="355"/>
      <c r="R565" s="355"/>
      <c r="S565" s="355"/>
      <c r="T565" s="355"/>
      <c r="U565" s="355"/>
      <c r="V565" s="355"/>
      <c r="W565" s="355"/>
      <c r="X565" s="355"/>
      <c r="Y565" s="830"/>
      <c r="Z565" s="830"/>
      <c r="AA565" s="830"/>
    </row>
    <row r="566" spans="1:27" ht="34.5" customHeight="1" x14ac:dyDescent="0.15">
      <c r="A566"/>
      <c r="B566"/>
      <c r="C566" s="355"/>
      <c r="D566" s="355"/>
      <c r="E566" s="355"/>
      <c r="F566" s="355"/>
      <c r="G566" s="355"/>
      <c r="H566" s="355"/>
      <c r="I566" s="355"/>
      <c r="J566" s="355"/>
      <c r="K566" s="355"/>
      <c r="L566" s="355"/>
      <c r="M566" s="355"/>
      <c r="N566" s="355"/>
      <c r="O566" s="355"/>
      <c r="P566" s="355"/>
      <c r="Q566" s="355"/>
      <c r="R566" s="355"/>
      <c r="S566" s="355"/>
      <c r="T566" s="355"/>
      <c r="U566" s="355"/>
      <c r="V566" s="355"/>
      <c r="W566" s="355"/>
      <c r="X566" s="355"/>
      <c r="Y566" s="830"/>
      <c r="Z566" s="830"/>
      <c r="AA566" s="830"/>
    </row>
    <row r="567" spans="1:27" ht="33" customHeight="1" x14ac:dyDescent="0.15">
      <c r="A567"/>
      <c r="B567"/>
      <c r="C567" s="355"/>
      <c r="D567" s="355"/>
      <c r="E567" s="355"/>
      <c r="F567" s="355"/>
      <c r="G567" s="355"/>
      <c r="H567" s="355"/>
      <c r="I567" s="355"/>
      <c r="J567" s="355"/>
      <c r="K567" s="355"/>
      <c r="L567" s="355"/>
      <c r="M567" s="355"/>
      <c r="N567" s="355"/>
      <c r="O567" s="355"/>
      <c r="P567" s="355"/>
      <c r="Q567" s="355"/>
      <c r="R567" s="355"/>
      <c r="S567" s="355"/>
      <c r="T567" s="355"/>
      <c r="U567" s="355"/>
      <c r="V567" s="355"/>
      <c r="W567" s="355"/>
      <c r="X567" s="355"/>
      <c r="Y567" s="830"/>
      <c r="Z567" s="830"/>
      <c r="AA567" s="830"/>
    </row>
    <row r="568" spans="1:27" ht="48.75" customHeight="1" x14ac:dyDescent="0.15">
      <c r="A568"/>
      <c r="B568"/>
      <c r="C568" s="355"/>
      <c r="D568" s="355"/>
      <c r="E568" s="355"/>
      <c r="F568" s="355"/>
      <c r="G568" s="355"/>
      <c r="H568" s="355"/>
      <c r="I568" s="355"/>
      <c r="J568" s="355"/>
      <c r="K568" s="355"/>
      <c r="L568" s="355"/>
      <c r="M568" s="355"/>
      <c r="N568" s="355"/>
      <c r="O568" s="355"/>
      <c r="P568" s="355"/>
      <c r="Q568" s="355"/>
      <c r="R568" s="355"/>
      <c r="S568" s="355"/>
      <c r="T568" s="355"/>
      <c r="U568" s="355"/>
      <c r="V568" s="355"/>
      <c r="W568" s="355"/>
      <c r="X568" s="355"/>
      <c r="Y568" s="830"/>
      <c r="Z568" s="830"/>
      <c r="AA568" s="830"/>
    </row>
    <row r="569" spans="1:27" x14ac:dyDescent="0.15">
      <c r="A569"/>
      <c r="B569"/>
      <c r="C569" s="355"/>
      <c r="D569" s="355"/>
      <c r="E569" s="355"/>
      <c r="F569" s="355"/>
      <c r="G569" s="355"/>
      <c r="H569" s="355"/>
      <c r="I569" s="355"/>
      <c r="J569" s="355"/>
      <c r="K569" s="355"/>
      <c r="L569" s="355"/>
      <c r="M569" s="355"/>
      <c r="N569" s="355"/>
      <c r="O569" s="355"/>
      <c r="P569" s="355"/>
      <c r="Q569" s="355"/>
      <c r="R569" s="355"/>
      <c r="S569" s="355"/>
      <c r="T569" s="355"/>
      <c r="U569" s="355"/>
      <c r="V569" s="355"/>
      <c r="W569" s="355"/>
      <c r="X569" s="355"/>
      <c r="Y569" s="830"/>
      <c r="Z569" s="830"/>
      <c r="AA569" s="830"/>
    </row>
    <row r="570" spans="1:27" ht="63.75" customHeight="1" x14ac:dyDescent="0.15">
      <c r="A570"/>
      <c r="B570"/>
      <c r="C570" s="355"/>
      <c r="D570" s="355"/>
      <c r="E570" s="355"/>
      <c r="F570" s="355"/>
      <c r="G570" s="355"/>
      <c r="H570" s="355"/>
      <c r="I570" s="355"/>
      <c r="J570" s="355"/>
      <c r="K570" s="355"/>
      <c r="L570" s="355"/>
      <c r="M570" s="355"/>
      <c r="N570" s="355"/>
      <c r="O570" s="355"/>
      <c r="P570" s="355"/>
      <c r="Q570" s="355"/>
      <c r="R570" s="355"/>
      <c r="S570" s="355"/>
      <c r="T570" s="355"/>
      <c r="U570" s="355"/>
      <c r="V570" s="355"/>
      <c r="W570" s="355"/>
      <c r="X570" s="355"/>
      <c r="Y570" s="830"/>
      <c r="Z570" s="830"/>
      <c r="AA570" s="830"/>
    </row>
    <row r="571" spans="1:27" x14ac:dyDescent="0.15">
      <c r="A571"/>
      <c r="B571"/>
      <c r="C571"/>
      <c r="D571"/>
      <c r="E571"/>
      <c r="F571"/>
      <c r="G571"/>
      <c r="H571"/>
      <c r="I571"/>
      <c r="J571"/>
      <c r="K571"/>
      <c r="L571"/>
      <c r="M571"/>
      <c r="N571"/>
      <c r="O571"/>
      <c r="P571"/>
      <c r="Q571"/>
      <c r="R571"/>
      <c r="S571"/>
      <c r="T571"/>
      <c r="U571"/>
      <c r="V571"/>
      <c r="W571"/>
      <c r="X571"/>
      <c r="Y571" s="830"/>
      <c r="Z571" s="830"/>
      <c r="AA571" s="830"/>
    </row>
    <row r="572" spans="1:27" ht="21.75" customHeight="1" x14ac:dyDescent="0.15">
      <c r="A572"/>
      <c r="B572"/>
      <c r="C572"/>
      <c r="D572"/>
      <c r="E572"/>
      <c r="F572"/>
      <c r="G572"/>
      <c r="H572"/>
      <c r="I572"/>
      <c r="J572"/>
      <c r="K572"/>
      <c r="L572"/>
      <c r="M572"/>
      <c r="N572"/>
      <c r="O572"/>
      <c r="P572"/>
      <c r="Q572"/>
      <c r="R572"/>
      <c r="S572"/>
      <c r="T572"/>
      <c r="U572"/>
      <c r="V572"/>
      <c r="W572"/>
      <c r="X572"/>
      <c r="Y572" s="830"/>
      <c r="Z572" s="830"/>
      <c r="AA572" s="830"/>
    </row>
    <row r="573" spans="1:27" x14ac:dyDescent="0.15">
      <c r="A573"/>
      <c r="B573"/>
      <c r="C573"/>
      <c r="D573"/>
      <c r="E573"/>
      <c r="F573"/>
      <c r="G573"/>
      <c r="H573"/>
      <c r="I573"/>
      <c r="J573"/>
      <c r="K573"/>
      <c r="L573"/>
      <c r="M573"/>
      <c r="N573"/>
      <c r="O573"/>
      <c r="P573"/>
      <c r="Q573"/>
      <c r="R573"/>
      <c r="S573"/>
      <c r="T573"/>
      <c r="U573"/>
      <c r="V573"/>
      <c r="W573"/>
      <c r="X573"/>
      <c r="Y573" s="830"/>
      <c r="Z573" s="830"/>
      <c r="AA573" s="830"/>
    </row>
    <row r="574" spans="1:27" ht="17.25" customHeight="1" x14ac:dyDescent="0.15">
      <c r="A574"/>
      <c r="B574"/>
      <c r="C574"/>
      <c r="D574"/>
      <c r="E574"/>
      <c r="F574"/>
      <c r="G574"/>
      <c r="H574"/>
      <c r="I574"/>
      <c r="J574"/>
      <c r="K574"/>
      <c r="L574"/>
      <c r="M574"/>
      <c r="N574"/>
      <c r="O574"/>
      <c r="P574"/>
      <c r="Q574"/>
      <c r="R574"/>
      <c r="S574"/>
      <c r="T574"/>
      <c r="U574"/>
      <c r="V574"/>
      <c r="W574"/>
      <c r="X574"/>
      <c r="Y574" s="830"/>
      <c r="Z574" s="830"/>
      <c r="AA574" s="830"/>
    </row>
    <row r="579" spans="3:24" x14ac:dyDescent="0.15">
      <c r="C579" s="350"/>
      <c r="D579" s="350"/>
      <c r="E579" s="351"/>
      <c r="F579" s="351"/>
      <c r="G579" s="351"/>
      <c r="H579" s="351"/>
      <c r="I579" s="350"/>
      <c r="J579" s="351"/>
      <c r="K579" s="351"/>
      <c r="L579" s="351"/>
      <c r="M579" s="351"/>
      <c r="N579" s="351"/>
      <c r="O579" s="351"/>
      <c r="P579" s="351"/>
      <c r="Q579" s="351"/>
      <c r="R579" s="351"/>
      <c r="S579" s="351"/>
      <c r="T579" s="351"/>
      <c r="U579" s="351"/>
      <c r="V579" s="351"/>
      <c r="W579" s="351"/>
      <c r="X579" s="351"/>
    </row>
    <row r="580" spans="3:24" ht="41.25" customHeight="1" x14ac:dyDescent="0.15">
      <c r="C580" s="350"/>
      <c r="D580" s="350"/>
      <c r="E580" s="351"/>
      <c r="F580" s="351"/>
      <c r="G580" s="351"/>
      <c r="H580" s="351"/>
      <c r="I580" s="350"/>
      <c r="J580" s="351"/>
      <c r="K580" s="351"/>
      <c r="L580" s="351"/>
      <c r="M580" s="351"/>
      <c r="N580" s="351"/>
      <c r="O580" s="351"/>
      <c r="P580" s="351"/>
      <c r="Q580" s="351"/>
      <c r="R580" s="351"/>
      <c r="S580" s="351"/>
      <c r="T580" s="351"/>
      <c r="U580" s="351"/>
      <c r="V580" s="351"/>
      <c r="W580" s="351"/>
      <c r="X580" s="351"/>
    </row>
    <row r="581" spans="3:24" x14ac:dyDescent="0.15">
      <c r="C581" s="350"/>
      <c r="D581" s="350"/>
      <c r="E581" s="351"/>
      <c r="F581" s="351"/>
      <c r="G581" s="351"/>
      <c r="H581" s="351"/>
      <c r="I581" s="350"/>
      <c r="J581" s="351"/>
      <c r="K581" s="351"/>
      <c r="L581" s="351"/>
      <c r="M581" s="351"/>
      <c r="N581" s="351"/>
      <c r="O581" s="351"/>
      <c r="P581" s="351"/>
      <c r="Q581" s="351"/>
      <c r="R581" s="351"/>
      <c r="S581" s="351"/>
      <c r="T581" s="351"/>
      <c r="U581" s="351"/>
      <c r="V581" s="351"/>
      <c r="W581" s="351"/>
      <c r="X581" s="351"/>
    </row>
    <row r="582" spans="3:24" ht="36" customHeight="1" x14ac:dyDescent="0.15">
      <c r="C582" s="350"/>
      <c r="D582" s="350"/>
      <c r="E582" s="351"/>
      <c r="F582" s="351"/>
      <c r="G582" s="351"/>
      <c r="H582" s="351"/>
      <c r="I582" s="350"/>
      <c r="J582" s="351"/>
      <c r="K582" s="351"/>
      <c r="L582" s="351"/>
      <c r="M582" s="351"/>
      <c r="N582" s="351"/>
      <c r="O582" s="351"/>
      <c r="P582" s="351"/>
      <c r="Q582" s="351"/>
      <c r="R582" s="351"/>
      <c r="S582" s="351"/>
      <c r="T582" s="351"/>
      <c r="U582" s="351"/>
      <c r="V582" s="351"/>
      <c r="W582" s="351"/>
      <c r="X582" s="351"/>
    </row>
    <row r="583" spans="3:24" ht="79.5" customHeight="1" x14ac:dyDescent="0.15">
      <c r="C583" s="350"/>
      <c r="D583" s="350"/>
      <c r="E583" s="351"/>
      <c r="F583" s="351"/>
      <c r="G583" s="351"/>
      <c r="H583" s="351"/>
      <c r="I583" s="350"/>
      <c r="J583" s="351"/>
      <c r="K583" s="351"/>
      <c r="L583" s="351"/>
      <c r="M583" s="351"/>
      <c r="N583" s="351"/>
      <c r="O583" s="351"/>
      <c r="P583" s="351"/>
      <c r="Q583" s="351"/>
      <c r="R583" s="351"/>
      <c r="S583" s="351"/>
      <c r="T583" s="351"/>
      <c r="U583" s="351"/>
      <c r="V583" s="351"/>
      <c r="W583" s="351"/>
      <c r="X583" s="351"/>
    </row>
    <row r="584" spans="3:24" x14ac:dyDescent="0.15">
      <c r="C584" s="350"/>
      <c r="D584" s="350"/>
      <c r="E584" s="351"/>
      <c r="F584" s="351"/>
      <c r="G584" s="351"/>
      <c r="H584" s="351"/>
      <c r="I584" s="350"/>
      <c r="J584" s="351"/>
      <c r="K584" s="351"/>
      <c r="L584" s="351"/>
      <c r="M584" s="351"/>
      <c r="N584" s="351"/>
      <c r="O584" s="351"/>
      <c r="P584" s="351"/>
      <c r="Q584" s="351"/>
      <c r="R584" s="351"/>
      <c r="S584" s="351"/>
      <c r="T584" s="351"/>
      <c r="U584" s="351"/>
      <c r="V584" s="351"/>
      <c r="W584" s="351"/>
      <c r="X584" s="351"/>
    </row>
    <row r="585" spans="3:24" x14ac:dyDescent="0.15">
      <c r="C585" s="350"/>
      <c r="D585" s="350"/>
      <c r="E585" s="351"/>
      <c r="F585" s="351"/>
      <c r="G585" s="351"/>
      <c r="H585" s="351"/>
      <c r="I585" s="350"/>
      <c r="J585" s="351"/>
      <c r="K585" s="351"/>
      <c r="L585" s="351"/>
      <c r="M585" s="351"/>
      <c r="N585" s="351"/>
      <c r="O585" s="351"/>
      <c r="P585" s="351"/>
      <c r="Q585" s="351"/>
      <c r="R585" s="351"/>
      <c r="S585" s="351"/>
      <c r="T585" s="351"/>
      <c r="U585" s="351"/>
      <c r="V585" s="351"/>
      <c r="W585" s="351"/>
      <c r="X585" s="351"/>
    </row>
    <row r="586" spans="3:24" x14ac:dyDescent="0.15">
      <c r="C586" s="350"/>
      <c r="D586" s="350"/>
      <c r="E586" s="351"/>
      <c r="F586" s="351"/>
      <c r="G586" s="351"/>
      <c r="H586" s="351"/>
      <c r="I586" s="350"/>
      <c r="J586" s="351"/>
      <c r="K586" s="351"/>
      <c r="L586" s="351"/>
      <c r="M586" s="351"/>
      <c r="N586" s="351"/>
      <c r="O586" s="351"/>
      <c r="P586" s="351"/>
      <c r="Q586" s="351"/>
      <c r="R586" s="351"/>
      <c r="S586" s="351"/>
      <c r="T586" s="351"/>
      <c r="U586" s="351"/>
      <c r="V586" s="351"/>
      <c r="W586" s="351"/>
      <c r="X586" s="351"/>
    </row>
    <row r="587" spans="3:24" ht="29.25" customHeight="1" x14ac:dyDescent="0.15">
      <c r="C587" s="350"/>
      <c r="D587" s="350"/>
      <c r="E587" s="351"/>
      <c r="F587" s="351"/>
      <c r="G587" s="351"/>
      <c r="H587" s="351"/>
      <c r="I587" s="350"/>
      <c r="J587" s="351"/>
      <c r="K587" s="351"/>
      <c r="L587" s="351"/>
      <c r="M587" s="351"/>
      <c r="N587" s="351"/>
      <c r="O587" s="351"/>
      <c r="P587" s="351"/>
      <c r="Q587" s="351"/>
      <c r="R587" s="351"/>
      <c r="S587" s="351"/>
      <c r="T587" s="351"/>
      <c r="U587" s="351"/>
      <c r="V587" s="351"/>
      <c r="W587" s="351"/>
      <c r="X587" s="351"/>
    </row>
    <row r="618" spans="2:3" ht="409.5" x14ac:dyDescent="0.15">
      <c r="B618" s="246" t="s">
        <v>19</v>
      </c>
      <c r="C618" s="343" t="s">
        <v>829</v>
      </c>
    </row>
    <row r="620" spans="2:3" x14ac:dyDescent="0.15">
      <c r="B620" s="246" t="s">
        <v>20</v>
      </c>
    </row>
    <row r="622" spans="2:3" x14ac:dyDescent="0.15">
      <c r="B622" s="246" t="s">
        <v>21</v>
      </c>
    </row>
    <row r="624" spans="2:3" x14ac:dyDescent="0.15">
      <c r="B624" s="246" t="s">
        <v>22</v>
      </c>
    </row>
    <row r="626" spans="1:27" x14ac:dyDescent="0.15">
      <c r="B626" s="246" t="s">
        <v>127</v>
      </c>
    </row>
    <row r="628" spans="1:27" x14ac:dyDescent="0.15">
      <c r="B628" s="246" t="s">
        <v>112</v>
      </c>
    </row>
    <row r="630" spans="1:27" x14ac:dyDescent="0.15">
      <c r="B630" s="246" t="s">
        <v>126</v>
      </c>
    </row>
    <row r="637" spans="1:27" ht="14.25" x14ac:dyDescent="0.15">
      <c r="A637" s="57" t="s">
        <v>712</v>
      </c>
      <c r="B637"/>
      <c r="C637"/>
      <c r="D637"/>
      <c r="E637"/>
      <c r="F637"/>
      <c r="G637"/>
      <c r="H637"/>
      <c r="I637"/>
      <c r="J637"/>
      <c r="K637"/>
      <c r="L637"/>
      <c r="M637"/>
      <c r="N637"/>
      <c r="O637"/>
      <c r="P637"/>
      <c r="Q637"/>
      <c r="R637"/>
      <c r="S637"/>
      <c r="T637"/>
      <c r="U637"/>
      <c r="V637"/>
      <c r="W637"/>
      <c r="X637"/>
      <c r="Y637"/>
      <c r="Z637"/>
    </row>
    <row r="638" spans="1:27" x14ac:dyDescent="0.15">
      <c r="A638"/>
      <c r="B638"/>
      <c r="C638"/>
      <c r="D638"/>
      <c r="E638"/>
      <c r="F638"/>
      <c r="G638"/>
      <c r="H638"/>
      <c r="I638"/>
      <c r="J638"/>
      <c r="K638"/>
      <c r="L638"/>
      <c r="M638"/>
      <c r="N638"/>
      <c r="O638"/>
      <c r="P638"/>
      <c r="Q638"/>
      <c r="R638"/>
      <c r="S638"/>
      <c r="T638"/>
      <c r="U638"/>
      <c r="V638"/>
      <c r="W638"/>
      <c r="X638"/>
      <c r="Y638" s="832"/>
      <c r="Z638" s="833"/>
      <c r="AA638" s="834"/>
    </row>
    <row r="639" spans="1:27" ht="54" customHeight="1" x14ac:dyDescent="0.15">
      <c r="A639"/>
      <c r="B639"/>
      <c r="C639"/>
      <c r="D639"/>
      <c r="E639"/>
      <c r="F639"/>
      <c r="G639"/>
      <c r="H639"/>
      <c r="I639"/>
      <c r="J639"/>
      <c r="K639"/>
      <c r="L639"/>
      <c r="M639"/>
      <c r="N639"/>
      <c r="O639"/>
      <c r="P639"/>
      <c r="Q639"/>
      <c r="R639"/>
      <c r="S639"/>
      <c r="T639"/>
      <c r="U639"/>
      <c r="V639"/>
      <c r="W639"/>
      <c r="X639"/>
      <c r="Y639" s="832"/>
      <c r="Z639" s="833"/>
      <c r="AA639" s="834"/>
    </row>
    <row r="640" spans="1:27" x14ac:dyDescent="0.15">
      <c r="A640"/>
      <c r="B640"/>
      <c r="C640"/>
      <c r="D640"/>
      <c r="E640"/>
      <c r="F640"/>
      <c r="G640"/>
      <c r="H640"/>
      <c r="I640"/>
      <c r="J640"/>
      <c r="K640"/>
      <c r="L640"/>
      <c r="M640"/>
      <c r="N640"/>
      <c r="O640"/>
      <c r="P640"/>
      <c r="Q640"/>
      <c r="R640"/>
      <c r="S640"/>
      <c r="T640"/>
      <c r="U640"/>
      <c r="V640"/>
      <c r="W640"/>
      <c r="X640"/>
      <c r="Y640" s="832"/>
      <c r="Z640" s="833"/>
      <c r="AA640" s="834"/>
    </row>
    <row r="641" spans="1:27" ht="36.75" customHeight="1" x14ac:dyDescent="0.15">
      <c r="A641"/>
      <c r="B641"/>
      <c r="C641"/>
      <c r="D641"/>
      <c r="E641"/>
      <c r="F641"/>
      <c r="G641"/>
      <c r="H641"/>
      <c r="I641"/>
      <c r="J641"/>
      <c r="K641"/>
      <c r="L641"/>
      <c r="M641"/>
      <c r="N641"/>
      <c r="O641"/>
      <c r="P641"/>
      <c r="Q641"/>
      <c r="R641"/>
      <c r="S641"/>
      <c r="T641"/>
      <c r="U641"/>
      <c r="V641"/>
      <c r="W641"/>
      <c r="X641"/>
      <c r="Y641" s="832"/>
      <c r="Z641" s="833"/>
      <c r="AA641" s="834"/>
    </row>
    <row r="642" spans="1:27" x14ac:dyDescent="0.15">
      <c r="A642"/>
      <c r="B642"/>
      <c r="C642"/>
      <c r="D642"/>
      <c r="E642"/>
      <c r="F642"/>
      <c r="G642"/>
      <c r="H642"/>
      <c r="I642"/>
      <c r="J642"/>
      <c r="K642"/>
      <c r="L642"/>
      <c r="M642"/>
      <c r="N642"/>
      <c r="O642"/>
      <c r="P642"/>
      <c r="Q642"/>
      <c r="R642"/>
      <c r="S642"/>
      <c r="T642"/>
      <c r="U642"/>
      <c r="V642"/>
      <c r="W642"/>
      <c r="X642"/>
      <c r="Y642" s="832"/>
      <c r="Z642" s="833"/>
      <c r="AA642" s="834"/>
    </row>
    <row r="643" spans="1:27" ht="33" customHeight="1" x14ac:dyDescent="0.15">
      <c r="A643"/>
      <c r="B643"/>
      <c r="C643"/>
      <c r="D643"/>
      <c r="E643"/>
      <c r="F643"/>
      <c r="G643"/>
      <c r="H643"/>
      <c r="I643"/>
      <c r="J643"/>
      <c r="K643"/>
      <c r="L643"/>
      <c r="M643"/>
      <c r="N643"/>
      <c r="O643"/>
      <c r="P643"/>
      <c r="Q643"/>
      <c r="R643"/>
      <c r="S643"/>
      <c r="T643"/>
      <c r="U643"/>
      <c r="V643"/>
      <c r="W643"/>
      <c r="X643"/>
      <c r="Y643" s="832"/>
      <c r="Z643" s="833"/>
      <c r="AA643" s="834"/>
    </row>
    <row r="644" spans="1:27" x14ac:dyDescent="0.15">
      <c r="A644"/>
      <c r="B644"/>
      <c r="C644"/>
      <c r="D644"/>
      <c r="E644"/>
      <c r="F644"/>
      <c r="G644"/>
      <c r="H644"/>
      <c r="I644"/>
      <c r="J644"/>
      <c r="K644"/>
      <c r="L644"/>
      <c r="M644"/>
      <c r="N644"/>
      <c r="O644"/>
      <c r="P644"/>
      <c r="Q644"/>
      <c r="R644"/>
      <c r="S644"/>
      <c r="T644"/>
      <c r="U644"/>
      <c r="V644"/>
      <c r="W644"/>
      <c r="X644"/>
      <c r="Y644" s="832"/>
      <c r="Z644" s="833"/>
      <c r="AA644" s="834"/>
    </row>
    <row r="645" spans="1:27" ht="17.25" customHeight="1" x14ac:dyDescent="0.15">
      <c r="A645"/>
      <c r="B645"/>
      <c r="C645"/>
      <c r="D645"/>
      <c r="E645"/>
      <c r="F645"/>
      <c r="G645"/>
      <c r="H645"/>
      <c r="I645"/>
      <c r="J645"/>
      <c r="K645"/>
      <c r="L645"/>
      <c r="M645"/>
      <c r="N645"/>
      <c r="O645"/>
      <c r="P645"/>
      <c r="Q645"/>
      <c r="R645"/>
      <c r="S645"/>
      <c r="T645"/>
      <c r="U645"/>
      <c r="V645"/>
      <c r="W645"/>
      <c r="X645"/>
      <c r="Y645" s="832"/>
      <c r="Z645" s="833"/>
      <c r="AA645" s="834"/>
    </row>
    <row r="646" spans="1:27" x14ac:dyDescent="0.15">
      <c r="A646"/>
      <c r="B646"/>
      <c r="C646"/>
      <c r="D646"/>
      <c r="E646"/>
      <c r="F646"/>
      <c r="G646"/>
      <c r="H646"/>
      <c r="I646"/>
      <c r="J646"/>
      <c r="K646"/>
      <c r="L646"/>
      <c r="M646"/>
      <c r="N646"/>
      <c r="O646"/>
      <c r="P646"/>
      <c r="Q646"/>
      <c r="R646"/>
      <c r="S646"/>
      <c r="T646"/>
      <c r="U646"/>
      <c r="V646"/>
      <c r="W646"/>
      <c r="X646"/>
      <c r="Y646" s="832"/>
      <c r="Z646" s="833"/>
      <c r="AA646" s="834"/>
    </row>
    <row r="647" spans="1:27" x14ac:dyDescent="0.15">
      <c r="A647"/>
      <c r="B647"/>
      <c r="C647"/>
      <c r="D647"/>
      <c r="E647"/>
      <c r="F647"/>
      <c r="G647"/>
      <c r="H647"/>
      <c r="I647"/>
      <c r="J647"/>
      <c r="K647"/>
      <c r="L647"/>
      <c r="M647"/>
      <c r="N647"/>
      <c r="O647"/>
      <c r="P647"/>
      <c r="Q647"/>
      <c r="R647"/>
      <c r="S647"/>
      <c r="T647"/>
      <c r="U647"/>
      <c r="V647"/>
      <c r="W647"/>
      <c r="X647"/>
      <c r="Y647" s="832"/>
      <c r="Z647" s="833"/>
      <c r="AA647" s="834"/>
    </row>
    <row r="648" spans="1:27" ht="279" customHeight="1" x14ac:dyDescent="0.15">
      <c r="A648"/>
      <c r="B648"/>
      <c r="C648" s="90" t="s">
        <v>828</v>
      </c>
      <c r="D648"/>
      <c r="E648"/>
      <c r="F648"/>
      <c r="G648"/>
      <c r="H648"/>
      <c r="I648"/>
      <c r="J648"/>
      <c r="K648"/>
      <c r="L648"/>
      <c r="M648"/>
      <c r="N648"/>
      <c r="O648"/>
      <c r="P648"/>
      <c r="Q648"/>
      <c r="R648"/>
      <c r="S648"/>
      <c r="T648"/>
      <c r="U648"/>
      <c r="V648"/>
      <c r="W648"/>
      <c r="X648"/>
      <c r="Y648" s="832"/>
      <c r="Z648" s="833"/>
      <c r="AA648" s="834"/>
    </row>
    <row r="649" spans="1:27" ht="24.75" customHeight="1" x14ac:dyDescent="0.15">
      <c r="A649"/>
      <c r="B649"/>
      <c r="C649"/>
      <c r="D649"/>
      <c r="E649"/>
      <c r="F649"/>
      <c r="G649"/>
      <c r="H649"/>
      <c r="I649"/>
      <c r="J649"/>
      <c r="K649"/>
      <c r="L649"/>
      <c r="M649"/>
      <c r="N649"/>
      <c r="O649"/>
      <c r="P649"/>
      <c r="Q649"/>
      <c r="R649"/>
      <c r="S649"/>
      <c r="T649"/>
      <c r="U649"/>
      <c r="V649"/>
      <c r="W649"/>
      <c r="X649"/>
      <c r="Y649" s="832"/>
      <c r="Z649" s="833"/>
      <c r="AA649" s="834"/>
    </row>
    <row r="667" spans="1:27" x14ac:dyDescent="0.15">
      <c r="A667" t="s">
        <v>716</v>
      </c>
      <c r="B667"/>
      <c r="C667"/>
      <c r="D667"/>
      <c r="E667"/>
      <c r="F667"/>
      <c r="G667"/>
      <c r="H667"/>
      <c r="I667"/>
      <c r="J667"/>
      <c r="K667"/>
      <c r="L667"/>
      <c r="M667"/>
      <c r="N667"/>
      <c r="O667"/>
      <c r="P667"/>
      <c r="Q667"/>
      <c r="R667"/>
      <c r="S667"/>
      <c r="T667"/>
      <c r="U667"/>
      <c r="V667"/>
      <c r="W667"/>
      <c r="X667"/>
      <c r="Y667"/>
      <c r="Z667"/>
    </row>
    <row r="668" spans="1:27" x14ac:dyDescent="0.15">
      <c r="A668"/>
      <c r="B668"/>
      <c r="C668"/>
      <c r="D668"/>
      <c r="E668"/>
      <c r="F668"/>
      <c r="G668"/>
      <c r="H668"/>
      <c r="I668"/>
      <c r="J668"/>
      <c r="K668"/>
      <c r="L668"/>
      <c r="M668"/>
      <c r="N668"/>
      <c r="O668"/>
      <c r="P668"/>
      <c r="Q668"/>
      <c r="R668"/>
      <c r="S668"/>
      <c r="T668"/>
      <c r="U668"/>
      <c r="V668"/>
      <c r="W668"/>
      <c r="X668"/>
      <c r="Y668" s="830"/>
      <c r="Z668" s="830"/>
      <c r="AA668" s="830"/>
    </row>
    <row r="669" spans="1:27" ht="38.25" customHeight="1" x14ac:dyDescent="0.15">
      <c r="A669"/>
      <c r="B669"/>
      <c r="C669"/>
      <c r="D669"/>
      <c r="E669"/>
      <c r="F669"/>
      <c r="G669"/>
      <c r="H669"/>
      <c r="I669"/>
      <c r="J669"/>
      <c r="K669"/>
      <c r="L669"/>
      <c r="M669"/>
      <c r="N669"/>
      <c r="O669"/>
      <c r="P669"/>
      <c r="Q669"/>
      <c r="R669"/>
      <c r="S669"/>
      <c r="T669"/>
      <c r="U669"/>
      <c r="V669"/>
      <c r="W669"/>
      <c r="X669"/>
      <c r="Y669" s="830"/>
      <c r="Z669" s="830"/>
      <c r="AA669" s="830"/>
    </row>
    <row r="670" spans="1:27" x14ac:dyDescent="0.15">
      <c r="A670"/>
      <c r="B670"/>
      <c r="C670"/>
      <c r="D670"/>
      <c r="E670"/>
      <c r="F670"/>
      <c r="G670"/>
      <c r="H670"/>
      <c r="I670"/>
      <c r="J670"/>
      <c r="K670"/>
      <c r="L670"/>
      <c r="M670"/>
      <c r="N670"/>
      <c r="O670"/>
      <c r="P670"/>
      <c r="Q670"/>
      <c r="R670"/>
      <c r="S670"/>
      <c r="T670"/>
      <c r="U670"/>
      <c r="V670"/>
      <c r="W670"/>
      <c r="X670"/>
      <c r="Y670" s="830"/>
      <c r="Z670" s="830"/>
      <c r="AA670" s="830"/>
    </row>
    <row r="671" spans="1:27" ht="108.75" customHeight="1" x14ac:dyDescent="0.15">
      <c r="A671"/>
      <c r="B671"/>
      <c r="C671"/>
      <c r="D671"/>
      <c r="E671"/>
      <c r="F671"/>
      <c r="G671"/>
      <c r="H671"/>
      <c r="I671"/>
      <c r="J671"/>
      <c r="K671"/>
      <c r="L671"/>
      <c r="M671"/>
      <c r="N671"/>
      <c r="O671"/>
      <c r="P671"/>
      <c r="Q671"/>
      <c r="R671"/>
      <c r="S671"/>
      <c r="T671"/>
      <c r="U671"/>
      <c r="V671"/>
      <c r="W671"/>
      <c r="X671"/>
      <c r="Y671" s="830"/>
      <c r="Z671" s="830"/>
      <c r="AA671" s="830"/>
    </row>
    <row r="672" spans="1:27" ht="19.5" customHeight="1" x14ac:dyDescent="0.15">
      <c r="A672"/>
      <c r="B672"/>
      <c r="C672"/>
      <c r="D672"/>
      <c r="E672"/>
      <c r="F672"/>
      <c r="G672"/>
      <c r="H672"/>
      <c r="I672"/>
      <c r="J672"/>
      <c r="K672"/>
      <c r="L672"/>
      <c r="M672"/>
      <c r="N672"/>
      <c r="O672"/>
      <c r="P672"/>
      <c r="Q672"/>
      <c r="R672"/>
      <c r="S672"/>
      <c r="T672"/>
      <c r="U672"/>
      <c r="V672"/>
      <c r="W672"/>
      <c r="X672"/>
      <c r="Y672" s="830"/>
      <c r="Z672" s="830"/>
      <c r="AA672" s="830"/>
    </row>
    <row r="748" spans="3:3" ht="66" customHeight="1" x14ac:dyDescent="0.15">
      <c r="C748" s="246" t="s">
        <v>840</v>
      </c>
    </row>
    <row r="753" spans="3:3" ht="46.5" customHeight="1" x14ac:dyDescent="0.15">
      <c r="C753" s="246" t="s">
        <v>728</v>
      </c>
    </row>
    <row r="758" spans="3:3" ht="409.5" x14ac:dyDescent="0.15">
      <c r="C758" s="343" t="s">
        <v>820</v>
      </c>
    </row>
    <row r="774" spans="3:3" ht="409.5" x14ac:dyDescent="0.15">
      <c r="C774" s="343" t="s">
        <v>820</v>
      </c>
    </row>
    <row r="775" spans="3:3" ht="27" customHeight="1" x14ac:dyDescent="0.15"/>
    <row r="788" spans="3:3" ht="64.5" customHeight="1" x14ac:dyDescent="0.15">
      <c r="C788" s="343" t="s">
        <v>820</v>
      </c>
    </row>
  </sheetData>
  <sheetProtection insertRows="0" deleteRows="0"/>
  <mergeCells count="19">
    <mergeCell ref="Y649:AA649"/>
    <mergeCell ref="Y670:AA671"/>
    <mergeCell ref="Y668:AA669"/>
    <mergeCell ref="Y672:AA672"/>
    <mergeCell ref="E3:K3"/>
    <mergeCell ref="M3:O3"/>
    <mergeCell ref="Q3:W3"/>
    <mergeCell ref="Y638:AA639"/>
    <mergeCell ref="Y640:AA641"/>
    <mergeCell ref="Y553:AA557"/>
    <mergeCell ref="Y558:AA562"/>
    <mergeCell ref="Y563:AA564"/>
    <mergeCell ref="Y565:AA570"/>
    <mergeCell ref="Y571:AA572"/>
    <mergeCell ref="Y573:AA574"/>
    <mergeCell ref="Y642:AA643"/>
    <mergeCell ref="Y644:AA645"/>
    <mergeCell ref="Y646:AA647"/>
    <mergeCell ref="Y648:AA648"/>
  </mergeCells>
  <phoneticPr fontId="3"/>
  <pageMargins left="0.70866141732283472" right="0.70866141732283472" top="0.74803149606299213" bottom="0.74803149606299213" header="0.31496062992125984" footer="0.31496062992125984"/>
  <pageSetup paperSize="9" scale="76"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8194" r:id="rId5" name="Button 2">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Q32"/>
  <sheetViews>
    <sheetView zoomScaleNormal="100" workbookViewId="0">
      <selection activeCell="C802" sqref="C802:X803"/>
    </sheetView>
  </sheetViews>
  <sheetFormatPr defaultColWidth="9.140625" defaultRowHeight="13.5" x14ac:dyDescent="0.15"/>
  <cols>
    <col min="1" max="1" width="3.5703125" style="1" customWidth="1"/>
    <col min="2" max="2" width="17.7109375" style="1" customWidth="1"/>
    <col min="3" max="3" width="33.28515625" style="1" customWidth="1"/>
    <col min="4" max="4" width="8.7109375" style="1" customWidth="1"/>
    <col min="5" max="17" width="8" style="1" customWidth="1"/>
    <col min="18" max="16384" width="9.140625" style="1"/>
  </cols>
  <sheetData>
    <row r="1" spans="1:17" ht="14.25" thickBot="1" x14ac:dyDescent="0.2"/>
    <row r="2" spans="1:17" ht="30" customHeight="1" thickBot="1" x14ac:dyDescent="0.2">
      <c r="B2" s="2" t="s">
        <v>93</v>
      </c>
      <c r="C2" s="3"/>
      <c r="J2" s="1" t="s">
        <v>35</v>
      </c>
      <c r="L2" s="859"/>
      <c r="M2" s="859"/>
      <c r="N2" s="859"/>
      <c r="O2" s="859"/>
      <c r="P2" s="859"/>
      <c r="Q2" s="859"/>
    </row>
    <row r="3" spans="1:17" ht="15" customHeight="1" x14ac:dyDescent="0.15">
      <c r="A3" s="4"/>
      <c r="B3" s="4" t="s">
        <v>82</v>
      </c>
      <c r="C3" s="4"/>
      <c r="D3" s="4"/>
      <c r="E3" s="4"/>
      <c r="F3" s="4"/>
      <c r="G3" s="4"/>
    </row>
    <row r="4" spans="1:17" ht="15" customHeight="1" x14ac:dyDescent="0.15">
      <c r="B4" s="1" t="s">
        <v>48</v>
      </c>
    </row>
    <row r="5" spans="1:17" ht="15" customHeight="1" x14ac:dyDescent="0.15">
      <c r="B5" s="1" t="s">
        <v>56</v>
      </c>
    </row>
    <row r="6" spans="1:17" ht="11.25" customHeight="1" x14ac:dyDescent="0.15">
      <c r="B6" s="5"/>
      <c r="C6" s="5"/>
      <c r="D6" s="5"/>
      <c r="E6" s="6"/>
      <c r="F6" s="6"/>
      <c r="G6" s="6"/>
      <c r="H6" s="6"/>
      <c r="I6" s="6"/>
      <c r="J6" s="6"/>
      <c r="K6" s="6"/>
      <c r="L6" s="6"/>
      <c r="M6" s="6"/>
      <c r="N6" s="6"/>
      <c r="O6" s="6"/>
      <c r="P6" s="6"/>
    </row>
    <row r="7" spans="1:17" ht="22.5" customHeight="1" x14ac:dyDescent="0.15">
      <c r="B7" s="853" t="s">
        <v>83</v>
      </c>
      <c r="C7" s="854"/>
      <c r="D7" s="7"/>
      <c r="E7" s="860" t="s">
        <v>210</v>
      </c>
      <c r="F7" s="860"/>
      <c r="G7" s="860"/>
      <c r="H7" s="860"/>
      <c r="I7" s="860"/>
      <c r="J7" s="860"/>
      <c r="K7" s="860"/>
      <c r="L7" s="860"/>
      <c r="M7" s="861"/>
      <c r="N7" s="862" t="s">
        <v>210</v>
      </c>
      <c r="O7" s="862"/>
      <c r="P7" s="862"/>
      <c r="Q7" s="857" t="s">
        <v>49</v>
      </c>
    </row>
    <row r="8" spans="1:17" ht="22.5" customHeight="1" x14ac:dyDescent="0.15">
      <c r="B8" s="855"/>
      <c r="C8" s="856"/>
      <c r="D8" s="8"/>
      <c r="E8" s="9" t="s">
        <v>36</v>
      </c>
      <c r="F8" s="10" t="s">
        <v>37</v>
      </c>
      <c r="G8" s="10" t="s">
        <v>38</v>
      </c>
      <c r="H8" s="10" t="s">
        <v>39</v>
      </c>
      <c r="I8" s="10" t="s">
        <v>40</v>
      </c>
      <c r="J8" s="10" t="s">
        <v>41</v>
      </c>
      <c r="K8" s="10" t="s">
        <v>42</v>
      </c>
      <c r="L8" s="10" t="s">
        <v>43</v>
      </c>
      <c r="M8" s="11" t="s">
        <v>44</v>
      </c>
      <c r="N8" s="12" t="s">
        <v>45</v>
      </c>
      <c r="O8" s="10" t="s">
        <v>46</v>
      </c>
      <c r="P8" s="11" t="s">
        <v>47</v>
      </c>
      <c r="Q8" s="858"/>
    </row>
    <row r="9" spans="1:17" ht="30" customHeight="1" x14ac:dyDescent="0.15">
      <c r="B9" s="849" t="s">
        <v>98</v>
      </c>
      <c r="C9" s="850"/>
      <c r="D9" s="13" t="s">
        <v>99</v>
      </c>
      <c r="E9" s="14"/>
      <c r="F9" s="15"/>
      <c r="G9" s="15"/>
      <c r="H9" s="15"/>
      <c r="I9" s="15"/>
      <c r="J9" s="15"/>
      <c r="K9" s="15"/>
      <c r="L9" s="15"/>
      <c r="M9" s="16"/>
      <c r="N9" s="17"/>
      <c r="O9" s="15"/>
      <c r="P9" s="16"/>
      <c r="Q9" s="18" t="s">
        <v>94</v>
      </c>
    </row>
    <row r="10" spans="1:17" ht="30" customHeight="1" x14ac:dyDescent="0.15">
      <c r="B10" s="851"/>
      <c r="C10" s="852"/>
      <c r="D10" s="19" t="s">
        <v>100</v>
      </c>
      <c r="E10" s="20"/>
      <c r="F10" s="20"/>
      <c r="G10" s="21"/>
      <c r="H10" s="21"/>
      <c r="I10" s="21"/>
      <c r="J10" s="21"/>
      <c r="K10" s="21"/>
      <c r="L10" s="21"/>
      <c r="M10" s="22"/>
      <c r="N10" s="23"/>
      <c r="O10" s="21"/>
      <c r="P10" s="22"/>
      <c r="Q10" s="24" t="s">
        <v>95</v>
      </c>
    </row>
    <row r="11" spans="1:17" ht="15" customHeight="1" x14ac:dyDescent="0.15">
      <c r="B11" s="25"/>
      <c r="C11" s="25"/>
      <c r="D11" s="26"/>
      <c r="E11" s="27"/>
      <c r="F11" s="27"/>
      <c r="G11" s="27"/>
      <c r="H11" s="27"/>
      <c r="I11" s="27"/>
      <c r="J11" s="27"/>
      <c r="K11" s="27"/>
      <c r="L11" s="27"/>
      <c r="M11" s="27"/>
      <c r="N11" s="27"/>
      <c r="O11" s="27"/>
      <c r="P11" s="27"/>
      <c r="Q11" s="28"/>
    </row>
    <row r="12" spans="1:17" ht="22.5" customHeight="1" x14ac:dyDescent="0.15">
      <c r="B12" s="853" t="s">
        <v>83</v>
      </c>
      <c r="C12" s="854"/>
      <c r="D12" s="7"/>
      <c r="E12" s="17" t="s">
        <v>210</v>
      </c>
      <c r="F12" s="15" t="s">
        <v>210</v>
      </c>
      <c r="G12" s="15" t="s">
        <v>210</v>
      </c>
      <c r="H12" s="15" t="s">
        <v>210</v>
      </c>
      <c r="I12" s="15" t="s">
        <v>210</v>
      </c>
      <c r="J12" s="15" t="s">
        <v>210</v>
      </c>
      <c r="K12" s="15" t="s">
        <v>210</v>
      </c>
      <c r="L12" s="15" t="s">
        <v>210</v>
      </c>
      <c r="M12" s="15" t="s">
        <v>210</v>
      </c>
      <c r="N12" s="15" t="s">
        <v>210</v>
      </c>
      <c r="O12" s="15" t="s">
        <v>210</v>
      </c>
      <c r="P12" s="29" t="s">
        <v>210</v>
      </c>
      <c r="Q12" s="857" t="s">
        <v>49</v>
      </c>
    </row>
    <row r="13" spans="1:17" ht="22.5" customHeight="1" x14ac:dyDescent="0.15">
      <c r="B13" s="855"/>
      <c r="C13" s="856"/>
      <c r="D13" s="8"/>
      <c r="E13" s="30" t="s">
        <v>96</v>
      </c>
      <c r="F13" s="31" t="s">
        <v>84</v>
      </c>
      <c r="G13" s="31" t="s">
        <v>84</v>
      </c>
      <c r="H13" s="31" t="s">
        <v>84</v>
      </c>
      <c r="I13" s="31" t="s">
        <v>84</v>
      </c>
      <c r="J13" s="31" t="s">
        <v>84</v>
      </c>
      <c r="K13" s="31" t="s">
        <v>84</v>
      </c>
      <c r="L13" s="31" t="s">
        <v>84</v>
      </c>
      <c r="M13" s="31" t="s">
        <v>84</v>
      </c>
      <c r="N13" s="31" t="s">
        <v>84</v>
      </c>
      <c r="O13" s="31" t="s">
        <v>84</v>
      </c>
      <c r="P13" s="31" t="s">
        <v>84</v>
      </c>
      <c r="Q13" s="858"/>
    </row>
    <row r="14" spans="1:17" ht="30" customHeight="1" x14ac:dyDescent="0.15">
      <c r="B14" s="849" t="s">
        <v>85</v>
      </c>
      <c r="C14" s="850"/>
      <c r="D14" s="13" t="s">
        <v>99</v>
      </c>
      <c r="E14" s="15"/>
      <c r="F14" s="15"/>
      <c r="G14" s="15"/>
      <c r="H14" s="15"/>
      <c r="I14" s="15"/>
      <c r="J14" s="15"/>
      <c r="K14" s="15"/>
      <c r="L14" s="15"/>
      <c r="M14" s="15"/>
      <c r="N14" s="15"/>
      <c r="O14" s="15"/>
      <c r="P14" s="16"/>
      <c r="Q14" s="18" t="s">
        <v>86</v>
      </c>
    </row>
    <row r="15" spans="1:17" ht="30" customHeight="1" x14ac:dyDescent="0.15">
      <c r="B15" s="851"/>
      <c r="C15" s="852"/>
      <c r="D15" s="19" t="s">
        <v>100</v>
      </c>
      <c r="E15" s="21"/>
      <c r="F15" s="21"/>
      <c r="G15" s="21"/>
      <c r="H15" s="21"/>
      <c r="I15" s="21"/>
      <c r="J15" s="21"/>
      <c r="K15" s="21"/>
      <c r="L15" s="21"/>
      <c r="M15" s="21"/>
      <c r="N15" s="21"/>
      <c r="O15" s="21"/>
      <c r="P15" s="22"/>
      <c r="Q15" s="24" t="s">
        <v>87</v>
      </c>
    </row>
    <row r="16" spans="1:17" ht="30" customHeight="1" x14ac:dyDescent="0.15">
      <c r="B16" s="849" t="s">
        <v>88</v>
      </c>
      <c r="C16" s="850"/>
      <c r="D16" s="13" t="s">
        <v>99</v>
      </c>
      <c r="E16" s="15" t="s">
        <v>89</v>
      </c>
      <c r="F16" s="15" t="s">
        <v>89</v>
      </c>
      <c r="G16" s="15" t="s">
        <v>89</v>
      </c>
      <c r="H16" s="15" t="s">
        <v>89</v>
      </c>
      <c r="I16" s="15" t="s">
        <v>89</v>
      </c>
      <c r="J16" s="15" t="s">
        <v>89</v>
      </c>
      <c r="K16" s="15"/>
      <c r="L16" s="15"/>
      <c r="M16" s="15"/>
      <c r="N16" s="15"/>
      <c r="O16" s="15"/>
      <c r="P16" s="16"/>
      <c r="Q16" s="18" t="s">
        <v>86</v>
      </c>
    </row>
    <row r="17" spans="2:17" ht="30" customHeight="1" x14ac:dyDescent="0.15">
      <c r="B17" s="851"/>
      <c r="C17" s="852"/>
      <c r="D17" s="19" t="s">
        <v>100</v>
      </c>
      <c r="E17" s="21" t="s">
        <v>89</v>
      </c>
      <c r="F17" s="21" t="s">
        <v>89</v>
      </c>
      <c r="G17" s="21" t="s">
        <v>89</v>
      </c>
      <c r="H17" s="21" t="s">
        <v>89</v>
      </c>
      <c r="I17" s="21" t="s">
        <v>89</v>
      </c>
      <c r="J17" s="21" t="s">
        <v>89</v>
      </c>
      <c r="K17" s="21"/>
      <c r="L17" s="21"/>
      <c r="M17" s="21"/>
      <c r="N17" s="21"/>
      <c r="O17" s="21"/>
      <c r="P17" s="22"/>
      <c r="Q17" s="24" t="s">
        <v>87</v>
      </c>
    </row>
    <row r="18" spans="2:17" ht="52.5" customHeight="1" x14ac:dyDescent="0.15">
      <c r="B18" s="835" t="s">
        <v>90</v>
      </c>
      <c r="C18" s="836"/>
      <c r="D18" s="32"/>
      <c r="E18" s="837" t="s">
        <v>50</v>
      </c>
      <c r="F18" s="838"/>
      <c r="G18" s="838"/>
      <c r="H18" s="838"/>
      <c r="I18" s="838"/>
      <c r="J18" s="838"/>
      <c r="K18" s="838"/>
      <c r="L18" s="838"/>
      <c r="M18" s="838"/>
      <c r="N18" s="838"/>
      <c r="O18" s="838"/>
      <c r="P18" s="838"/>
      <c r="Q18" s="33"/>
    </row>
    <row r="19" spans="2:17" ht="25.5" customHeight="1" x14ac:dyDescent="0.15">
      <c r="B19" s="839"/>
      <c r="C19" s="839"/>
      <c r="D19" s="34"/>
      <c r="E19" s="6"/>
      <c r="F19" s="6"/>
      <c r="G19" s="6"/>
      <c r="H19" s="6"/>
      <c r="I19" s="6"/>
      <c r="J19" s="6"/>
      <c r="K19" s="6"/>
      <c r="L19" s="6"/>
      <c r="M19" s="6"/>
      <c r="N19" s="6"/>
      <c r="O19" s="6"/>
      <c r="P19" s="6"/>
    </row>
    <row r="20" spans="2:17" ht="25.5" customHeight="1" x14ac:dyDescent="0.2">
      <c r="B20" s="35" t="s">
        <v>51</v>
      </c>
      <c r="C20" s="34"/>
      <c r="D20" s="34"/>
      <c r="E20" s="6"/>
      <c r="F20" s="6"/>
      <c r="G20" s="6"/>
      <c r="H20" s="6"/>
      <c r="I20" s="6"/>
      <c r="J20" s="6"/>
      <c r="K20" s="6"/>
      <c r="L20" s="6"/>
      <c r="M20" s="6"/>
      <c r="N20" s="6"/>
      <c r="O20" s="6"/>
      <c r="P20" s="6"/>
    </row>
    <row r="21" spans="2:17" ht="19.5" customHeight="1" x14ac:dyDescent="0.15">
      <c r="B21" s="1" t="s">
        <v>57</v>
      </c>
      <c r="C21" s="34"/>
      <c r="D21" s="34"/>
      <c r="E21" s="6"/>
      <c r="F21" s="6"/>
      <c r="G21" s="6"/>
      <c r="H21" s="6"/>
      <c r="I21" s="6"/>
      <c r="J21" s="6"/>
      <c r="K21" s="6"/>
      <c r="L21" s="6"/>
      <c r="M21" s="6"/>
      <c r="N21" s="6"/>
      <c r="O21" s="6"/>
      <c r="P21" s="6"/>
    </row>
    <row r="22" spans="2:17" ht="15.75" customHeight="1" x14ac:dyDescent="0.15">
      <c r="B22" s="840" t="s">
        <v>52</v>
      </c>
      <c r="C22" s="842" t="s">
        <v>53</v>
      </c>
      <c r="D22" s="843"/>
      <c r="E22" s="843"/>
      <c r="F22" s="843"/>
      <c r="G22" s="843"/>
      <c r="H22" s="843"/>
      <c r="I22" s="843"/>
      <c r="J22" s="844"/>
      <c r="L22" s="845"/>
      <c r="M22" s="845"/>
    </row>
    <row r="23" spans="2:17" ht="23.25" customHeight="1" x14ac:dyDescent="0.15">
      <c r="B23" s="841"/>
      <c r="C23" s="846" t="s">
        <v>91</v>
      </c>
      <c r="D23" s="847"/>
      <c r="E23" s="847"/>
      <c r="F23" s="847"/>
      <c r="G23" s="847"/>
      <c r="H23" s="847"/>
      <c r="I23" s="847"/>
      <c r="J23" s="848"/>
      <c r="L23" s="845"/>
      <c r="M23" s="845"/>
    </row>
    <row r="24" spans="2:17" ht="15" customHeight="1" x14ac:dyDescent="0.15">
      <c r="B24" s="840" t="s">
        <v>54</v>
      </c>
      <c r="C24" s="842" t="s">
        <v>55</v>
      </c>
      <c r="D24" s="843"/>
      <c r="E24" s="843"/>
      <c r="F24" s="843"/>
      <c r="G24" s="843"/>
      <c r="H24" s="843"/>
      <c r="I24" s="843"/>
      <c r="J24" s="844"/>
      <c r="L24" s="845"/>
      <c r="M24" s="845"/>
    </row>
    <row r="25" spans="2:17" ht="23.25" customHeight="1" x14ac:dyDescent="0.15">
      <c r="B25" s="841"/>
      <c r="C25" s="846" t="s">
        <v>92</v>
      </c>
      <c r="D25" s="847"/>
      <c r="E25" s="847"/>
      <c r="F25" s="847"/>
      <c r="G25" s="847"/>
      <c r="H25" s="847"/>
      <c r="I25" s="847"/>
      <c r="J25" s="848"/>
      <c r="L25" s="845"/>
      <c r="M25" s="845"/>
    </row>
    <row r="26" spans="2:17" ht="19.5" customHeight="1" x14ac:dyDescent="0.15">
      <c r="B26" s="36"/>
      <c r="L26" s="845"/>
      <c r="M26" s="845"/>
    </row>
    <row r="27" spans="2:17" ht="19.5" customHeight="1" x14ac:dyDescent="0.15">
      <c r="B27" s="36"/>
      <c r="L27" s="845"/>
      <c r="M27" s="845"/>
    </row>
    <row r="28" spans="2:17" ht="19.5" customHeight="1" x14ac:dyDescent="0.15">
      <c r="B28" s="36"/>
      <c r="L28" s="845"/>
      <c r="M28" s="845"/>
    </row>
    <row r="29" spans="2:17" ht="19.5" customHeight="1" x14ac:dyDescent="0.15">
      <c r="B29" s="36"/>
      <c r="L29" s="845"/>
      <c r="M29" s="845"/>
    </row>
    <row r="30" spans="2:17" ht="19.5" customHeight="1" x14ac:dyDescent="0.15">
      <c r="B30" s="36"/>
      <c r="L30" s="845"/>
      <c r="M30" s="845"/>
    </row>
    <row r="31" spans="2:17" ht="19.5" customHeight="1" x14ac:dyDescent="0.15">
      <c r="B31" s="36"/>
      <c r="L31" s="845"/>
      <c r="M31" s="845"/>
    </row>
    <row r="32" spans="2:17" ht="19.5" customHeight="1" x14ac:dyDescent="0.15">
      <c r="B32" s="36"/>
      <c r="L32" s="845"/>
      <c r="M32" s="845"/>
    </row>
  </sheetData>
  <mergeCells count="20">
    <mergeCell ref="L2:Q2"/>
    <mergeCell ref="B7:C8"/>
    <mergeCell ref="E7:M7"/>
    <mergeCell ref="N7:P7"/>
    <mergeCell ref="Q7:Q8"/>
    <mergeCell ref="B9:C10"/>
    <mergeCell ref="B12:C13"/>
    <mergeCell ref="Q12:Q13"/>
    <mergeCell ref="B14:C15"/>
    <mergeCell ref="B16:C17"/>
    <mergeCell ref="B18:C18"/>
    <mergeCell ref="E18:P18"/>
    <mergeCell ref="B19:C19"/>
    <mergeCell ref="B22:B23"/>
    <mergeCell ref="C22:J22"/>
    <mergeCell ref="L22:M32"/>
    <mergeCell ref="C23:J23"/>
    <mergeCell ref="B24:B25"/>
    <mergeCell ref="C24:J24"/>
    <mergeCell ref="C25:J25"/>
  </mergeCells>
  <phoneticPr fontId="3"/>
  <printOptions horizontalCentered="1"/>
  <pageMargins left="0.19685039370078741" right="0.19685039370078741" top="0.43307086614173229" bottom="0.31496062992125984" header="0.19685039370078741" footer="0.19685039370078741"/>
  <pageSetup paperSize="9" scale="91"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S200"/>
  <sheetViews>
    <sheetView showGridLines="0" view="pageBreakPreview" zoomScale="75" zoomScaleNormal="55" zoomScaleSheetLayoutView="75" workbookViewId="0">
      <selection activeCell="S6" sqref="S6"/>
    </sheetView>
  </sheetViews>
  <sheetFormatPr defaultColWidth="5.140625" defaultRowHeight="14.25" x14ac:dyDescent="0.15"/>
  <cols>
    <col min="1" max="1" width="1" style="145" customWidth="1"/>
    <col min="2" max="2" width="6.5703125" style="145" customWidth="1"/>
    <col min="3" max="6" width="6.5703125" style="145" hidden="1" customWidth="1"/>
    <col min="7" max="8" width="9.28515625" style="145" customWidth="1"/>
    <col min="9" max="12" width="3.7109375" style="145" hidden="1" customWidth="1"/>
    <col min="13" max="14" width="3.7109375" style="145" customWidth="1"/>
    <col min="15" max="66" width="6.5703125" style="145" customWidth="1"/>
    <col min="67" max="67" width="1.28515625" style="145" customWidth="1"/>
    <col min="68" max="16384" width="5.140625" style="145"/>
  </cols>
  <sheetData>
    <row r="1" spans="2:71" s="123" customFormat="1" ht="20.25" customHeight="1" x14ac:dyDescent="0.15">
      <c r="G1" s="124" t="s">
        <v>219</v>
      </c>
      <c r="H1" s="124"/>
      <c r="I1" s="124"/>
      <c r="J1" s="124"/>
      <c r="K1" s="124"/>
      <c r="L1" s="124"/>
      <c r="M1" s="124"/>
      <c r="N1" s="124"/>
      <c r="Q1" s="125" t="s">
        <v>220</v>
      </c>
      <c r="T1" s="124"/>
      <c r="U1" s="124"/>
      <c r="V1" s="124"/>
      <c r="W1" s="124"/>
      <c r="X1" s="124"/>
      <c r="Y1" s="124"/>
      <c r="Z1" s="124"/>
      <c r="AA1" s="124"/>
      <c r="AW1" s="126" t="s">
        <v>221</v>
      </c>
      <c r="AX1" s="812" t="s">
        <v>222</v>
      </c>
      <c r="AY1" s="813"/>
      <c r="AZ1" s="813"/>
      <c r="BA1" s="813"/>
      <c r="BB1" s="813"/>
      <c r="BC1" s="813"/>
      <c r="BD1" s="813"/>
      <c r="BE1" s="813"/>
      <c r="BF1" s="813"/>
      <c r="BG1" s="813"/>
      <c r="BH1" s="813"/>
      <c r="BI1" s="813"/>
      <c r="BJ1" s="813"/>
      <c r="BK1" s="813"/>
      <c r="BL1" s="813"/>
      <c r="BM1" s="813"/>
      <c r="BN1" s="126" t="s">
        <v>223</v>
      </c>
    </row>
    <row r="2" spans="2:71" s="127" customFormat="1" ht="20.25" customHeight="1" x14ac:dyDescent="0.15">
      <c r="N2" s="125"/>
      <c r="Q2" s="125"/>
      <c r="R2" s="125"/>
      <c r="T2" s="126"/>
      <c r="U2" s="126"/>
      <c r="V2" s="126"/>
      <c r="W2" s="126"/>
      <c r="X2" s="126"/>
      <c r="Y2" s="126"/>
      <c r="Z2" s="126"/>
      <c r="AA2" s="126"/>
      <c r="AF2" s="128" t="s">
        <v>224</v>
      </c>
      <c r="AG2" s="814">
        <v>2</v>
      </c>
      <c r="AH2" s="814"/>
      <c r="AI2" s="128" t="s">
        <v>225</v>
      </c>
      <c r="AJ2" s="815">
        <f>IF(AG2=0,"",YEAR(DATE(2018+AG2,1,1)))</f>
        <v>2020</v>
      </c>
      <c r="AK2" s="815"/>
      <c r="AL2" s="129" t="s">
        <v>226</v>
      </c>
      <c r="AM2" s="129" t="s">
        <v>227</v>
      </c>
      <c r="AN2" s="814">
        <v>4</v>
      </c>
      <c r="AO2" s="814"/>
      <c r="AP2" s="129" t="s">
        <v>228</v>
      </c>
      <c r="AW2" s="126" t="s">
        <v>229</v>
      </c>
      <c r="AX2" s="816" t="s">
        <v>230</v>
      </c>
      <c r="AY2" s="816"/>
      <c r="AZ2" s="816"/>
      <c r="BA2" s="816"/>
      <c r="BB2" s="816"/>
      <c r="BC2" s="816"/>
      <c r="BD2" s="816"/>
      <c r="BE2" s="816"/>
      <c r="BF2" s="816"/>
      <c r="BG2" s="816"/>
      <c r="BH2" s="816"/>
      <c r="BI2" s="816"/>
      <c r="BJ2" s="816"/>
      <c r="BK2" s="816"/>
      <c r="BL2" s="816"/>
      <c r="BM2" s="816"/>
      <c r="BN2" s="126" t="s">
        <v>231</v>
      </c>
      <c r="BO2" s="126"/>
      <c r="BP2" s="126"/>
      <c r="BQ2" s="126"/>
    </row>
    <row r="3" spans="2:71" s="127" customFormat="1" ht="20.25" customHeight="1" x14ac:dyDescent="0.15">
      <c r="N3" s="125"/>
      <c r="Q3" s="125"/>
      <c r="S3" s="126"/>
      <c r="T3" s="126"/>
      <c r="U3" s="126"/>
      <c r="V3" s="126"/>
      <c r="W3" s="126"/>
      <c r="X3" s="126"/>
      <c r="Y3" s="126"/>
      <c r="AG3" s="130"/>
      <c r="AH3" s="130"/>
      <c r="AI3" s="130"/>
      <c r="AJ3" s="131"/>
      <c r="AK3" s="130"/>
      <c r="BH3" s="132" t="s">
        <v>232</v>
      </c>
      <c r="BI3" s="817" t="s">
        <v>233</v>
      </c>
      <c r="BJ3" s="818"/>
      <c r="BK3" s="818"/>
      <c r="BL3" s="819"/>
      <c r="BM3" s="126"/>
    </row>
    <row r="4" spans="2:71" s="127" customFormat="1" ht="9" customHeight="1" x14ac:dyDescent="0.15">
      <c r="N4" s="125"/>
      <c r="Q4" s="125"/>
      <c r="S4" s="126"/>
      <c r="T4" s="126"/>
      <c r="U4" s="126"/>
      <c r="V4" s="126"/>
      <c r="W4" s="126"/>
      <c r="X4" s="126"/>
      <c r="Y4" s="126"/>
      <c r="AG4" s="133"/>
      <c r="AH4" s="13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34"/>
      <c r="BM4" s="134"/>
    </row>
    <row r="5" spans="2:71" s="127" customFormat="1" ht="21" customHeight="1" x14ac:dyDescent="0.15">
      <c r="B5" s="124"/>
      <c r="C5" s="124"/>
      <c r="D5" s="124"/>
      <c r="E5" s="124"/>
      <c r="F5" s="124"/>
      <c r="G5" s="123"/>
      <c r="H5" s="123"/>
      <c r="I5" s="123"/>
      <c r="J5" s="123"/>
      <c r="K5" s="123"/>
      <c r="L5" s="123"/>
      <c r="M5" s="123"/>
      <c r="N5" s="123"/>
      <c r="O5" s="135"/>
      <c r="P5" s="135"/>
      <c r="Q5" s="135"/>
      <c r="R5" s="136"/>
      <c r="S5" s="135"/>
      <c r="T5" s="135"/>
      <c r="U5" s="135"/>
      <c r="AN5" s="123"/>
      <c r="AO5" s="123" t="s">
        <v>234</v>
      </c>
      <c r="AP5" s="123"/>
      <c r="AQ5" s="123"/>
      <c r="AR5" s="123"/>
      <c r="AS5" s="123"/>
      <c r="AT5" s="123"/>
      <c r="AU5" s="123"/>
      <c r="AV5" s="123"/>
      <c r="AW5" s="123"/>
      <c r="AX5" s="123"/>
      <c r="AY5" s="123"/>
      <c r="BA5" s="807">
        <v>8</v>
      </c>
      <c r="BB5" s="808"/>
      <c r="BC5" s="137" t="s">
        <v>235</v>
      </c>
      <c r="BD5" s="123"/>
      <c r="BE5" s="807">
        <v>40</v>
      </c>
      <c r="BF5" s="808"/>
      <c r="BG5" s="137" t="s">
        <v>236</v>
      </c>
      <c r="BH5" s="123"/>
      <c r="BI5" s="807">
        <v>160</v>
      </c>
      <c r="BJ5" s="808"/>
      <c r="BK5" s="137" t="s">
        <v>237</v>
      </c>
      <c r="BL5" s="123"/>
      <c r="BM5" s="134"/>
    </row>
    <row r="6" spans="2:71" s="127" customFormat="1" ht="21" customHeight="1" x14ac:dyDescent="0.15">
      <c r="B6" s="124"/>
      <c r="C6" s="124"/>
      <c r="D6" s="124"/>
      <c r="E6" s="124"/>
      <c r="F6" s="124"/>
      <c r="G6" s="138"/>
      <c r="H6" s="138"/>
      <c r="I6" s="138"/>
      <c r="J6" s="138"/>
      <c r="K6" s="138"/>
      <c r="L6" s="138"/>
      <c r="M6" s="138"/>
      <c r="N6" s="139"/>
      <c r="O6" s="139"/>
      <c r="P6" s="139"/>
      <c r="Q6" s="136"/>
      <c r="R6" s="139"/>
      <c r="S6" s="139"/>
      <c r="T6" s="139"/>
      <c r="U6" s="135"/>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34"/>
      <c r="BM6" s="134"/>
    </row>
    <row r="7" spans="2:71" s="127" customFormat="1" ht="21" customHeight="1" x14ac:dyDescent="0.15">
      <c r="B7" s="140"/>
      <c r="C7" s="140"/>
      <c r="D7" s="140"/>
      <c r="E7" s="140"/>
      <c r="F7" s="140"/>
      <c r="G7" s="136"/>
      <c r="H7" s="136"/>
      <c r="I7" s="136"/>
      <c r="J7" s="136"/>
      <c r="K7" s="136"/>
      <c r="L7" s="136"/>
      <c r="M7" s="136"/>
      <c r="N7" s="139"/>
      <c r="O7" s="139"/>
      <c r="P7" s="139"/>
      <c r="Q7" s="136"/>
      <c r="R7" s="139"/>
      <c r="S7" s="139"/>
      <c r="T7" s="139"/>
      <c r="U7" s="135"/>
      <c r="AN7" s="141"/>
      <c r="AO7" s="141"/>
      <c r="AP7" s="141"/>
      <c r="AQ7" s="123"/>
      <c r="AR7" s="134"/>
      <c r="AS7" s="142"/>
      <c r="AT7" s="142"/>
      <c r="AU7" s="124"/>
      <c r="AV7" s="143"/>
      <c r="AW7" s="143"/>
      <c r="AX7" s="143"/>
      <c r="AY7" s="144"/>
      <c r="AZ7" s="144"/>
      <c r="BA7" s="123"/>
      <c r="BB7" s="143"/>
      <c r="BC7" s="143"/>
      <c r="BD7" s="136"/>
      <c r="BE7" s="123"/>
      <c r="BF7" s="123" t="s">
        <v>238</v>
      </c>
      <c r="BG7" s="123"/>
      <c r="BH7" s="123"/>
      <c r="BI7" s="809">
        <f>DAY(EOMONTH(DATE(AJ2,AN2,1),0))</f>
        <v>30</v>
      </c>
      <c r="BJ7" s="810"/>
      <c r="BK7" s="123" t="s">
        <v>239</v>
      </c>
      <c r="BL7" s="123"/>
      <c r="BM7" s="123"/>
      <c r="BQ7" s="126"/>
      <c r="BR7" s="126"/>
      <c r="BS7" s="126"/>
    </row>
    <row r="8" spans="2:71" s="127" customFormat="1" ht="21" customHeight="1" x14ac:dyDescent="0.15">
      <c r="B8" s="140"/>
      <c r="C8" s="140"/>
      <c r="D8" s="140"/>
      <c r="E8" s="140"/>
      <c r="F8" s="140"/>
      <c r="G8" s="143"/>
      <c r="H8" s="143"/>
      <c r="I8" s="143"/>
      <c r="J8" s="143"/>
      <c r="K8" s="143"/>
      <c r="L8" s="143"/>
      <c r="M8" s="143"/>
      <c r="N8" s="139"/>
      <c r="O8" s="139"/>
      <c r="P8" s="139"/>
      <c r="Q8" s="136"/>
      <c r="R8" s="135"/>
      <c r="S8" s="135"/>
      <c r="T8" s="135"/>
      <c r="U8" s="143"/>
      <c r="AN8" s="138"/>
      <c r="AO8" s="145" t="s">
        <v>240</v>
      </c>
      <c r="AP8" s="123"/>
      <c r="AQ8" s="141"/>
      <c r="AR8" s="123"/>
      <c r="AS8" s="123"/>
      <c r="AT8" s="123"/>
      <c r="AU8" s="123"/>
      <c r="AV8" s="123"/>
      <c r="AW8" s="123"/>
      <c r="AX8" s="138"/>
      <c r="AY8" s="138"/>
      <c r="AZ8" s="138"/>
      <c r="BA8" s="123"/>
      <c r="BB8" s="145" t="s">
        <v>241</v>
      </c>
      <c r="BC8" s="123"/>
      <c r="BD8" s="123"/>
      <c r="BE8" s="123"/>
      <c r="BF8" s="123"/>
      <c r="BG8" s="123"/>
      <c r="BH8" s="123"/>
      <c r="BI8" s="123"/>
      <c r="BJ8" s="123"/>
      <c r="BK8" s="123"/>
      <c r="BL8" s="123"/>
      <c r="BM8" s="123"/>
      <c r="BQ8" s="126"/>
      <c r="BR8" s="126"/>
      <c r="BS8" s="126"/>
    </row>
    <row r="9" spans="2:71" s="127" customFormat="1" ht="21" customHeight="1" x14ac:dyDescent="0.15">
      <c r="B9" s="140"/>
      <c r="C9" s="140"/>
      <c r="D9" s="140"/>
      <c r="E9" s="140"/>
      <c r="F9" s="140"/>
      <c r="G9" s="136"/>
      <c r="H9" s="136"/>
      <c r="I9" s="136"/>
      <c r="J9" s="136"/>
      <c r="K9" s="136"/>
      <c r="L9" s="136"/>
      <c r="M9" s="136"/>
      <c r="N9" s="136"/>
      <c r="O9" s="136"/>
      <c r="P9" s="136"/>
      <c r="Q9" s="136"/>
      <c r="R9" s="136"/>
      <c r="S9" s="135"/>
      <c r="T9" s="135"/>
      <c r="U9" s="135"/>
      <c r="V9" s="136"/>
      <c r="W9" s="135"/>
      <c r="X9" s="135"/>
      <c r="Y9" s="135"/>
      <c r="Z9" s="134"/>
      <c r="AA9" s="811"/>
      <c r="AB9" s="811"/>
      <c r="AC9" s="124"/>
      <c r="AG9" s="138"/>
      <c r="AH9" s="142"/>
      <c r="AI9" s="124"/>
      <c r="AJ9" s="138"/>
      <c r="AK9" s="138"/>
      <c r="AL9" s="138"/>
      <c r="AN9" s="141"/>
      <c r="AO9" s="123" t="s">
        <v>242</v>
      </c>
      <c r="AP9" s="141"/>
      <c r="AQ9" s="123"/>
      <c r="AR9" s="134"/>
      <c r="AS9" s="123" t="s">
        <v>243</v>
      </c>
      <c r="AT9" s="123"/>
      <c r="AU9" s="138"/>
      <c r="AV9" s="138"/>
      <c r="AW9" s="123"/>
      <c r="AX9" s="123"/>
      <c r="AY9" s="123"/>
      <c r="BA9" s="138"/>
      <c r="BB9" s="123" t="s">
        <v>244</v>
      </c>
      <c r="BC9" s="141"/>
      <c r="BD9" s="123"/>
      <c r="BE9" s="134"/>
      <c r="BF9" s="123" t="s">
        <v>245</v>
      </c>
      <c r="BG9" s="123"/>
      <c r="BH9" s="138"/>
      <c r="BI9" s="138"/>
      <c r="BJ9" s="123"/>
      <c r="BK9" s="123"/>
      <c r="BL9" s="123"/>
      <c r="BQ9" s="126"/>
      <c r="BR9" s="126"/>
      <c r="BS9" s="126"/>
    </row>
    <row r="10" spans="2:71" s="127" customFormat="1" ht="21" customHeight="1" x14ac:dyDescent="0.15">
      <c r="B10" s="124" t="s">
        <v>246</v>
      </c>
      <c r="C10" s="124"/>
      <c r="D10" s="124"/>
      <c r="E10" s="124"/>
      <c r="F10" s="124"/>
      <c r="G10" s="123"/>
      <c r="H10" s="123"/>
      <c r="I10" s="123"/>
      <c r="J10" s="123"/>
      <c r="K10" s="123"/>
      <c r="L10" s="123"/>
      <c r="M10" s="123"/>
      <c r="N10" s="123"/>
      <c r="O10" s="123"/>
      <c r="P10" s="123"/>
      <c r="Q10" s="123"/>
      <c r="R10" s="138"/>
      <c r="S10" s="141"/>
      <c r="T10" s="123"/>
      <c r="U10" s="123"/>
      <c r="V10" s="138"/>
      <c r="W10" s="123"/>
      <c r="X10" s="123"/>
      <c r="Y10" s="123"/>
      <c r="Z10" s="123"/>
      <c r="AA10" s="123"/>
      <c r="AB10" s="123"/>
      <c r="AG10" s="123"/>
      <c r="AH10" s="123"/>
      <c r="AI10" s="123"/>
      <c r="AJ10" s="123"/>
      <c r="AK10" s="123"/>
      <c r="AL10" s="123"/>
      <c r="AN10" s="138"/>
      <c r="AO10" s="141"/>
      <c r="AP10" s="806">
        <v>40</v>
      </c>
      <c r="AQ10" s="806"/>
      <c r="AR10" s="123" t="s">
        <v>247</v>
      </c>
      <c r="AT10" s="123" t="s">
        <v>248</v>
      </c>
      <c r="AU10" s="138"/>
      <c r="AV10" s="138"/>
      <c r="AW10" s="123"/>
      <c r="AX10" s="806"/>
      <c r="AY10" s="806"/>
      <c r="AZ10" s="123" t="s">
        <v>247</v>
      </c>
      <c r="BB10" s="141"/>
      <c r="BC10" s="806">
        <v>40</v>
      </c>
      <c r="BD10" s="806"/>
      <c r="BE10" s="123" t="s">
        <v>247</v>
      </c>
      <c r="BG10" s="123" t="s">
        <v>248</v>
      </c>
      <c r="BH10" s="138"/>
      <c r="BI10" s="138"/>
      <c r="BJ10" s="123"/>
      <c r="BK10" s="806"/>
      <c r="BL10" s="806"/>
      <c r="BM10" s="123" t="s">
        <v>247</v>
      </c>
      <c r="BQ10" s="126"/>
      <c r="BR10" s="126"/>
      <c r="BS10" s="126"/>
    </row>
    <row r="11" spans="2:71" s="127" customFormat="1" ht="21" customHeight="1" x14ac:dyDescent="0.15">
      <c r="B11" s="144" t="s">
        <v>249</v>
      </c>
      <c r="C11" s="124"/>
      <c r="D11" s="124"/>
      <c r="E11" s="124"/>
      <c r="F11" s="124"/>
      <c r="G11" s="123"/>
      <c r="H11" s="123"/>
      <c r="I11" s="123"/>
      <c r="J11" s="123"/>
      <c r="K11" s="123"/>
      <c r="L11" s="123"/>
      <c r="M11" s="123"/>
      <c r="N11" s="123"/>
      <c r="O11" s="123"/>
      <c r="P11" s="123"/>
      <c r="Q11" s="800">
        <f>U12</f>
        <v>0.375</v>
      </c>
      <c r="R11" s="801"/>
      <c r="S11" s="802"/>
      <c r="T11" s="136" t="s">
        <v>250</v>
      </c>
      <c r="U11" s="800">
        <f>Q12</f>
        <v>0.70833333333333304</v>
      </c>
      <c r="V11" s="801"/>
      <c r="W11" s="802"/>
      <c r="X11" s="145"/>
      <c r="Y11" s="145"/>
      <c r="Z11" s="145"/>
      <c r="AA11" s="145"/>
      <c r="AB11" s="145"/>
      <c r="AC11" s="145"/>
      <c r="AG11" s="136"/>
      <c r="AH11" s="145"/>
      <c r="AI11" s="145"/>
      <c r="AJ11" s="136"/>
      <c r="AK11" s="138"/>
      <c r="AL11" s="138"/>
      <c r="AM11" s="133"/>
      <c r="AN11" s="124"/>
      <c r="AO11" s="141"/>
      <c r="AP11" s="123"/>
      <c r="AQ11" s="141"/>
      <c r="AR11" s="123"/>
      <c r="AT11" s="146" t="s">
        <v>251</v>
      </c>
      <c r="AU11" s="142"/>
      <c r="AV11" s="124"/>
      <c r="AW11" s="138"/>
      <c r="AX11" s="138"/>
      <c r="AY11" s="138"/>
      <c r="AZ11" s="133"/>
      <c r="BA11" s="147"/>
      <c r="BB11" s="141"/>
      <c r="BC11" s="123"/>
      <c r="BD11" s="141"/>
      <c r="BE11" s="123"/>
      <c r="BG11" s="146" t="s">
        <v>251</v>
      </c>
      <c r="BH11" s="142"/>
      <c r="BI11" s="124"/>
      <c r="BJ11" s="138"/>
      <c r="BK11" s="138"/>
      <c r="BL11" s="138"/>
      <c r="BM11" s="133"/>
      <c r="BQ11" s="126"/>
      <c r="BR11" s="126"/>
      <c r="BS11" s="126"/>
    </row>
    <row r="12" spans="2:71" s="127" customFormat="1" ht="21" customHeight="1" x14ac:dyDescent="0.15">
      <c r="B12" s="144" t="s">
        <v>252</v>
      </c>
      <c r="C12" s="124"/>
      <c r="D12" s="124"/>
      <c r="E12" s="124"/>
      <c r="F12" s="124"/>
      <c r="G12" s="123"/>
      <c r="H12" s="123"/>
      <c r="I12" s="123"/>
      <c r="J12" s="123"/>
      <c r="K12" s="123"/>
      <c r="L12" s="123"/>
      <c r="M12" s="123"/>
      <c r="N12" s="123"/>
      <c r="O12" s="123"/>
      <c r="P12" s="123"/>
      <c r="Q12" s="803">
        <v>0.70833333333333304</v>
      </c>
      <c r="R12" s="804"/>
      <c r="S12" s="805"/>
      <c r="T12" s="136" t="s">
        <v>253</v>
      </c>
      <c r="U12" s="803">
        <v>0.375</v>
      </c>
      <c r="V12" s="804"/>
      <c r="W12" s="805"/>
      <c r="X12" s="145"/>
      <c r="Y12" s="145"/>
      <c r="Z12" s="145"/>
      <c r="AA12" s="145"/>
      <c r="AB12" s="145"/>
      <c r="AC12" s="145"/>
      <c r="AG12" s="135"/>
      <c r="AH12" s="148"/>
      <c r="AI12" s="148"/>
      <c r="AJ12" s="135"/>
      <c r="AK12" s="141"/>
      <c r="AL12" s="141"/>
      <c r="AN12" s="123"/>
      <c r="AO12" s="123"/>
      <c r="AP12" s="123"/>
      <c r="AQ12" s="123"/>
      <c r="AR12" s="123"/>
      <c r="AT12" s="123" t="s">
        <v>254</v>
      </c>
      <c r="AU12" s="123"/>
      <c r="AV12" s="123"/>
      <c r="AW12" s="123"/>
      <c r="AX12" s="806">
        <v>36</v>
      </c>
      <c r="AY12" s="806"/>
      <c r="AZ12" s="123" t="s">
        <v>247</v>
      </c>
      <c r="BA12" s="147"/>
      <c r="BB12" s="123"/>
      <c r="BC12" s="123"/>
      <c r="BD12" s="123"/>
      <c r="BE12" s="123"/>
      <c r="BG12" s="123" t="s">
        <v>254</v>
      </c>
      <c r="BH12" s="123"/>
      <c r="BI12" s="123"/>
      <c r="BJ12" s="123"/>
      <c r="BK12" s="806">
        <v>45</v>
      </c>
      <c r="BL12" s="806"/>
      <c r="BM12" s="123" t="s">
        <v>247</v>
      </c>
      <c r="BQ12" s="126"/>
      <c r="BR12" s="126"/>
      <c r="BS12" s="126"/>
    </row>
    <row r="13" spans="2:71" ht="12" customHeight="1" thickBot="1" x14ac:dyDescent="0.2">
      <c r="G13" s="148"/>
      <c r="H13" s="148"/>
      <c r="I13" s="148"/>
      <c r="J13" s="148"/>
      <c r="K13" s="148"/>
      <c r="L13" s="148"/>
      <c r="M13" s="148"/>
      <c r="N13" s="148"/>
      <c r="AG13" s="148"/>
      <c r="AX13" s="148"/>
      <c r="BO13" s="149"/>
      <c r="BP13" s="149"/>
      <c r="BQ13" s="149"/>
    </row>
    <row r="14" spans="2:71" ht="21.6" customHeight="1" x14ac:dyDescent="0.15">
      <c r="B14" s="770" t="s">
        <v>255</v>
      </c>
      <c r="C14" s="773" t="s">
        <v>256</v>
      </c>
      <c r="D14" s="784" t="s">
        <v>257</v>
      </c>
      <c r="E14" s="777"/>
      <c r="F14" s="778"/>
      <c r="G14" s="784" t="s">
        <v>258</v>
      </c>
      <c r="H14" s="785"/>
      <c r="I14" s="150"/>
      <c r="J14" s="151"/>
      <c r="K14" s="150"/>
      <c r="L14" s="151"/>
      <c r="M14" s="790" t="s">
        <v>259</v>
      </c>
      <c r="N14" s="785"/>
      <c r="O14" s="790" t="s">
        <v>260</v>
      </c>
      <c r="P14" s="793"/>
      <c r="Q14" s="793"/>
      <c r="R14" s="785"/>
      <c r="S14" s="790" t="s">
        <v>261</v>
      </c>
      <c r="T14" s="793"/>
      <c r="U14" s="785"/>
      <c r="V14" s="790" t="s">
        <v>262</v>
      </c>
      <c r="W14" s="793"/>
      <c r="X14" s="793"/>
      <c r="Y14" s="793"/>
      <c r="Z14" s="797"/>
      <c r="AA14" s="777" t="s">
        <v>263</v>
      </c>
      <c r="AB14" s="777"/>
      <c r="AC14" s="777"/>
      <c r="AD14" s="777"/>
      <c r="AE14" s="777"/>
      <c r="AF14" s="777"/>
      <c r="AG14" s="777"/>
      <c r="AH14" s="777"/>
      <c r="AI14" s="777"/>
      <c r="AJ14" s="777"/>
      <c r="AK14" s="777"/>
      <c r="AL14" s="777"/>
      <c r="AM14" s="777"/>
      <c r="AN14" s="777"/>
      <c r="AO14" s="777"/>
      <c r="AP14" s="777"/>
      <c r="AQ14" s="777"/>
      <c r="AR14" s="777"/>
      <c r="AS14" s="777"/>
      <c r="AT14" s="777"/>
      <c r="AU14" s="777"/>
      <c r="AV14" s="777"/>
      <c r="AW14" s="777"/>
      <c r="AX14" s="777"/>
      <c r="AY14" s="777"/>
      <c r="AZ14" s="777"/>
      <c r="BA14" s="777"/>
      <c r="BB14" s="777"/>
      <c r="BC14" s="777"/>
      <c r="BD14" s="777"/>
      <c r="BE14" s="777"/>
      <c r="BF14" s="820" t="str">
        <f>IF(BI3="計画","(13)1～4週目の勤務時間数合計","(13)1か月の勤務時間数　合計")</f>
        <v>(13)1～4週目の勤務時間数合計</v>
      </c>
      <c r="BG14" s="797"/>
      <c r="BH14" s="784" t="s">
        <v>264</v>
      </c>
      <c r="BI14" s="797"/>
      <c r="BJ14" s="784" t="s">
        <v>265</v>
      </c>
      <c r="BK14" s="793"/>
      <c r="BL14" s="793"/>
      <c r="BM14" s="793"/>
      <c r="BN14" s="797"/>
    </row>
    <row r="15" spans="2:71" ht="20.25" customHeight="1" x14ac:dyDescent="0.15">
      <c r="B15" s="771"/>
      <c r="C15" s="774"/>
      <c r="D15" s="779"/>
      <c r="E15" s="659"/>
      <c r="F15" s="780"/>
      <c r="G15" s="786"/>
      <c r="H15" s="787"/>
      <c r="I15" s="152"/>
      <c r="J15" s="153"/>
      <c r="K15" s="152"/>
      <c r="L15" s="153"/>
      <c r="M15" s="791"/>
      <c r="N15" s="787"/>
      <c r="O15" s="791"/>
      <c r="P15" s="681"/>
      <c r="Q15" s="681"/>
      <c r="R15" s="787"/>
      <c r="S15" s="791"/>
      <c r="T15" s="681"/>
      <c r="U15" s="787"/>
      <c r="V15" s="791"/>
      <c r="W15" s="681"/>
      <c r="X15" s="681"/>
      <c r="Y15" s="681"/>
      <c r="Z15" s="798"/>
      <c r="AA15" s="796" t="s">
        <v>266</v>
      </c>
      <c r="AB15" s="796"/>
      <c r="AC15" s="796"/>
      <c r="AD15" s="796"/>
      <c r="AE15" s="796"/>
      <c r="AF15" s="796"/>
      <c r="AG15" s="823"/>
      <c r="AH15" s="795" t="s">
        <v>267</v>
      </c>
      <c r="AI15" s="796"/>
      <c r="AJ15" s="796"/>
      <c r="AK15" s="796"/>
      <c r="AL15" s="796"/>
      <c r="AM15" s="796"/>
      <c r="AN15" s="823"/>
      <c r="AO15" s="795" t="s">
        <v>268</v>
      </c>
      <c r="AP15" s="796"/>
      <c r="AQ15" s="796"/>
      <c r="AR15" s="796"/>
      <c r="AS15" s="796"/>
      <c r="AT15" s="796"/>
      <c r="AU15" s="823"/>
      <c r="AV15" s="795" t="s">
        <v>269</v>
      </c>
      <c r="AW15" s="796"/>
      <c r="AX15" s="796"/>
      <c r="AY15" s="796"/>
      <c r="AZ15" s="796"/>
      <c r="BA15" s="796"/>
      <c r="BB15" s="823"/>
      <c r="BC15" s="795" t="s">
        <v>270</v>
      </c>
      <c r="BD15" s="796"/>
      <c r="BE15" s="796"/>
      <c r="BF15" s="821"/>
      <c r="BG15" s="798"/>
      <c r="BH15" s="786"/>
      <c r="BI15" s="798"/>
      <c r="BJ15" s="786"/>
      <c r="BK15" s="681"/>
      <c r="BL15" s="681"/>
      <c r="BM15" s="681"/>
      <c r="BN15" s="798"/>
    </row>
    <row r="16" spans="2:71" ht="20.25" customHeight="1" x14ac:dyDescent="0.15">
      <c r="B16" s="771"/>
      <c r="C16" s="774"/>
      <c r="D16" s="779"/>
      <c r="E16" s="659"/>
      <c r="F16" s="780"/>
      <c r="G16" s="786"/>
      <c r="H16" s="787"/>
      <c r="I16" s="152"/>
      <c r="J16" s="153"/>
      <c r="K16" s="152"/>
      <c r="L16" s="153"/>
      <c r="M16" s="791"/>
      <c r="N16" s="787"/>
      <c r="O16" s="791"/>
      <c r="P16" s="681"/>
      <c r="Q16" s="681"/>
      <c r="R16" s="787"/>
      <c r="S16" s="791"/>
      <c r="T16" s="681"/>
      <c r="U16" s="787"/>
      <c r="V16" s="791"/>
      <c r="W16" s="681"/>
      <c r="X16" s="681"/>
      <c r="Y16" s="681"/>
      <c r="Z16" s="798"/>
      <c r="AA16" s="154">
        <v>1</v>
      </c>
      <c r="AB16" s="155">
        <v>2</v>
      </c>
      <c r="AC16" s="155">
        <v>3</v>
      </c>
      <c r="AD16" s="155">
        <v>4</v>
      </c>
      <c r="AE16" s="155">
        <v>5</v>
      </c>
      <c r="AF16" s="155">
        <v>6</v>
      </c>
      <c r="AG16" s="156">
        <v>7</v>
      </c>
      <c r="AH16" s="157">
        <v>8</v>
      </c>
      <c r="AI16" s="155">
        <v>9</v>
      </c>
      <c r="AJ16" s="155">
        <v>10</v>
      </c>
      <c r="AK16" s="155">
        <v>11</v>
      </c>
      <c r="AL16" s="155">
        <v>12</v>
      </c>
      <c r="AM16" s="155">
        <v>13</v>
      </c>
      <c r="AN16" s="156">
        <v>14</v>
      </c>
      <c r="AO16" s="154">
        <v>15</v>
      </c>
      <c r="AP16" s="155">
        <v>16</v>
      </c>
      <c r="AQ16" s="155">
        <v>17</v>
      </c>
      <c r="AR16" s="155">
        <v>18</v>
      </c>
      <c r="AS16" s="155">
        <v>19</v>
      </c>
      <c r="AT16" s="155">
        <v>20</v>
      </c>
      <c r="AU16" s="156">
        <v>21</v>
      </c>
      <c r="AV16" s="157">
        <v>22</v>
      </c>
      <c r="AW16" s="155">
        <v>23</v>
      </c>
      <c r="AX16" s="155">
        <v>24</v>
      </c>
      <c r="AY16" s="155">
        <v>25</v>
      </c>
      <c r="AZ16" s="155">
        <v>26</v>
      </c>
      <c r="BA16" s="155">
        <v>27</v>
      </c>
      <c r="BB16" s="156">
        <v>28</v>
      </c>
      <c r="BC16" s="157" t="str">
        <f>IF($BI$3="実績",IF(DAY(DATE($AJ$2,$AN$2,29))=29,29,""),"")</f>
        <v/>
      </c>
      <c r="BD16" s="155" t="str">
        <f>IF($BI$3="実績",IF(DAY(DATE($AJ$2,$AN$2,30))=30,30,""),"")</f>
        <v/>
      </c>
      <c r="BE16" s="156" t="str">
        <f>IF($BI$3="実績",IF(DAY(DATE($AJ$2,$AN$2,31))=31,31,""),"")</f>
        <v/>
      </c>
      <c r="BF16" s="821"/>
      <c r="BG16" s="798"/>
      <c r="BH16" s="786"/>
      <c r="BI16" s="798"/>
      <c r="BJ16" s="786"/>
      <c r="BK16" s="681"/>
      <c r="BL16" s="681"/>
      <c r="BM16" s="681"/>
      <c r="BN16" s="798"/>
    </row>
    <row r="17" spans="2:66" ht="20.25" hidden="1" customHeight="1" x14ac:dyDescent="0.15">
      <c r="B17" s="771"/>
      <c r="C17" s="774"/>
      <c r="D17" s="779"/>
      <c r="E17" s="659"/>
      <c r="F17" s="780"/>
      <c r="G17" s="786"/>
      <c r="H17" s="787"/>
      <c r="I17" s="152"/>
      <c r="J17" s="153"/>
      <c r="K17" s="152"/>
      <c r="L17" s="153"/>
      <c r="M17" s="791"/>
      <c r="N17" s="787"/>
      <c r="O17" s="791"/>
      <c r="P17" s="681"/>
      <c r="Q17" s="681"/>
      <c r="R17" s="787"/>
      <c r="S17" s="791"/>
      <c r="T17" s="681"/>
      <c r="U17" s="787"/>
      <c r="V17" s="791"/>
      <c r="W17" s="681"/>
      <c r="X17" s="681"/>
      <c r="Y17" s="681"/>
      <c r="Z17" s="798"/>
      <c r="AA17" s="154">
        <f>WEEKDAY(DATE($AJ$2,$AN$2,1))</f>
        <v>4</v>
      </c>
      <c r="AB17" s="155">
        <f>WEEKDAY(DATE($AJ$2,$AN$2,2))</f>
        <v>5</v>
      </c>
      <c r="AC17" s="155">
        <f>WEEKDAY(DATE($AJ$2,$AN$2,3))</f>
        <v>6</v>
      </c>
      <c r="AD17" s="155">
        <f>WEEKDAY(DATE($AJ$2,$AN$2,4))</f>
        <v>7</v>
      </c>
      <c r="AE17" s="155">
        <f>WEEKDAY(DATE($AJ$2,$AN$2,5))</f>
        <v>1</v>
      </c>
      <c r="AF17" s="155">
        <f>WEEKDAY(DATE($AJ$2,$AN$2,6))</f>
        <v>2</v>
      </c>
      <c r="AG17" s="156">
        <f>WEEKDAY(DATE($AJ$2,$AN$2,7))</f>
        <v>3</v>
      </c>
      <c r="AH17" s="157">
        <f>WEEKDAY(DATE($AJ$2,$AN$2,8))</f>
        <v>4</v>
      </c>
      <c r="AI17" s="155">
        <f>WEEKDAY(DATE($AJ$2,$AN$2,9))</f>
        <v>5</v>
      </c>
      <c r="AJ17" s="155">
        <f>WEEKDAY(DATE($AJ$2,$AN$2,10))</f>
        <v>6</v>
      </c>
      <c r="AK17" s="155">
        <f>WEEKDAY(DATE($AJ$2,$AN$2,11))</f>
        <v>7</v>
      </c>
      <c r="AL17" s="155">
        <f>WEEKDAY(DATE($AJ$2,$AN$2,12))</f>
        <v>1</v>
      </c>
      <c r="AM17" s="155">
        <f>WEEKDAY(DATE($AJ$2,$AN$2,13))</f>
        <v>2</v>
      </c>
      <c r="AN17" s="156">
        <f>WEEKDAY(DATE($AJ$2,$AN$2,14))</f>
        <v>3</v>
      </c>
      <c r="AO17" s="157">
        <f>WEEKDAY(DATE($AJ$2,$AN$2,15))</f>
        <v>4</v>
      </c>
      <c r="AP17" s="155">
        <f>WEEKDAY(DATE($AJ$2,$AN$2,16))</f>
        <v>5</v>
      </c>
      <c r="AQ17" s="155">
        <f>WEEKDAY(DATE($AJ$2,$AN$2,17))</f>
        <v>6</v>
      </c>
      <c r="AR17" s="155">
        <f>WEEKDAY(DATE($AJ$2,$AN$2,18))</f>
        <v>7</v>
      </c>
      <c r="AS17" s="155">
        <f>WEEKDAY(DATE($AJ$2,$AN$2,19))</f>
        <v>1</v>
      </c>
      <c r="AT17" s="155">
        <f>WEEKDAY(DATE($AJ$2,$AN$2,20))</f>
        <v>2</v>
      </c>
      <c r="AU17" s="156">
        <f>WEEKDAY(DATE($AJ$2,$AN$2,21))</f>
        <v>3</v>
      </c>
      <c r="AV17" s="157">
        <f>WEEKDAY(DATE($AJ$2,$AN$2,22))</f>
        <v>4</v>
      </c>
      <c r="AW17" s="155">
        <f>WEEKDAY(DATE($AJ$2,$AN$2,23))</f>
        <v>5</v>
      </c>
      <c r="AX17" s="155">
        <f>WEEKDAY(DATE($AJ$2,$AN$2,24))</f>
        <v>6</v>
      </c>
      <c r="AY17" s="155">
        <f>WEEKDAY(DATE($AJ$2,$AN$2,25))</f>
        <v>7</v>
      </c>
      <c r="AZ17" s="155">
        <f>WEEKDAY(DATE($AJ$2,$AN$2,26))</f>
        <v>1</v>
      </c>
      <c r="BA17" s="155">
        <f>WEEKDAY(DATE($AJ$2,$AN$2,27))</f>
        <v>2</v>
      </c>
      <c r="BB17" s="156">
        <f>WEEKDAY(DATE($AJ$2,$AN$2,28))</f>
        <v>3</v>
      </c>
      <c r="BC17" s="157">
        <f>IF(BC16=29,WEEKDAY(DATE($AJ$2,$AN$2,29)),0)</f>
        <v>0</v>
      </c>
      <c r="BD17" s="155">
        <f>IF(BD16=30,WEEKDAY(DATE($AJ$2,$AN$2,30)),0)</f>
        <v>0</v>
      </c>
      <c r="BE17" s="156">
        <f>IF(BE16=31,WEEKDAY(DATE($AJ$2,$AN$2,31)),0)</f>
        <v>0</v>
      </c>
      <c r="BF17" s="821"/>
      <c r="BG17" s="798"/>
      <c r="BH17" s="786"/>
      <c r="BI17" s="798"/>
      <c r="BJ17" s="786"/>
      <c r="BK17" s="681"/>
      <c r="BL17" s="681"/>
      <c r="BM17" s="681"/>
      <c r="BN17" s="798"/>
    </row>
    <row r="18" spans="2:66" ht="20.25" customHeight="1" thickBot="1" x14ac:dyDescent="0.2">
      <c r="B18" s="772"/>
      <c r="C18" s="775"/>
      <c r="D18" s="781"/>
      <c r="E18" s="782"/>
      <c r="F18" s="783"/>
      <c r="G18" s="788"/>
      <c r="H18" s="789"/>
      <c r="I18" s="158"/>
      <c r="J18" s="159"/>
      <c r="K18" s="158"/>
      <c r="L18" s="159"/>
      <c r="M18" s="792"/>
      <c r="N18" s="789"/>
      <c r="O18" s="792"/>
      <c r="P18" s="794"/>
      <c r="Q18" s="794"/>
      <c r="R18" s="789"/>
      <c r="S18" s="792"/>
      <c r="T18" s="794"/>
      <c r="U18" s="789"/>
      <c r="V18" s="792"/>
      <c r="W18" s="794"/>
      <c r="X18" s="794"/>
      <c r="Y18" s="794"/>
      <c r="Z18" s="799"/>
      <c r="AA18" s="160" t="str">
        <f>IF(AA17=1,"日",IF(AA17=2,"月",IF(AA17=3,"火",IF(AA17=4,"水",IF(AA17=5,"木",IF(AA17=6,"金","土"))))))</f>
        <v>水</v>
      </c>
      <c r="AB18" s="161" t="str">
        <f t="shared" ref="AB18:BB18" si="0">IF(AB17=1,"日",IF(AB17=2,"月",IF(AB17=3,"火",IF(AB17=4,"水",IF(AB17=5,"木",IF(AB17=6,"金","土"))))))</f>
        <v>木</v>
      </c>
      <c r="AC18" s="161" t="str">
        <f t="shared" si="0"/>
        <v>金</v>
      </c>
      <c r="AD18" s="161" t="str">
        <f t="shared" si="0"/>
        <v>土</v>
      </c>
      <c r="AE18" s="161" t="str">
        <f t="shared" si="0"/>
        <v>日</v>
      </c>
      <c r="AF18" s="161" t="str">
        <f t="shared" si="0"/>
        <v>月</v>
      </c>
      <c r="AG18" s="162" t="str">
        <f t="shared" si="0"/>
        <v>火</v>
      </c>
      <c r="AH18" s="163" t="str">
        <f>IF(AH17=1,"日",IF(AH17=2,"月",IF(AH17=3,"火",IF(AH17=4,"水",IF(AH17=5,"木",IF(AH17=6,"金","土"))))))</f>
        <v>水</v>
      </c>
      <c r="AI18" s="161" t="str">
        <f t="shared" si="0"/>
        <v>木</v>
      </c>
      <c r="AJ18" s="161" t="str">
        <f t="shared" si="0"/>
        <v>金</v>
      </c>
      <c r="AK18" s="161" t="str">
        <f t="shared" si="0"/>
        <v>土</v>
      </c>
      <c r="AL18" s="161" t="str">
        <f t="shared" si="0"/>
        <v>日</v>
      </c>
      <c r="AM18" s="161" t="str">
        <f t="shared" si="0"/>
        <v>月</v>
      </c>
      <c r="AN18" s="162" t="str">
        <f t="shared" si="0"/>
        <v>火</v>
      </c>
      <c r="AO18" s="163" t="str">
        <f>IF(AO17=1,"日",IF(AO17=2,"月",IF(AO17=3,"火",IF(AO17=4,"水",IF(AO17=5,"木",IF(AO17=6,"金","土"))))))</f>
        <v>水</v>
      </c>
      <c r="AP18" s="161" t="str">
        <f t="shared" si="0"/>
        <v>木</v>
      </c>
      <c r="AQ18" s="161" t="str">
        <f t="shared" si="0"/>
        <v>金</v>
      </c>
      <c r="AR18" s="161" t="str">
        <f t="shared" si="0"/>
        <v>土</v>
      </c>
      <c r="AS18" s="161" t="str">
        <f t="shared" si="0"/>
        <v>日</v>
      </c>
      <c r="AT18" s="161" t="str">
        <f t="shared" si="0"/>
        <v>月</v>
      </c>
      <c r="AU18" s="162" t="str">
        <f t="shared" si="0"/>
        <v>火</v>
      </c>
      <c r="AV18" s="163" t="str">
        <f>IF(AV17=1,"日",IF(AV17=2,"月",IF(AV17=3,"火",IF(AV17=4,"水",IF(AV17=5,"木",IF(AV17=6,"金","土"))))))</f>
        <v>水</v>
      </c>
      <c r="AW18" s="161" t="str">
        <f t="shared" si="0"/>
        <v>木</v>
      </c>
      <c r="AX18" s="161" t="str">
        <f t="shared" si="0"/>
        <v>金</v>
      </c>
      <c r="AY18" s="161" t="str">
        <f t="shared" si="0"/>
        <v>土</v>
      </c>
      <c r="AZ18" s="161" t="str">
        <f t="shared" si="0"/>
        <v>日</v>
      </c>
      <c r="BA18" s="161" t="str">
        <f t="shared" si="0"/>
        <v>月</v>
      </c>
      <c r="BB18" s="162" t="str">
        <f t="shared" si="0"/>
        <v>火</v>
      </c>
      <c r="BC18" s="161" t="str">
        <f>IF(BC17=1,"日",IF(BC17=2,"月",IF(BC17=3,"火",IF(BC17=4,"水",IF(BC17=5,"木",IF(BC17=6,"金",IF(BC17=0,"","土")))))))</f>
        <v/>
      </c>
      <c r="BD18" s="161" t="str">
        <f>IF(BD17=1,"日",IF(BD17=2,"月",IF(BD17=3,"火",IF(BD17=4,"水",IF(BD17=5,"木",IF(BD17=6,"金",IF(BD17=0,"","土")))))))</f>
        <v/>
      </c>
      <c r="BE18" s="161" t="str">
        <f>IF(BE17=1,"日",IF(BE17=2,"月",IF(BE17=3,"火",IF(BE17=4,"水",IF(BE17=5,"木",IF(BE17=6,"金",IF(BE17=0,"","土")))))))</f>
        <v/>
      </c>
      <c r="BF18" s="822"/>
      <c r="BG18" s="799"/>
      <c r="BH18" s="788"/>
      <c r="BI18" s="799"/>
      <c r="BJ18" s="788"/>
      <c r="BK18" s="794"/>
      <c r="BL18" s="794"/>
      <c r="BM18" s="794"/>
      <c r="BN18" s="799"/>
    </row>
    <row r="19" spans="2:66" ht="20.25" customHeight="1" x14ac:dyDescent="0.15">
      <c r="B19" s="164"/>
      <c r="C19" s="875"/>
      <c r="D19" s="876"/>
      <c r="E19" s="877"/>
      <c r="F19" s="878"/>
      <c r="G19" s="761"/>
      <c r="H19" s="762"/>
      <c r="I19" s="165"/>
      <c r="J19" s="166"/>
      <c r="K19" s="165"/>
      <c r="L19" s="166"/>
      <c r="M19" s="763"/>
      <c r="N19" s="764"/>
      <c r="O19" s="765"/>
      <c r="P19" s="766"/>
      <c r="Q19" s="766"/>
      <c r="R19" s="762"/>
      <c r="S19" s="767" t="s">
        <v>271</v>
      </c>
      <c r="T19" s="768"/>
      <c r="U19" s="769"/>
      <c r="V19" s="167" t="s">
        <v>272</v>
      </c>
      <c r="W19" s="168"/>
      <c r="X19" s="168"/>
      <c r="Y19" s="169"/>
      <c r="Z19" s="170"/>
      <c r="AA19" s="171" t="s">
        <v>273</v>
      </c>
      <c r="AB19" s="172" t="s">
        <v>273</v>
      </c>
      <c r="AC19" s="172" t="s">
        <v>273</v>
      </c>
      <c r="AD19" s="172" t="s">
        <v>274</v>
      </c>
      <c r="AE19" s="172" t="s">
        <v>274</v>
      </c>
      <c r="AF19" s="172" t="s">
        <v>273</v>
      </c>
      <c r="AG19" s="173" t="s">
        <v>273</v>
      </c>
      <c r="AH19" s="171" t="s">
        <v>273</v>
      </c>
      <c r="AI19" s="172" t="s">
        <v>273</v>
      </c>
      <c r="AJ19" s="172" t="s">
        <v>273</v>
      </c>
      <c r="AK19" s="172" t="s">
        <v>274</v>
      </c>
      <c r="AL19" s="172" t="s">
        <v>274</v>
      </c>
      <c r="AM19" s="172" t="s">
        <v>273</v>
      </c>
      <c r="AN19" s="173" t="s">
        <v>273</v>
      </c>
      <c r="AO19" s="171" t="s">
        <v>273</v>
      </c>
      <c r="AP19" s="172" t="s">
        <v>273</v>
      </c>
      <c r="AQ19" s="172" t="s">
        <v>273</v>
      </c>
      <c r="AR19" s="172" t="s">
        <v>274</v>
      </c>
      <c r="AS19" s="172" t="s">
        <v>274</v>
      </c>
      <c r="AT19" s="172" t="s">
        <v>273</v>
      </c>
      <c r="AU19" s="173" t="s">
        <v>273</v>
      </c>
      <c r="AV19" s="171" t="s">
        <v>273</v>
      </c>
      <c r="AW19" s="172" t="s">
        <v>273</v>
      </c>
      <c r="AX19" s="172" t="s">
        <v>273</v>
      </c>
      <c r="AY19" s="172" t="s">
        <v>274</v>
      </c>
      <c r="AZ19" s="172" t="s">
        <v>274</v>
      </c>
      <c r="BA19" s="172" t="s">
        <v>273</v>
      </c>
      <c r="BB19" s="173" t="s">
        <v>273</v>
      </c>
      <c r="BC19" s="171"/>
      <c r="BD19" s="172"/>
      <c r="BE19" s="174"/>
      <c r="BF19" s="824"/>
      <c r="BG19" s="825"/>
      <c r="BH19" s="826"/>
      <c r="BI19" s="827"/>
      <c r="BJ19" s="828"/>
      <c r="BK19" s="768"/>
      <c r="BL19" s="768"/>
      <c r="BM19" s="768"/>
      <c r="BN19" s="829"/>
    </row>
    <row r="20" spans="2:66" ht="20.25" customHeight="1" x14ac:dyDescent="0.15">
      <c r="B20" s="175">
        <v>1</v>
      </c>
      <c r="C20" s="866"/>
      <c r="D20" s="871"/>
      <c r="E20" s="869"/>
      <c r="F20" s="870"/>
      <c r="G20" s="733" t="s">
        <v>275</v>
      </c>
      <c r="H20" s="734"/>
      <c r="I20" s="176"/>
      <c r="J20" s="177"/>
      <c r="K20" s="176"/>
      <c r="L20" s="177"/>
      <c r="M20" s="735" t="s">
        <v>276</v>
      </c>
      <c r="N20" s="736"/>
      <c r="O20" s="737" t="s">
        <v>277</v>
      </c>
      <c r="P20" s="738"/>
      <c r="Q20" s="738"/>
      <c r="R20" s="734"/>
      <c r="S20" s="722"/>
      <c r="T20" s="690"/>
      <c r="U20" s="723"/>
      <c r="V20" s="178" t="s">
        <v>278</v>
      </c>
      <c r="W20" s="179"/>
      <c r="X20" s="179"/>
      <c r="Y20" s="180"/>
      <c r="Z20" s="181"/>
      <c r="AA20" s="182">
        <f>IF(AA19="","",VLOOKUP(AA19,【記載例】シフト記号表!$C$5:$W$46,21,FALSE))</f>
        <v>6.9999999999999902</v>
      </c>
      <c r="AB20" s="183">
        <f>IF(AB19="","",VLOOKUP(AB19,【記載例】シフト記号表!$C$5:$W$46,21,FALSE))</f>
        <v>6.9999999999999902</v>
      </c>
      <c r="AC20" s="183">
        <f>IF(AC19="","",VLOOKUP(AC19,【記載例】シフト記号表!$C$5:$W$46,21,FALSE))</f>
        <v>6.9999999999999902</v>
      </c>
      <c r="AD20" s="183" t="str">
        <f>IF(AD19="","",VLOOKUP(AD19,【記載例】シフト記号表!$C$5:$W$46,21,FALSE))</f>
        <v>-</v>
      </c>
      <c r="AE20" s="183" t="str">
        <f>IF(AE19="","",VLOOKUP(AE19,【記載例】シフト記号表!$C$5:$W$46,21,FALSE))</f>
        <v>-</v>
      </c>
      <c r="AF20" s="183">
        <f>IF(AF19="","",VLOOKUP(AF19,【記載例】シフト記号表!$C$5:$W$46,21,FALSE))</f>
        <v>6.9999999999999902</v>
      </c>
      <c r="AG20" s="184">
        <f>IF(AG19="","",VLOOKUP(AG19,【記載例】シフト記号表!$C$5:$W$46,21,FALSE))</f>
        <v>6.9999999999999902</v>
      </c>
      <c r="AH20" s="182">
        <f>IF(AH19="","",VLOOKUP(AH19,【記載例】シフト記号表!$C$5:$W$46,21,FALSE))</f>
        <v>6.9999999999999902</v>
      </c>
      <c r="AI20" s="183">
        <f>IF(AI19="","",VLOOKUP(AI19,【記載例】シフト記号表!$C$5:$W$46,21,FALSE))</f>
        <v>6.9999999999999902</v>
      </c>
      <c r="AJ20" s="183">
        <f>IF(AJ19="","",VLOOKUP(AJ19,【記載例】シフト記号表!$C$5:$W$46,21,FALSE))</f>
        <v>6.9999999999999902</v>
      </c>
      <c r="AK20" s="183" t="str">
        <f>IF(AK19="","",VLOOKUP(AK19,【記載例】シフト記号表!$C$5:$W$46,21,FALSE))</f>
        <v>-</v>
      </c>
      <c r="AL20" s="183" t="str">
        <f>IF(AL19="","",VLOOKUP(AL19,【記載例】シフト記号表!$C$5:$W$46,21,FALSE))</f>
        <v>-</v>
      </c>
      <c r="AM20" s="183">
        <f>IF(AM19="","",VLOOKUP(AM19,【記載例】シフト記号表!$C$5:$W$46,21,FALSE))</f>
        <v>6.9999999999999902</v>
      </c>
      <c r="AN20" s="184">
        <f>IF(AN19="","",VLOOKUP(AN19,【記載例】シフト記号表!$C$5:$W$46,21,FALSE))</f>
        <v>6.9999999999999902</v>
      </c>
      <c r="AO20" s="182">
        <f>IF(AO19="","",VLOOKUP(AO19,【記載例】シフト記号表!$C$5:$W$46,21,FALSE))</f>
        <v>6.9999999999999902</v>
      </c>
      <c r="AP20" s="183">
        <f>IF(AP19="","",VLOOKUP(AP19,【記載例】シフト記号表!$C$5:$W$46,21,FALSE))</f>
        <v>6.9999999999999902</v>
      </c>
      <c r="AQ20" s="183">
        <f>IF(AQ19="","",VLOOKUP(AQ19,【記載例】シフト記号表!$C$5:$W$46,21,FALSE))</f>
        <v>6.9999999999999902</v>
      </c>
      <c r="AR20" s="183" t="str">
        <f>IF(AR19="","",VLOOKUP(AR19,【記載例】シフト記号表!$C$5:$W$46,21,FALSE))</f>
        <v>-</v>
      </c>
      <c r="AS20" s="183" t="str">
        <f>IF(AS19="","",VLOOKUP(AS19,【記載例】シフト記号表!$C$5:$W$46,21,FALSE))</f>
        <v>-</v>
      </c>
      <c r="AT20" s="183">
        <f>IF(AT19="","",VLOOKUP(AT19,【記載例】シフト記号表!$C$5:$W$46,21,FALSE))</f>
        <v>6.9999999999999902</v>
      </c>
      <c r="AU20" s="184">
        <f>IF(AU19="","",VLOOKUP(AU19,【記載例】シフト記号表!$C$5:$W$46,21,FALSE))</f>
        <v>6.9999999999999902</v>
      </c>
      <c r="AV20" s="182">
        <f>IF(AV19="","",VLOOKUP(AV19,【記載例】シフト記号表!$C$5:$W$46,21,FALSE))</f>
        <v>6.9999999999999902</v>
      </c>
      <c r="AW20" s="183">
        <f>IF(AW19="","",VLOOKUP(AW19,【記載例】シフト記号表!$C$5:$W$46,21,FALSE))</f>
        <v>6.9999999999999902</v>
      </c>
      <c r="AX20" s="183">
        <f>IF(AX19="","",VLOOKUP(AX19,【記載例】シフト記号表!$C$5:$W$46,21,FALSE))</f>
        <v>6.9999999999999902</v>
      </c>
      <c r="AY20" s="183" t="str">
        <f>IF(AY19="","",VLOOKUP(AY19,【記載例】シフト記号表!$C$5:$W$46,21,FALSE))</f>
        <v>-</v>
      </c>
      <c r="AZ20" s="183" t="str">
        <f>IF(AZ19="","",VLOOKUP(AZ19,【記載例】シフト記号表!$C$5:$W$46,21,FALSE))</f>
        <v>-</v>
      </c>
      <c r="BA20" s="183">
        <f>IF(BA19="","",VLOOKUP(BA19,【記載例】シフト記号表!$C$5:$W$46,21,FALSE))</f>
        <v>6.9999999999999902</v>
      </c>
      <c r="BB20" s="184">
        <f>IF(BB19="","",VLOOKUP(BB19,【記載例】シフト記号表!$C$5:$W$46,21,FALSE))</f>
        <v>6.9999999999999902</v>
      </c>
      <c r="BC20" s="182" t="str">
        <f>IF(BC19="","",VLOOKUP(BC19,【記載例】シフト記号表!$C$5:$W$46,21,FALSE))</f>
        <v/>
      </c>
      <c r="BD20" s="183" t="str">
        <f>IF(BD19="","",VLOOKUP(BD19,【記載例】シフト記号表!$C$5:$W$46,21,FALSE))</f>
        <v/>
      </c>
      <c r="BE20" s="185" t="str">
        <f>IF(BE19="","",VLOOKUP(BE19,【記載例】シフト記号表!$C$5:$W$46,21,FALSE))</f>
        <v/>
      </c>
      <c r="BF20" s="696">
        <f>IF($BI$3="計画",SUM(AA20:BB20),IF($BI$3="実績",SUM(AA20:BE20),""))</f>
        <v>140</v>
      </c>
      <c r="BG20" s="697"/>
      <c r="BH20" s="698">
        <f>IF($BI$3="計画",BF20/4,IF($BI$3="実績",(BF20/($BI$7/7)),""))</f>
        <v>35</v>
      </c>
      <c r="BI20" s="699"/>
      <c r="BJ20" s="689"/>
      <c r="BK20" s="690"/>
      <c r="BL20" s="690"/>
      <c r="BM20" s="690"/>
      <c r="BN20" s="691"/>
    </row>
    <row r="21" spans="2:66" ht="20.25" customHeight="1" x14ac:dyDescent="0.15">
      <c r="B21" s="186"/>
      <c r="C21" s="866"/>
      <c r="D21" s="871"/>
      <c r="E21" s="869"/>
      <c r="F21" s="870"/>
      <c r="G21" s="743"/>
      <c r="H21" s="744"/>
      <c r="I21" s="745" t="str">
        <f>G20</f>
        <v>管理者</v>
      </c>
      <c r="J21" s="744"/>
      <c r="K21" s="745" t="str">
        <f>M20</f>
        <v>A</v>
      </c>
      <c r="L21" s="744"/>
      <c r="M21" s="746"/>
      <c r="N21" s="747"/>
      <c r="O21" s="748"/>
      <c r="P21" s="749"/>
      <c r="Q21" s="749"/>
      <c r="R21" s="750"/>
      <c r="S21" s="755"/>
      <c r="T21" s="741"/>
      <c r="U21" s="756"/>
      <c r="V21" s="187" t="s">
        <v>279</v>
      </c>
      <c r="W21" s="188"/>
      <c r="X21" s="188"/>
      <c r="Y21" s="189"/>
      <c r="Z21" s="190"/>
      <c r="AA21" s="191">
        <f>IF(AA19="","",VLOOKUP(AA19,【記載例】シフト記号表!$C$5:$Y$46,23,FALSE))</f>
        <v>1.00000000000001</v>
      </c>
      <c r="AB21" s="192">
        <f>IF(AB19="","",VLOOKUP(AB19,【記載例】シフト記号表!$C$5:$Y$46,23,FALSE))</f>
        <v>1.00000000000001</v>
      </c>
      <c r="AC21" s="192">
        <f>IF(AC19="","",VLOOKUP(AC19,【記載例】シフト記号表!$C$5:$Y$46,23,FALSE))</f>
        <v>1.00000000000001</v>
      </c>
      <c r="AD21" s="192" t="str">
        <f>IF(AD19="","",VLOOKUP(AD19,【記載例】シフト記号表!$C$5:$Y$46,23,FALSE))</f>
        <v>-</v>
      </c>
      <c r="AE21" s="192" t="str">
        <f>IF(AE19="","",VLOOKUP(AE19,【記載例】シフト記号表!$C$5:$Y$46,23,FALSE))</f>
        <v>-</v>
      </c>
      <c r="AF21" s="192">
        <f>IF(AF19="","",VLOOKUP(AF19,【記載例】シフト記号表!$C$5:$Y$46,23,FALSE))</f>
        <v>1.00000000000001</v>
      </c>
      <c r="AG21" s="193">
        <f>IF(AG19="","",VLOOKUP(AG19,【記載例】シフト記号表!$C$5:$Y$46,23,FALSE))</f>
        <v>1.00000000000001</v>
      </c>
      <c r="AH21" s="191">
        <f>IF(AH19="","",VLOOKUP(AH19,【記載例】シフト記号表!$C$5:$Y$46,23,FALSE))</f>
        <v>1.00000000000001</v>
      </c>
      <c r="AI21" s="192">
        <f>IF(AI19="","",VLOOKUP(AI19,【記載例】シフト記号表!$C$5:$Y$46,23,FALSE))</f>
        <v>1.00000000000001</v>
      </c>
      <c r="AJ21" s="192">
        <f>IF(AJ19="","",VLOOKUP(AJ19,【記載例】シフト記号表!$C$5:$Y$46,23,FALSE))</f>
        <v>1.00000000000001</v>
      </c>
      <c r="AK21" s="192" t="str">
        <f>IF(AK19="","",VLOOKUP(AK19,【記載例】シフト記号表!$C$5:$Y$46,23,FALSE))</f>
        <v>-</v>
      </c>
      <c r="AL21" s="192" t="str">
        <f>IF(AL19="","",VLOOKUP(AL19,【記載例】シフト記号表!$C$5:$Y$46,23,FALSE))</f>
        <v>-</v>
      </c>
      <c r="AM21" s="192">
        <f>IF(AM19="","",VLOOKUP(AM19,【記載例】シフト記号表!$C$5:$Y$46,23,FALSE))</f>
        <v>1.00000000000001</v>
      </c>
      <c r="AN21" s="193">
        <f>IF(AN19="","",VLOOKUP(AN19,【記載例】シフト記号表!$C$5:$Y$46,23,FALSE))</f>
        <v>1.00000000000001</v>
      </c>
      <c r="AO21" s="191">
        <f>IF(AO19="","",VLOOKUP(AO19,【記載例】シフト記号表!$C$5:$Y$46,23,FALSE))</f>
        <v>1.00000000000001</v>
      </c>
      <c r="AP21" s="192">
        <f>IF(AP19="","",VLOOKUP(AP19,【記載例】シフト記号表!$C$5:$Y$46,23,FALSE))</f>
        <v>1.00000000000001</v>
      </c>
      <c r="AQ21" s="192">
        <f>IF(AQ19="","",VLOOKUP(AQ19,【記載例】シフト記号表!$C$5:$Y$46,23,FALSE))</f>
        <v>1.00000000000001</v>
      </c>
      <c r="AR21" s="192" t="str">
        <f>IF(AR19="","",VLOOKUP(AR19,【記載例】シフト記号表!$C$5:$Y$46,23,FALSE))</f>
        <v>-</v>
      </c>
      <c r="AS21" s="192" t="str">
        <f>IF(AS19="","",VLOOKUP(AS19,【記載例】シフト記号表!$C$5:$Y$46,23,FALSE))</f>
        <v>-</v>
      </c>
      <c r="AT21" s="192">
        <f>IF(AT19="","",VLOOKUP(AT19,【記載例】シフト記号表!$C$5:$Y$46,23,FALSE))</f>
        <v>1.00000000000001</v>
      </c>
      <c r="AU21" s="193">
        <f>IF(AU19="","",VLOOKUP(AU19,【記載例】シフト記号表!$C$5:$Y$46,23,FALSE))</f>
        <v>1.00000000000001</v>
      </c>
      <c r="AV21" s="191">
        <f>IF(AV19="","",VLOOKUP(AV19,【記載例】シフト記号表!$C$5:$Y$46,23,FALSE))</f>
        <v>1.00000000000001</v>
      </c>
      <c r="AW21" s="192">
        <f>IF(AW19="","",VLOOKUP(AW19,【記載例】シフト記号表!$C$5:$Y$46,23,FALSE))</f>
        <v>1.00000000000001</v>
      </c>
      <c r="AX21" s="192">
        <f>IF(AX19="","",VLOOKUP(AX19,【記載例】シフト記号表!$C$5:$Y$46,23,FALSE))</f>
        <v>1.00000000000001</v>
      </c>
      <c r="AY21" s="192" t="str">
        <f>IF(AY19="","",VLOOKUP(AY19,【記載例】シフト記号表!$C$5:$Y$46,23,FALSE))</f>
        <v>-</v>
      </c>
      <c r="AZ21" s="192" t="str">
        <f>IF(AZ19="","",VLOOKUP(AZ19,【記載例】シフト記号表!$C$5:$Y$46,23,FALSE))</f>
        <v>-</v>
      </c>
      <c r="BA21" s="192">
        <f>IF(BA19="","",VLOOKUP(BA19,【記載例】シフト記号表!$C$5:$Y$46,23,FALSE))</f>
        <v>1.00000000000001</v>
      </c>
      <c r="BB21" s="193">
        <f>IF(BB19="","",VLOOKUP(BB19,【記載例】シフト記号表!$C$5:$Y$46,23,FALSE))</f>
        <v>1.00000000000001</v>
      </c>
      <c r="BC21" s="191" t="str">
        <f>IF(BC19="","",VLOOKUP(BC19,【記載例】シフト記号表!$C$5:$Y$46,23,FALSE))</f>
        <v/>
      </c>
      <c r="BD21" s="192" t="str">
        <f>IF(BD19="","",VLOOKUP(BD19,【記載例】シフト記号表!$C$5:$Y$46,23,FALSE))</f>
        <v/>
      </c>
      <c r="BE21" s="194" t="str">
        <f>IF(BE19="","",VLOOKUP(BE19,【記載例】シフト記号表!$C$5:$Y$46,23,FALSE))</f>
        <v/>
      </c>
      <c r="BF21" s="751">
        <f>IF($BI$3="計画",SUM(AA21:BB21),IF($BI$3="実績",SUM(AA21:BE21),""))</f>
        <v>20.000000000000199</v>
      </c>
      <c r="BG21" s="752"/>
      <c r="BH21" s="753">
        <f>IF($BI$3="計画",BF21/4,IF($BI$3="実績",(BF21/($BI$7/7)),""))</f>
        <v>5</v>
      </c>
      <c r="BI21" s="754"/>
      <c r="BJ21" s="740"/>
      <c r="BK21" s="741"/>
      <c r="BL21" s="741"/>
      <c r="BM21" s="741"/>
      <c r="BN21" s="742"/>
    </row>
    <row r="22" spans="2:66" ht="20.25" customHeight="1" x14ac:dyDescent="0.15">
      <c r="B22" s="195"/>
      <c r="C22" s="865"/>
      <c r="D22" s="868"/>
      <c r="E22" s="869"/>
      <c r="F22" s="870"/>
      <c r="G22" s="714"/>
      <c r="H22" s="715"/>
      <c r="I22" s="196"/>
      <c r="J22" s="197"/>
      <c r="K22" s="196"/>
      <c r="L22" s="197"/>
      <c r="M22" s="716"/>
      <c r="N22" s="717"/>
      <c r="O22" s="718"/>
      <c r="P22" s="719"/>
      <c r="Q22" s="719"/>
      <c r="R22" s="715"/>
      <c r="S22" s="720" t="s">
        <v>280</v>
      </c>
      <c r="T22" s="687"/>
      <c r="U22" s="721"/>
      <c r="V22" s="198" t="s">
        <v>272</v>
      </c>
      <c r="W22" s="199"/>
      <c r="X22" s="199"/>
      <c r="Y22" s="200"/>
      <c r="Z22" s="201"/>
      <c r="AA22" s="202" t="s">
        <v>281</v>
      </c>
      <c r="AB22" s="203" t="s">
        <v>281</v>
      </c>
      <c r="AC22" s="203" t="s">
        <v>281</v>
      </c>
      <c r="AD22" s="203" t="s">
        <v>274</v>
      </c>
      <c r="AE22" s="203" t="s">
        <v>274</v>
      </c>
      <c r="AF22" s="203" t="s">
        <v>282</v>
      </c>
      <c r="AG22" s="204" t="s">
        <v>281</v>
      </c>
      <c r="AH22" s="202" t="s">
        <v>281</v>
      </c>
      <c r="AI22" s="203" t="s">
        <v>281</v>
      </c>
      <c r="AJ22" s="203" t="s">
        <v>281</v>
      </c>
      <c r="AK22" s="203" t="s">
        <v>274</v>
      </c>
      <c r="AL22" s="203" t="s">
        <v>274</v>
      </c>
      <c r="AM22" s="203" t="s">
        <v>282</v>
      </c>
      <c r="AN22" s="204" t="s">
        <v>282</v>
      </c>
      <c r="AO22" s="202" t="s">
        <v>282</v>
      </c>
      <c r="AP22" s="203" t="s">
        <v>282</v>
      </c>
      <c r="AQ22" s="203" t="s">
        <v>282</v>
      </c>
      <c r="AR22" s="203" t="s">
        <v>274</v>
      </c>
      <c r="AS22" s="203" t="s">
        <v>274</v>
      </c>
      <c r="AT22" s="203" t="s">
        <v>282</v>
      </c>
      <c r="AU22" s="204" t="s">
        <v>282</v>
      </c>
      <c r="AV22" s="202" t="s">
        <v>282</v>
      </c>
      <c r="AW22" s="203" t="s">
        <v>282</v>
      </c>
      <c r="AX22" s="203" t="s">
        <v>282</v>
      </c>
      <c r="AY22" s="203" t="s">
        <v>274</v>
      </c>
      <c r="AZ22" s="203" t="s">
        <v>274</v>
      </c>
      <c r="BA22" s="203" t="s">
        <v>282</v>
      </c>
      <c r="BB22" s="204" t="s">
        <v>282</v>
      </c>
      <c r="BC22" s="202"/>
      <c r="BD22" s="203"/>
      <c r="BE22" s="205"/>
      <c r="BF22" s="682"/>
      <c r="BG22" s="683"/>
      <c r="BH22" s="684"/>
      <c r="BI22" s="685"/>
      <c r="BJ22" s="686"/>
      <c r="BK22" s="687"/>
      <c r="BL22" s="687"/>
      <c r="BM22" s="687"/>
      <c r="BN22" s="688"/>
    </row>
    <row r="23" spans="2:66" ht="20.25" customHeight="1" x14ac:dyDescent="0.15">
      <c r="B23" s="175">
        <f>B20+1</f>
        <v>2</v>
      </c>
      <c r="C23" s="866"/>
      <c r="D23" s="871"/>
      <c r="E23" s="869"/>
      <c r="F23" s="870"/>
      <c r="G23" s="733" t="s">
        <v>283</v>
      </c>
      <c r="H23" s="734"/>
      <c r="I23" s="176"/>
      <c r="J23" s="177"/>
      <c r="K23" s="176"/>
      <c r="L23" s="177"/>
      <c r="M23" s="735" t="s">
        <v>276</v>
      </c>
      <c r="N23" s="736"/>
      <c r="O23" s="737" t="s">
        <v>284</v>
      </c>
      <c r="P23" s="738"/>
      <c r="Q23" s="738"/>
      <c r="R23" s="734"/>
      <c r="S23" s="722"/>
      <c r="T23" s="690"/>
      <c r="U23" s="723"/>
      <c r="V23" s="178" t="s">
        <v>278</v>
      </c>
      <c r="W23" s="179"/>
      <c r="X23" s="179"/>
      <c r="Y23" s="180"/>
      <c r="Z23" s="181"/>
      <c r="AA23" s="182">
        <f>IF(AA22="","",VLOOKUP(AA22,【記載例】シフト記号表!$C$5:$W$46,21,FALSE))</f>
        <v>6.9999999999999902</v>
      </c>
      <c r="AB23" s="183">
        <f>IF(AB22="","",VLOOKUP(AB22,【記載例】シフト記号表!$C$5:$W$46,21,FALSE))</f>
        <v>6.9999999999999902</v>
      </c>
      <c r="AC23" s="183">
        <f>IF(AC22="","",VLOOKUP(AC22,【記載例】シフト記号表!$C$5:$W$46,21,FALSE))</f>
        <v>6.9999999999999902</v>
      </c>
      <c r="AD23" s="183" t="str">
        <f>IF(AD22="","",VLOOKUP(AD22,【記載例】シフト記号表!$C$5:$W$46,21,FALSE))</f>
        <v>-</v>
      </c>
      <c r="AE23" s="183" t="str">
        <f>IF(AE22="","",VLOOKUP(AE22,【記載例】シフト記号表!$C$5:$W$46,21,FALSE))</f>
        <v>-</v>
      </c>
      <c r="AF23" s="183">
        <f>IF(AF22="","",VLOOKUP(AF22,【記載例】シフト記号表!$C$5:$W$46,21,FALSE))</f>
        <v>6.9999999999999902</v>
      </c>
      <c r="AG23" s="184">
        <f>IF(AG22="","",VLOOKUP(AG22,【記載例】シフト記号表!$C$5:$W$46,21,FALSE))</f>
        <v>6.9999999999999902</v>
      </c>
      <c r="AH23" s="182">
        <f>IF(AH22="","",VLOOKUP(AH22,【記載例】シフト記号表!$C$5:$W$46,21,FALSE))</f>
        <v>6.9999999999999902</v>
      </c>
      <c r="AI23" s="183">
        <f>IF(AI22="","",VLOOKUP(AI22,【記載例】シフト記号表!$C$5:$W$46,21,FALSE))</f>
        <v>6.9999999999999902</v>
      </c>
      <c r="AJ23" s="183">
        <f>IF(AJ22="","",VLOOKUP(AJ22,【記載例】シフト記号表!$C$5:$W$46,21,FALSE))</f>
        <v>6.9999999999999902</v>
      </c>
      <c r="AK23" s="183" t="str">
        <f>IF(AK22="","",VLOOKUP(AK22,【記載例】シフト記号表!$C$5:$W$46,21,FALSE))</f>
        <v>-</v>
      </c>
      <c r="AL23" s="183" t="str">
        <f>IF(AL22="","",VLOOKUP(AL22,【記載例】シフト記号表!$C$5:$W$46,21,FALSE))</f>
        <v>-</v>
      </c>
      <c r="AM23" s="183">
        <f>IF(AM22="","",VLOOKUP(AM22,【記載例】シフト記号表!$C$5:$W$46,21,FALSE))</f>
        <v>6.9999999999999902</v>
      </c>
      <c r="AN23" s="184">
        <f>IF(AN22="","",VLOOKUP(AN22,【記載例】シフト記号表!$C$5:$W$46,21,FALSE))</f>
        <v>6.9999999999999902</v>
      </c>
      <c r="AO23" s="182">
        <f>IF(AO22="","",VLOOKUP(AO22,【記載例】シフト記号表!$C$5:$W$46,21,FALSE))</f>
        <v>6.9999999999999902</v>
      </c>
      <c r="AP23" s="183">
        <f>IF(AP22="","",VLOOKUP(AP22,【記載例】シフト記号表!$C$5:$W$46,21,FALSE))</f>
        <v>6.9999999999999902</v>
      </c>
      <c r="AQ23" s="183">
        <f>IF(AQ22="","",VLOOKUP(AQ22,【記載例】シフト記号表!$C$5:$W$46,21,FALSE))</f>
        <v>6.9999999999999902</v>
      </c>
      <c r="AR23" s="183" t="str">
        <f>IF(AR22="","",VLOOKUP(AR22,【記載例】シフト記号表!$C$5:$W$46,21,FALSE))</f>
        <v>-</v>
      </c>
      <c r="AS23" s="183" t="str">
        <f>IF(AS22="","",VLOOKUP(AS22,【記載例】シフト記号表!$C$5:$W$46,21,FALSE))</f>
        <v>-</v>
      </c>
      <c r="AT23" s="183">
        <f>IF(AT22="","",VLOOKUP(AT22,【記載例】シフト記号表!$C$5:$W$46,21,FALSE))</f>
        <v>6.9999999999999902</v>
      </c>
      <c r="AU23" s="184">
        <f>IF(AU22="","",VLOOKUP(AU22,【記載例】シフト記号表!$C$5:$W$46,21,FALSE))</f>
        <v>6.9999999999999902</v>
      </c>
      <c r="AV23" s="182">
        <f>IF(AV22="","",VLOOKUP(AV22,【記載例】シフト記号表!$C$5:$W$46,21,FALSE))</f>
        <v>6.9999999999999902</v>
      </c>
      <c r="AW23" s="183">
        <f>IF(AW22="","",VLOOKUP(AW22,【記載例】シフト記号表!$C$5:$W$46,21,FALSE))</f>
        <v>6.9999999999999902</v>
      </c>
      <c r="AX23" s="183">
        <f>IF(AX22="","",VLOOKUP(AX22,【記載例】シフト記号表!$C$5:$W$46,21,FALSE))</f>
        <v>6.9999999999999902</v>
      </c>
      <c r="AY23" s="183" t="str">
        <f>IF(AY22="","",VLOOKUP(AY22,【記載例】シフト記号表!$C$5:$W$46,21,FALSE))</f>
        <v>-</v>
      </c>
      <c r="AZ23" s="183" t="str">
        <f>IF(AZ22="","",VLOOKUP(AZ22,【記載例】シフト記号表!$C$5:$W$46,21,FALSE))</f>
        <v>-</v>
      </c>
      <c r="BA23" s="183">
        <f>IF(BA22="","",VLOOKUP(BA22,【記載例】シフト記号表!$C$5:$W$46,21,FALSE))</f>
        <v>6.9999999999999902</v>
      </c>
      <c r="BB23" s="184">
        <f>IF(BB22="","",VLOOKUP(BB22,【記載例】シフト記号表!$C$5:$W$46,21,FALSE))</f>
        <v>6.9999999999999902</v>
      </c>
      <c r="BC23" s="182" t="str">
        <f>IF(BC22="","",VLOOKUP(BC22,【記載例】シフト記号表!$C$5:$W$46,21,FALSE))</f>
        <v/>
      </c>
      <c r="BD23" s="183" t="str">
        <f>IF(BD22="","",VLOOKUP(BD22,【記載例】シフト記号表!$C$5:$W$46,21,FALSE))</f>
        <v/>
      </c>
      <c r="BE23" s="185" t="str">
        <f>IF(BE22="","",VLOOKUP(BE22,【記載例】シフト記号表!$C$5:$W$46,21,FALSE))</f>
        <v/>
      </c>
      <c r="BF23" s="696">
        <f>IF($BI$3="計画",SUM(AA23:BB23),IF($BI$3="実績",SUM(AA23:BE23),""))</f>
        <v>140</v>
      </c>
      <c r="BG23" s="697"/>
      <c r="BH23" s="698">
        <f>IF($BI$3="計画",BF23/4,IF($BI$3="実績",(BF23/($BI$7/7)),""))</f>
        <v>35</v>
      </c>
      <c r="BI23" s="699"/>
      <c r="BJ23" s="689"/>
      <c r="BK23" s="690"/>
      <c r="BL23" s="690"/>
      <c r="BM23" s="690"/>
      <c r="BN23" s="691"/>
    </row>
    <row r="24" spans="2:66" ht="20.25" customHeight="1" x14ac:dyDescent="0.15">
      <c r="B24" s="186"/>
      <c r="C24" s="866"/>
      <c r="D24" s="871"/>
      <c r="E24" s="869"/>
      <c r="F24" s="870"/>
      <c r="G24" s="743"/>
      <c r="H24" s="744"/>
      <c r="I24" s="745" t="str">
        <f>G23</f>
        <v>生活相談員</v>
      </c>
      <c r="J24" s="744"/>
      <c r="K24" s="745" t="str">
        <f>M23</f>
        <v>A</v>
      </c>
      <c r="L24" s="744"/>
      <c r="M24" s="746"/>
      <c r="N24" s="747"/>
      <c r="O24" s="748"/>
      <c r="P24" s="749"/>
      <c r="Q24" s="749"/>
      <c r="R24" s="750"/>
      <c r="S24" s="755"/>
      <c r="T24" s="741"/>
      <c r="U24" s="756"/>
      <c r="V24" s="187" t="s">
        <v>279</v>
      </c>
      <c r="W24" s="188"/>
      <c r="X24" s="188"/>
      <c r="Y24" s="189"/>
      <c r="Z24" s="190"/>
      <c r="AA24" s="191">
        <f>IF(AA22="","",VLOOKUP(AA22,【記載例】シフト記号表!$C$5:$Y$46,23,FALSE))</f>
        <v>1.00000000000001</v>
      </c>
      <c r="AB24" s="192">
        <f>IF(AB22="","",VLOOKUP(AB22,【記載例】シフト記号表!$C$5:$Y$46,23,FALSE))</f>
        <v>1.00000000000001</v>
      </c>
      <c r="AC24" s="192">
        <f>IF(AC22="","",VLOOKUP(AC22,【記載例】シフト記号表!$C$5:$Y$46,23,FALSE))</f>
        <v>1.00000000000001</v>
      </c>
      <c r="AD24" s="192" t="str">
        <f>IF(AD22="","",VLOOKUP(AD22,【記載例】シフト記号表!$C$5:$Y$46,23,FALSE))</f>
        <v>-</v>
      </c>
      <c r="AE24" s="192" t="str">
        <f>IF(AE22="","",VLOOKUP(AE22,【記載例】シフト記号表!$C$5:$Y$46,23,FALSE))</f>
        <v>-</v>
      </c>
      <c r="AF24" s="192">
        <f>IF(AF22="","",VLOOKUP(AF22,【記載例】シフト記号表!$C$5:$Y$46,23,FALSE))</f>
        <v>1.00000000000001</v>
      </c>
      <c r="AG24" s="193">
        <f>IF(AG22="","",VLOOKUP(AG22,【記載例】シフト記号表!$C$5:$Y$46,23,FALSE))</f>
        <v>1.00000000000001</v>
      </c>
      <c r="AH24" s="191">
        <f>IF(AH22="","",VLOOKUP(AH22,【記載例】シフト記号表!$C$5:$Y$46,23,FALSE))</f>
        <v>1.00000000000001</v>
      </c>
      <c r="AI24" s="192">
        <f>IF(AI22="","",VLOOKUP(AI22,【記載例】シフト記号表!$C$5:$Y$46,23,FALSE))</f>
        <v>1.00000000000001</v>
      </c>
      <c r="AJ24" s="192">
        <f>IF(AJ22="","",VLOOKUP(AJ22,【記載例】シフト記号表!$C$5:$Y$46,23,FALSE))</f>
        <v>1.00000000000001</v>
      </c>
      <c r="AK24" s="192" t="str">
        <f>IF(AK22="","",VLOOKUP(AK22,【記載例】シフト記号表!$C$5:$Y$46,23,FALSE))</f>
        <v>-</v>
      </c>
      <c r="AL24" s="192" t="str">
        <f>IF(AL22="","",VLOOKUP(AL22,【記載例】シフト記号表!$C$5:$Y$46,23,FALSE))</f>
        <v>-</v>
      </c>
      <c r="AM24" s="192">
        <f>IF(AM22="","",VLOOKUP(AM22,【記載例】シフト記号表!$C$5:$Y$46,23,FALSE))</f>
        <v>1.00000000000001</v>
      </c>
      <c r="AN24" s="193">
        <f>IF(AN22="","",VLOOKUP(AN22,【記載例】シフト記号表!$C$5:$Y$46,23,FALSE))</f>
        <v>1.00000000000001</v>
      </c>
      <c r="AO24" s="191">
        <f>IF(AO22="","",VLOOKUP(AO22,【記載例】シフト記号表!$C$5:$Y$46,23,FALSE))</f>
        <v>1.00000000000001</v>
      </c>
      <c r="AP24" s="192">
        <f>IF(AP22="","",VLOOKUP(AP22,【記載例】シフト記号表!$C$5:$Y$46,23,FALSE))</f>
        <v>1.00000000000001</v>
      </c>
      <c r="AQ24" s="192">
        <f>IF(AQ22="","",VLOOKUP(AQ22,【記載例】シフト記号表!$C$5:$Y$46,23,FALSE))</f>
        <v>1.00000000000001</v>
      </c>
      <c r="AR24" s="192" t="str">
        <f>IF(AR22="","",VLOOKUP(AR22,【記載例】シフト記号表!$C$5:$Y$46,23,FALSE))</f>
        <v>-</v>
      </c>
      <c r="AS24" s="192" t="str">
        <f>IF(AS22="","",VLOOKUP(AS22,【記載例】シフト記号表!$C$5:$Y$46,23,FALSE))</f>
        <v>-</v>
      </c>
      <c r="AT24" s="192">
        <f>IF(AT22="","",VLOOKUP(AT22,【記載例】シフト記号表!$C$5:$Y$46,23,FALSE))</f>
        <v>1.00000000000001</v>
      </c>
      <c r="AU24" s="193">
        <f>IF(AU22="","",VLOOKUP(AU22,【記載例】シフト記号表!$C$5:$Y$46,23,FALSE))</f>
        <v>1.00000000000001</v>
      </c>
      <c r="AV24" s="191">
        <f>IF(AV22="","",VLOOKUP(AV22,【記載例】シフト記号表!$C$5:$Y$46,23,FALSE))</f>
        <v>1.00000000000001</v>
      </c>
      <c r="AW24" s="192">
        <f>IF(AW22="","",VLOOKUP(AW22,【記載例】シフト記号表!$C$5:$Y$46,23,FALSE))</f>
        <v>1.00000000000001</v>
      </c>
      <c r="AX24" s="192">
        <f>IF(AX22="","",VLOOKUP(AX22,【記載例】シフト記号表!$C$5:$Y$46,23,FALSE))</f>
        <v>1.00000000000001</v>
      </c>
      <c r="AY24" s="192" t="str">
        <f>IF(AY22="","",VLOOKUP(AY22,【記載例】シフト記号表!$C$5:$Y$46,23,FALSE))</f>
        <v>-</v>
      </c>
      <c r="AZ24" s="192" t="str">
        <f>IF(AZ22="","",VLOOKUP(AZ22,【記載例】シフト記号表!$C$5:$Y$46,23,FALSE))</f>
        <v>-</v>
      </c>
      <c r="BA24" s="192">
        <f>IF(BA22="","",VLOOKUP(BA22,【記載例】シフト記号表!$C$5:$Y$46,23,FALSE))</f>
        <v>1.00000000000001</v>
      </c>
      <c r="BB24" s="193">
        <f>IF(BB22="","",VLOOKUP(BB22,【記載例】シフト記号表!$C$5:$Y$46,23,FALSE))</f>
        <v>1.00000000000001</v>
      </c>
      <c r="BC24" s="191" t="str">
        <f>IF(BC22="","",VLOOKUP(BC22,【記載例】シフト記号表!$C$5:$Y$46,23,FALSE))</f>
        <v/>
      </c>
      <c r="BD24" s="192" t="str">
        <f>IF(BD22="","",VLOOKUP(BD22,【記載例】シフト記号表!$C$5:$Y$46,23,FALSE))</f>
        <v/>
      </c>
      <c r="BE24" s="194" t="str">
        <f>IF(BE22="","",VLOOKUP(BE22,【記載例】シフト記号表!$C$5:$Y$46,23,FALSE))</f>
        <v/>
      </c>
      <c r="BF24" s="751">
        <f>IF($BI$3="計画",SUM(AA24:BB24),IF($BI$3="実績",SUM(AA24:BE24),""))</f>
        <v>20.000000000000199</v>
      </c>
      <c r="BG24" s="752"/>
      <c r="BH24" s="753">
        <f>IF($BI$3="計画",BF24/4,IF($BI$3="実績",(BF24/($BI$7/7)),""))</f>
        <v>5</v>
      </c>
      <c r="BI24" s="754"/>
      <c r="BJ24" s="740"/>
      <c r="BK24" s="741"/>
      <c r="BL24" s="741"/>
      <c r="BM24" s="741"/>
      <c r="BN24" s="742"/>
    </row>
    <row r="25" spans="2:66" ht="20.25" customHeight="1" x14ac:dyDescent="0.15">
      <c r="B25" s="195"/>
      <c r="C25" s="865"/>
      <c r="D25" s="868"/>
      <c r="E25" s="869"/>
      <c r="F25" s="870"/>
      <c r="G25" s="733"/>
      <c r="H25" s="734"/>
      <c r="I25" s="176"/>
      <c r="J25" s="177"/>
      <c r="K25" s="176"/>
      <c r="L25" s="177"/>
      <c r="M25" s="716"/>
      <c r="N25" s="717"/>
      <c r="O25" s="737"/>
      <c r="P25" s="738"/>
      <c r="Q25" s="738"/>
      <c r="R25" s="734"/>
      <c r="S25" s="720" t="s">
        <v>285</v>
      </c>
      <c r="T25" s="687"/>
      <c r="U25" s="721"/>
      <c r="V25" s="198" t="s">
        <v>272</v>
      </c>
      <c r="W25" s="199"/>
      <c r="X25" s="199"/>
      <c r="Y25" s="200"/>
      <c r="Z25" s="201"/>
      <c r="AA25" s="202" t="s">
        <v>273</v>
      </c>
      <c r="AB25" s="203" t="s">
        <v>273</v>
      </c>
      <c r="AC25" s="203" t="s">
        <v>273</v>
      </c>
      <c r="AD25" s="203" t="s">
        <v>274</v>
      </c>
      <c r="AE25" s="203" t="s">
        <v>274</v>
      </c>
      <c r="AF25" s="203" t="s">
        <v>273</v>
      </c>
      <c r="AG25" s="204" t="s">
        <v>273</v>
      </c>
      <c r="AH25" s="202" t="s">
        <v>273</v>
      </c>
      <c r="AI25" s="203" t="s">
        <v>273</v>
      </c>
      <c r="AJ25" s="203" t="s">
        <v>273</v>
      </c>
      <c r="AK25" s="203" t="s">
        <v>274</v>
      </c>
      <c r="AL25" s="203" t="s">
        <v>274</v>
      </c>
      <c r="AM25" s="203" t="s">
        <v>273</v>
      </c>
      <c r="AN25" s="204" t="s">
        <v>273</v>
      </c>
      <c r="AO25" s="202" t="s">
        <v>273</v>
      </c>
      <c r="AP25" s="203" t="s">
        <v>273</v>
      </c>
      <c r="AQ25" s="203" t="s">
        <v>273</v>
      </c>
      <c r="AR25" s="203" t="s">
        <v>274</v>
      </c>
      <c r="AS25" s="203" t="s">
        <v>274</v>
      </c>
      <c r="AT25" s="203" t="s">
        <v>273</v>
      </c>
      <c r="AU25" s="204" t="s">
        <v>273</v>
      </c>
      <c r="AV25" s="202" t="s">
        <v>273</v>
      </c>
      <c r="AW25" s="203" t="s">
        <v>273</v>
      </c>
      <c r="AX25" s="203" t="s">
        <v>273</v>
      </c>
      <c r="AY25" s="203" t="s">
        <v>274</v>
      </c>
      <c r="AZ25" s="203" t="s">
        <v>274</v>
      </c>
      <c r="BA25" s="203" t="s">
        <v>273</v>
      </c>
      <c r="BB25" s="204" t="s">
        <v>273</v>
      </c>
      <c r="BC25" s="202"/>
      <c r="BD25" s="203"/>
      <c r="BE25" s="205"/>
      <c r="BF25" s="682"/>
      <c r="BG25" s="683"/>
      <c r="BH25" s="684"/>
      <c r="BI25" s="685"/>
      <c r="BJ25" s="686"/>
      <c r="BK25" s="687"/>
      <c r="BL25" s="687"/>
      <c r="BM25" s="687"/>
      <c r="BN25" s="688"/>
    </row>
    <row r="26" spans="2:66" ht="20.25" customHeight="1" x14ac:dyDescent="0.15">
      <c r="B26" s="175">
        <f>B23+1</f>
        <v>3</v>
      </c>
      <c r="C26" s="866"/>
      <c r="D26" s="871"/>
      <c r="E26" s="869"/>
      <c r="F26" s="870"/>
      <c r="G26" s="733" t="s">
        <v>286</v>
      </c>
      <c r="H26" s="734"/>
      <c r="I26" s="176"/>
      <c r="J26" s="177"/>
      <c r="K26" s="176"/>
      <c r="L26" s="177"/>
      <c r="M26" s="735" t="s">
        <v>276</v>
      </c>
      <c r="N26" s="736"/>
      <c r="O26" s="737" t="s">
        <v>287</v>
      </c>
      <c r="P26" s="738"/>
      <c r="Q26" s="738"/>
      <c r="R26" s="734"/>
      <c r="S26" s="722"/>
      <c r="T26" s="690"/>
      <c r="U26" s="723"/>
      <c r="V26" s="178" t="s">
        <v>278</v>
      </c>
      <c r="W26" s="179"/>
      <c r="X26" s="179"/>
      <c r="Y26" s="180"/>
      <c r="Z26" s="181"/>
      <c r="AA26" s="182">
        <f>IF(AA25="","",VLOOKUP(AA25,【記載例】シフト記号表!$C$5:$W$46,21,FALSE))</f>
        <v>6.9999999999999902</v>
      </c>
      <c r="AB26" s="183">
        <f>IF(AB25="","",VLOOKUP(AB25,【記載例】シフト記号表!$C$5:$W$46,21,FALSE))</f>
        <v>6.9999999999999902</v>
      </c>
      <c r="AC26" s="183">
        <f>IF(AC25="","",VLOOKUP(AC25,【記載例】シフト記号表!$C$5:$W$46,21,FALSE))</f>
        <v>6.9999999999999902</v>
      </c>
      <c r="AD26" s="183" t="str">
        <f>IF(AD25="","",VLOOKUP(AD25,【記載例】シフト記号表!$C$5:$W$46,21,FALSE))</f>
        <v>-</v>
      </c>
      <c r="AE26" s="183" t="str">
        <f>IF(AE25="","",VLOOKUP(AE25,【記載例】シフト記号表!$C$5:$W$46,21,FALSE))</f>
        <v>-</v>
      </c>
      <c r="AF26" s="183">
        <f>IF(AF25="","",VLOOKUP(AF25,【記載例】シフト記号表!$C$5:$W$46,21,FALSE))</f>
        <v>6.9999999999999902</v>
      </c>
      <c r="AG26" s="184">
        <f>IF(AG25="","",VLOOKUP(AG25,【記載例】シフト記号表!$C$5:$W$46,21,FALSE))</f>
        <v>6.9999999999999902</v>
      </c>
      <c r="AH26" s="182">
        <f>IF(AH25="","",VLOOKUP(AH25,【記載例】シフト記号表!$C$5:$W$46,21,FALSE))</f>
        <v>6.9999999999999902</v>
      </c>
      <c r="AI26" s="183">
        <f>IF(AI25="","",VLOOKUP(AI25,【記載例】シフト記号表!$C$5:$W$46,21,FALSE))</f>
        <v>6.9999999999999902</v>
      </c>
      <c r="AJ26" s="183">
        <f>IF(AJ25="","",VLOOKUP(AJ25,【記載例】シフト記号表!$C$5:$W$46,21,FALSE))</f>
        <v>6.9999999999999902</v>
      </c>
      <c r="AK26" s="183" t="str">
        <f>IF(AK25="","",VLOOKUP(AK25,【記載例】シフト記号表!$C$5:$W$46,21,FALSE))</f>
        <v>-</v>
      </c>
      <c r="AL26" s="183" t="str">
        <f>IF(AL25="","",VLOOKUP(AL25,【記載例】シフト記号表!$C$5:$W$46,21,FALSE))</f>
        <v>-</v>
      </c>
      <c r="AM26" s="183">
        <f>IF(AM25="","",VLOOKUP(AM25,【記載例】シフト記号表!$C$5:$W$46,21,FALSE))</f>
        <v>6.9999999999999902</v>
      </c>
      <c r="AN26" s="184">
        <f>IF(AN25="","",VLOOKUP(AN25,【記載例】シフト記号表!$C$5:$W$46,21,FALSE))</f>
        <v>6.9999999999999902</v>
      </c>
      <c r="AO26" s="182">
        <f>IF(AO25="","",VLOOKUP(AO25,【記載例】シフト記号表!$C$5:$W$46,21,FALSE))</f>
        <v>6.9999999999999902</v>
      </c>
      <c r="AP26" s="183">
        <f>IF(AP25="","",VLOOKUP(AP25,【記載例】シフト記号表!$C$5:$W$46,21,FALSE))</f>
        <v>6.9999999999999902</v>
      </c>
      <c r="AQ26" s="183">
        <f>IF(AQ25="","",VLOOKUP(AQ25,【記載例】シフト記号表!$C$5:$W$46,21,FALSE))</f>
        <v>6.9999999999999902</v>
      </c>
      <c r="AR26" s="183" t="str">
        <f>IF(AR25="","",VLOOKUP(AR25,【記載例】シフト記号表!$C$5:$W$46,21,FALSE))</f>
        <v>-</v>
      </c>
      <c r="AS26" s="183" t="str">
        <f>IF(AS25="","",VLOOKUP(AS25,【記載例】シフト記号表!$C$5:$W$46,21,FALSE))</f>
        <v>-</v>
      </c>
      <c r="AT26" s="183">
        <f>IF(AT25="","",VLOOKUP(AT25,【記載例】シフト記号表!$C$5:$W$46,21,FALSE))</f>
        <v>6.9999999999999902</v>
      </c>
      <c r="AU26" s="184">
        <f>IF(AU25="","",VLOOKUP(AU25,【記載例】シフト記号表!$C$5:$W$46,21,FALSE))</f>
        <v>6.9999999999999902</v>
      </c>
      <c r="AV26" s="182">
        <f>IF(AV25="","",VLOOKUP(AV25,【記載例】シフト記号表!$C$5:$W$46,21,FALSE))</f>
        <v>6.9999999999999902</v>
      </c>
      <c r="AW26" s="183">
        <f>IF(AW25="","",VLOOKUP(AW25,【記載例】シフト記号表!$C$5:$W$46,21,FALSE))</f>
        <v>6.9999999999999902</v>
      </c>
      <c r="AX26" s="183">
        <f>IF(AX25="","",VLOOKUP(AX25,【記載例】シフト記号表!$C$5:$W$46,21,FALSE))</f>
        <v>6.9999999999999902</v>
      </c>
      <c r="AY26" s="183" t="str">
        <f>IF(AY25="","",VLOOKUP(AY25,【記載例】シフト記号表!$C$5:$W$46,21,FALSE))</f>
        <v>-</v>
      </c>
      <c r="AZ26" s="183" t="str">
        <f>IF(AZ25="","",VLOOKUP(AZ25,【記載例】シフト記号表!$C$5:$W$46,21,FALSE))</f>
        <v>-</v>
      </c>
      <c r="BA26" s="183">
        <f>IF(BA25="","",VLOOKUP(BA25,【記載例】シフト記号表!$C$5:$W$46,21,FALSE))</f>
        <v>6.9999999999999902</v>
      </c>
      <c r="BB26" s="184">
        <f>IF(BB25="","",VLOOKUP(BB25,【記載例】シフト記号表!$C$5:$W$46,21,FALSE))</f>
        <v>6.9999999999999902</v>
      </c>
      <c r="BC26" s="182" t="str">
        <f>IF(BC25="","",VLOOKUP(BC25,【記載例】シフト記号表!$C$5:$W$46,21,FALSE))</f>
        <v/>
      </c>
      <c r="BD26" s="183" t="str">
        <f>IF(BD25="","",VLOOKUP(BD25,【記載例】シフト記号表!$C$5:$W$46,21,FALSE))</f>
        <v/>
      </c>
      <c r="BE26" s="185" t="str">
        <f>IF(BE25="","",VLOOKUP(BE25,【記載例】シフト記号表!$C$5:$W$46,21,FALSE))</f>
        <v/>
      </c>
      <c r="BF26" s="696">
        <f>IF($BI$3="計画",SUM(AA26:BB26),IF($BI$3="実績",SUM(AA26:BE26),""))</f>
        <v>140</v>
      </c>
      <c r="BG26" s="697"/>
      <c r="BH26" s="698">
        <f>IF($BI$3="計画",BF26/4,IF($BI$3="実績",(BF26/($BI$7/7)),""))</f>
        <v>35</v>
      </c>
      <c r="BI26" s="699"/>
      <c r="BJ26" s="689"/>
      <c r="BK26" s="690"/>
      <c r="BL26" s="690"/>
      <c r="BM26" s="690"/>
      <c r="BN26" s="691"/>
    </row>
    <row r="27" spans="2:66" ht="20.25" customHeight="1" x14ac:dyDescent="0.15">
      <c r="B27" s="186"/>
      <c r="C27" s="866"/>
      <c r="D27" s="871"/>
      <c r="E27" s="869"/>
      <c r="F27" s="870"/>
      <c r="G27" s="743"/>
      <c r="H27" s="744"/>
      <c r="I27" s="745" t="str">
        <f>G26</f>
        <v>計画作成担当者</v>
      </c>
      <c r="J27" s="744"/>
      <c r="K27" s="745" t="str">
        <f>M26</f>
        <v>A</v>
      </c>
      <c r="L27" s="744"/>
      <c r="M27" s="746"/>
      <c r="N27" s="747"/>
      <c r="O27" s="748"/>
      <c r="P27" s="749"/>
      <c r="Q27" s="749"/>
      <c r="R27" s="750"/>
      <c r="S27" s="755"/>
      <c r="T27" s="741"/>
      <c r="U27" s="756"/>
      <c r="V27" s="187" t="s">
        <v>279</v>
      </c>
      <c r="W27" s="206"/>
      <c r="X27" s="206"/>
      <c r="Y27" s="207"/>
      <c r="Z27" s="208"/>
      <c r="AA27" s="191">
        <f>IF(AA25="","",VLOOKUP(AA25,【記載例】シフト記号表!$C$5:$Y$46,23,FALSE))</f>
        <v>1.00000000000001</v>
      </c>
      <c r="AB27" s="192">
        <f>IF(AB25="","",VLOOKUP(AB25,【記載例】シフト記号表!$C$5:$Y$46,23,FALSE))</f>
        <v>1.00000000000001</v>
      </c>
      <c r="AC27" s="192">
        <f>IF(AC25="","",VLOOKUP(AC25,【記載例】シフト記号表!$C$5:$Y$46,23,FALSE))</f>
        <v>1.00000000000001</v>
      </c>
      <c r="AD27" s="192" t="str">
        <f>IF(AD25="","",VLOOKUP(AD25,【記載例】シフト記号表!$C$5:$Y$46,23,FALSE))</f>
        <v>-</v>
      </c>
      <c r="AE27" s="192" t="str">
        <f>IF(AE25="","",VLOOKUP(AE25,【記載例】シフト記号表!$C$5:$Y$46,23,FALSE))</f>
        <v>-</v>
      </c>
      <c r="AF27" s="192">
        <f>IF(AF25="","",VLOOKUP(AF25,【記載例】シフト記号表!$C$5:$Y$46,23,FALSE))</f>
        <v>1.00000000000001</v>
      </c>
      <c r="AG27" s="193">
        <f>IF(AG25="","",VLOOKUP(AG25,【記載例】シフト記号表!$C$5:$Y$46,23,FALSE))</f>
        <v>1.00000000000001</v>
      </c>
      <c r="AH27" s="191">
        <f>IF(AH25="","",VLOOKUP(AH25,【記載例】シフト記号表!$C$5:$Y$46,23,FALSE))</f>
        <v>1.00000000000001</v>
      </c>
      <c r="AI27" s="192">
        <f>IF(AI25="","",VLOOKUP(AI25,【記載例】シフト記号表!$C$5:$Y$46,23,FALSE))</f>
        <v>1.00000000000001</v>
      </c>
      <c r="AJ27" s="192">
        <f>IF(AJ25="","",VLOOKUP(AJ25,【記載例】シフト記号表!$C$5:$Y$46,23,FALSE))</f>
        <v>1.00000000000001</v>
      </c>
      <c r="AK27" s="192" t="str">
        <f>IF(AK25="","",VLOOKUP(AK25,【記載例】シフト記号表!$C$5:$Y$46,23,FALSE))</f>
        <v>-</v>
      </c>
      <c r="AL27" s="192" t="str">
        <f>IF(AL25="","",VLOOKUP(AL25,【記載例】シフト記号表!$C$5:$Y$46,23,FALSE))</f>
        <v>-</v>
      </c>
      <c r="AM27" s="192">
        <f>IF(AM25="","",VLOOKUP(AM25,【記載例】シフト記号表!$C$5:$Y$46,23,FALSE))</f>
        <v>1.00000000000001</v>
      </c>
      <c r="AN27" s="193">
        <f>IF(AN25="","",VLOOKUP(AN25,【記載例】シフト記号表!$C$5:$Y$46,23,FALSE))</f>
        <v>1.00000000000001</v>
      </c>
      <c r="AO27" s="191">
        <f>IF(AO25="","",VLOOKUP(AO25,【記載例】シフト記号表!$C$5:$Y$46,23,FALSE))</f>
        <v>1.00000000000001</v>
      </c>
      <c r="AP27" s="192">
        <f>IF(AP25="","",VLOOKUP(AP25,【記載例】シフト記号表!$C$5:$Y$46,23,FALSE))</f>
        <v>1.00000000000001</v>
      </c>
      <c r="AQ27" s="192">
        <f>IF(AQ25="","",VLOOKUP(AQ25,【記載例】シフト記号表!$C$5:$Y$46,23,FALSE))</f>
        <v>1.00000000000001</v>
      </c>
      <c r="AR27" s="192" t="str">
        <f>IF(AR25="","",VLOOKUP(AR25,【記載例】シフト記号表!$C$5:$Y$46,23,FALSE))</f>
        <v>-</v>
      </c>
      <c r="AS27" s="192" t="str">
        <f>IF(AS25="","",VLOOKUP(AS25,【記載例】シフト記号表!$C$5:$Y$46,23,FALSE))</f>
        <v>-</v>
      </c>
      <c r="AT27" s="192">
        <f>IF(AT25="","",VLOOKUP(AT25,【記載例】シフト記号表!$C$5:$Y$46,23,FALSE))</f>
        <v>1.00000000000001</v>
      </c>
      <c r="AU27" s="193">
        <f>IF(AU25="","",VLOOKUP(AU25,【記載例】シフト記号表!$C$5:$Y$46,23,FALSE))</f>
        <v>1.00000000000001</v>
      </c>
      <c r="AV27" s="191">
        <f>IF(AV25="","",VLOOKUP(AV25,【記載例】シフト記号表!$C$5:$Y$46,23,FALSE))</f>
        <v>1.00000000000001</v>
      </c>
      <c r="AW27" s="192">
        <f>IF(AW25="","",VLOOKUP(AW25,【記載例】シフト記号表!$C$5:$Y$46,23,FALSE))</f>
        <v>1.00000000000001</v>
      </c>
      <c r="AX27" s="192">
        <f>IF(AX25="","",VLOOKUP(AX25,【記載例】シフト記号表!$C$5:$Y$46,23,FALSE))</f>
        <v>1.00000000000001</v>
      </c>
      <c r="AY27" s="192" t="str">
        <f>IF(AY25="","",VLOOKUP(AY25,【記載例】シフト記号表!$C$5:$Y$46,23,FALSE))</f>
        <v>-</v>
      </c>
      <c r="AZ27" s="192" t="str">
        <f>IF(AZ25="","",VLOOKUP(AZ25,【記載例】シフト記号表!$C$5:$Y$46,23,FALSE))</f>
        <v>-</v>
      </c>
      <c r="BA27" s="192">
        <f>IF(BA25="","",VLOOKUP(BA25,【記載例】シフト記号表!$C$5:$Y$46,23,FALSE))</f>
        <v>1.00000000000001</v>
      </c>
      <c r="BB27" s="193">
        <f>IF(BB25="","",VLOOKUP(BB25,【記載例】シフト記号表!$C$5:$Y$46,23,FALSE))</f>
        <v>1.00000000000001</v>
      </c>
      <c r="BC27" s="191" t="str">
        <f>IF(BC25="","",VLOOKUP(BC25,【記載例】シフト記号表!$C$5:$Y$46,23,FALSE))</f>
        <v/>
      </c>
      <c r="BD27" s="192" t="str">
        <f>IF(BD25="","",VLOOKUP(BD25,【記載例】シフト記号表!$C$5:$Y$46,23,FALSE))</f>
        <v/>
      </c>
      <c r="BE27" s="194" t="str">
        <f>IF(BE25="","",VLOOKUP(BE25,【記載例】シフト記号表!$C$5:$Y$46,23,FALSE))</f>
        <v/>
      </c>
      <c r="BF27" s="751">
        <f>IF($BI$3="計画",SUM(AA27:BB27),IF($BI$3="実績",SUM(AA27:BE27),""))</f>
        <v>20.000000000000199</v>
      </c>
      <c r="BG27" s="752"/>
      <c r="BH27" s="753">
        <f>IF($BI$3="計画",BF27/4,IF($BI$3="実績",(BF27/($BI$7/7)),""))</f>
        <v>5</v>
      </c>
      <c r="BI27" s="754"/>
      <c r="BJ27" s="740"/>
      <c r="BK27" s="741"/>
      <c r="BL27" s="741"/>
      <c r="BM27" s="741"/>
      <c r="BN27" s="742"/>
    </row>
    <row r="28" spans="2:66" ht="20.25" customHeight="1" x14ac:dyDescent="0.15">
      <c r="B28" s="195"/>
      <c r="C28" s="865"/>
      <c r="D28" s="868"/>
      <c r="E28" s="869"/>
      <c r="F28" s="870"/>
      <c r="G28" s="733"/>
      <c r="H28" s="734"/>
      <c r="I28" s="176"/>
      <c r="J28" s="177"/>
      <c r="K28" s="176"/>
      <c r="L28" s="177"/>
      <c r="M28" s="716"/>
      <c r="N28" s="717"/>
      <c r="O28" s="737"/>
      <c r="P28" s="738"/>
      <c r="Q28" s="738"/>
      <c r="R28" s="734"/>
      <c r="S28" s="720" t="s">
        <v>288</v>
      </c>
      <c r="T28" s="687"/>
      <c r="U28" s="721"/>
      <c r="V28" s="198" t="s">
        <v>272</v>
      </c>
      <c r="W28" s="199"/>
      <c r="X28" s="199"/>
      <c r="Y28" s="200"/>
      <c r="Z28" s="201"/>
      <c r="AA28" s="202" t="s">
        <v>289</v>
      </c>
      <c r="AB28" s="203" t="s">
        <v>289</v>
      </c>
      <c r="AC28" s="203" t="s">
        <v>290</v>
      </c>
      <c r="AD28" s="203" t="s">
        <v>274</v>
      </c>
      <c r="AE28" s="203" t="s">
        <v>274</v>
      </c>
      <c r="AF28" s="203" t="s">
        <v>290</v>
      </c>
      <c r="AG28" s="204" t="s">
        <v>290</v>
      </c>
      <c r="AH28" s="202" t="s">
        <v>289</v>
      </c>
      <c r="AI28" s="203" t="s">
        <v>290</v>
      </c>
      <c r="AJ28" s="203" t="s">
        <v>289</v>
      </c>
      <c r="AK28" s="203" t="s">
        <v>274</v>
      </c>
      <c r="AL28" s="203" t="s">
        <v>274</v>
      </c>
      <c r="AM28" s="203" t="s">
        <v>290</v>
      </c>
      <c r="AN28" s="204" t="s">
        <v>289</v>
      </c>
      <c r="AO28" s="202" t="s">
        <v>290</v>
      </c>
      <c r="AP28" s="203" t="s">
        <v>290</v>
      </c>
      <c r="AQ28" s="203" t="s">
        <v>290</v>
      </c>
      <c r="AR28" s="203" t="s">
        <v>274</v>
      </c>
      <c r="AS28" s="203" t="s">
        <v>274</v>
      </c>
      <c r="AT28" s="203" t="s">
        <v>290</v>
      </c>
      <c r="AU28" s="204" t="s">
        <v>290</v>
      </c>
      <c r="AV28" s="202" t="s">
        <v>290</v>
      </c>
      <c r="AW28" s="203" t="s">
        <v>290</v>
      </c>
      <c r="AX28" s="203" t="s">
        <v>290</v>
      </c>
      <c r="AY28" s="203" t="s">
        <v>274</v>
      </c>
      <c r="AZ28" s="203" t="s">
        <v>274</v>
      </c>
      <c r="BA28" s="203" t="s">
        <v>290</v>
      </c>
      <c r="BB28" s="204" t="s">
        <v>290</v>
      </c>
      <c r="BC28" s="202"/>
      <c r="BD28" s="203"/>
      <c r="BE28" s="205"/>
      <c r="BF28" s="682"/>
      <c r="BG28" s="683"/>
      <c r="BH28" s="684"/>
      <c r="BI28" s="685"/>
      <c r="BJ28" s="686" t="s">
        <v>291</v>
      </c>
      <c r="BK28" s="687"/>
      <c r="BL28" s="687"/>
      <c r="BM28" s="687"/>
      <c r="BN28" s="688"/>
    </row>
    <row r="29" spans="2:66" ht="20.25" customHeight="1" x14ac:dyDescent="0.15">
      <c r="B29" s="175">
        <f>B26+1</f>
        <v>4</v>
      </c>
      <c r="C29" s="866"/>
      <c r="D29" s="871"/>
      <c r="E29" s="869"/>
      <c r="F29" s="870"/>
      <c r="G29" s="733" t="s">
        <v>292</v>
      </c>
      <c r="H29" s="734"/>
      <c r="I29" s="176"/>
      <c r="J29" s="177"/>
      <c r="K29" s="176"/>
      <c r="L29" s="177"/>
      <c r="M29" s="735" t="s">
        <v>293</v>
      </c>
      <c r="N29" s="736"/>
      <c r="O29" s="737" t="s">
        <v>294</v>
      </c>
      <c r="P29" s="738"/>
      <c r="Q29" s="738"/>
      <c r="R29" s="734"/>
      <c r="S29" s="722"/>
      <c r="T29" s="690"/>
      <c r="U29" s="723"/>
      <c r="V29" s="178" t="s">
        <v>278</v>
      </c>
      <c r="W29" s="179"/>
      <c r="X29" s="179"/>
      <c r="Y29" s="180"/>
      <c r="Z29" s="181"/>
      <c r="AA29" s="182">
        <f>IF(AA28="","",VLOOKUP(AA28,【記載例】シフト記号表!$C$5:$W$46,21,FALSE))</f>
        <v>3.9999999999999898</v>
      </c>
      <c r="AB29" s="183">
        <f>IF(AB28="","",VLOOKUP(AB28,【記載例】シフト記号表!$C$5:$W$46,21,FALSE))</f>
        <v>3.9999999999999898</v>
      </c>
      <c r="AC29" s="183">
        <f>IF(AC28="","",VLOOKUP(AC28,【記載例】シフト記号表!$C$5:$W$46,21,FALSE))</f>
        <v>3.9999999999999898</v>
      </c>
      <c r="AD29" s="183" t="str">
        <f>IF(AD28="","",VLOOKUP(AD28,【記載例】シフト記号表!$C$5:$W$46,21,FALSE))</f>
        <v>-</v>
      </c>
      <c r="AE29" s="183" t="str">
        <f>IF(AE28="","",VLOOKUP(AE28,【記載例】シフト記号表!$C$5:$W$46,21,FALSE))</f>
        <v>-</v>
      </c>
      <c r="AF29" s="183">
        <f>IF(AF28="","",VLOOKUP(AF28,【記載例】シフト記号表!$C$5:$W$46,21,FALSE))</f>
        <v>3.9999999999999898</v>
      </c>
      <c r="AG29" s="184">
        <f>IF(AG28="","",VLOOKUP(AG28,【記載例】シフト記号表!$C$5:$W$46,21,FALSE))</f>
        <v>3.9999999999999898</v>
      </c>
      <c r="AH29" s="182">
        <f>IF(AH28="","",VLOOKUP(AH28,【記載例】シフト記号表!$C$5:$W$46,21,FALSE))</f>
        <v>3.9999999999999898</v>
      </c>
      <c r="AI29" s="183">
        <f>IF(AI28="","",VLOOKUP(AI28,【記載例】シフト記号表!$C$5:$W$46,21,FALSE))</f>
        <v>3.9999999999999898</v>
      </c>
      <c r="AJ29" s="183">
        <f>IF(AJ28="","",VLOOKUP(AJ28,【記載例】シフト記号表!$C$5:$W$46,21,FALSE))</f>
        <v>3.9999999999999898</v>
      </c>
      <c r="AK29" s="183" t="str">
        <f>IF(AK28="","",VLOOKUP(AK28,【記載例】シフト記号表!$C$5:$W$46,21,FALSE))</f>
        <v>-</v>
      </c>
      <c r="AL29" s="183" t="str">
        <f>IF(AL28="","",VLOOKUP(AL28,【記載例】シフト記号表!$C$5:$W$46,21,FALSE))</f>
        <v>-</v>
      </c>
      <c r="AM29" s="183">
        <f>IF(AM28="","",VLOOKUP(AM28,【記載例】シフト記号表!$C$5:$W$46,21,FALSE))</f>
        <v>3.9999999999999898</v>
      </c>
      <c r="AN29" s="184">
        <f>IF(AN28="","",VLOOKUP(AN28,【記載例】シフト記号表!$C$5:$W$46,21,FALSE))</f>
        <v>3.9999999999999898</v>
      </c>
      <c r="AO29" s="182">
        <f>IF(AO28="","",VLOOKUP(AO28,【記載例】シフト記号表!$C$5:$W$46,21,FALSE))</f>
        <v>3.9999999999999898</v>
      </c>
      <c r="AP29" s="183">
        <f>IF(AP28="","",VLOOKUP(AP28,【記載例】シフト記号表!$C$5:$W$46,21,FALSE))</f>
        <v>3.9999999999999898</v>
      </c>
      <c r="AQ29" s="183">
        <f>IF(AQ28="","",VLOOKUP(AQ28,【記載例】シフト記号表!$C$5:$W$46,21,FALSE))</f>
        <v>3.9999999999999898</v>
      </c>
      <c r="AR29" s="183" t="str">
        <f>IF(AR28="","",VLOOKUP(AR28,【記載例】シフト記号表!$C$5:$W$46,21,FALSE))</f>
        <v>-</v>
      </c>
      <c r="AS29" s="183" t="str">
        <f>IF(AS28="","",VLOOKUP(AS28,【記載例】シフト記号表!$C$5:$W$46,21,FALSE))</f>
        <v>-</v>
      </c>
      <c r="AT29" s="183">
        <f>IF(AT28="","",VLOOKUP(AT28,【記載例】シフト記号表!$C$5:$W$46,21,FALSE))</f>
        <v>3.9999999999999898</v>
      </c>
      <c r="AU29" s="184">
        <f>IF(AU28="","",VLOOKUP(AU28,【記載例】シフト記号表!$C$5:$W$46,21,FALSE))</f>
        <v>3.9999999999999898</v>
      </c>
      <c r="AV29" s="182">
        <f>IF(AV28="","",VLOOKUP(AV28,【記載例】シフト記号表!$C$5:$W$46,21,FALSE))</f>
        <v>3.9999999999999898</v>
      </c>
      <c r="AW29" s="183">
        <f>IF(AW28="","",VLOOKUP(AW28,【記載例】シフト記号表!$C$5:$W$46,21,FALSE))</f>
        <v>3.9999999999999898</v>
      </c>
      <c r="AX29" s="183">
        <f>IF(AX28="","",VLOOKUP(AX28,【記載例】シフト記号表!$C$5:$W$46,21,FALSE))</f>
        <v>3.9999999999999898</v>
      </c>
      <c r="AY29" s="183" t="str">
        <f>IF(AY28="","",VLOOKUP(AY28,【記載例】シフト記号表!$C$5:$W$46,21,FALSE))</f>
        <v>-</v>
      </c>
      <c r="AZ29" s="183" t="str">
        <f>IF(AZ28="","",VLOOKUP(AZ28,【記載例】シフト記号表!$C$5:$W$46,21,FALSE))</f>
        <v>-</v>
      </c>
      <c r="BA29" s="183">
        <f>IF(BA28="","",VLOOKUP(BA28,【記載例】シフト記号表!$C$5:$W$46,21,FALSE))</f>
        <v>3.9999999999999898</v>
      </c>
      <c r="BB29" s="184">
        <f>IF(BB28="","",VLOOKUP(BB28,【記載例】シフト記号表!$C$5:$W$46,21,FALSE))</f>
        <v>3.9999999999999898</v>
      </c>
      <c r="BC29" s="182" t="str">
        <f>IF(BC28="","",VLOOKUP(BC28,【記載例】シフト記号表!$C$5:$W$46,21,FALSE))</f>
        <v/>
      </c>
      <c r="BD29" s="183" t="str">
        <f>IF(BD28="","",VLOOKUP(BD28,【記載例】シフト記号表!$C$5:$W$46,21,FALSE))</f>
        <v/>
      </c>
      <c r="BE29" s="185" t="str">
        <f>IF(BE28="","",VLOOKUP(BE28,【記載例】シフト記号表!$C$5:$W$46,21,FALSE))</f>
        <v/>
      </c>
      <c r="BF29" s="696">
        <f>IF($BI$3="計画",SUM(AA29:BB29),IF($BI$3="実績",SUM(AA29:BE29),""))</f>
        <v>79.999999999999801</v>
      </c>
      <c r="BG29" s="697"/>
      <c r="BH29" s="698">
        <f>IF($BI$3="計画",BF29/4,IF($BI$3="実績",(BF29/($BI$7/7)),""))</f>
        <v>20</v>
      </c>
      <c r="BI29" s="699"/>
      <c r="BJ29" s="689"/>
      <c r="BK29" s="690"/>
      <c r="BL29" s="690"/>
      <c r="BM29" s="690"/>
      <c r="BN29" s="691"/>
    </row>
    <row r="30" spans="2:66" ht="20.25" customHeight="1" x14ac:dyDescent="0.15">
      <c r="B30" s="186"/>
      <c r="C30" s="866"/>
      <c r="D30" s="871"/>
      <c r="E30" s="869"/>
      <c r="F30" s="870"/>
      <c r="G30" s="743"/>
      <c r="H30" s="744"/>
      <c r="I30" s="745" t="str">
        <f>G29</f>
        <v>機能訓練指導員</v>
      </c>
      <c r="J30" s="744"/>
      <c r="K30" s="745" t="str">
        <f>M29</f>
        <v>B</v>
      </c>
      <c r="L30" s="744"/>
      <c r="M30" s="746"/>
      <c r="N30" s="747"/>
      <c r="O30" s="748"/>
      <c r="P30" s="749"/>
      <c r="Q30" s="749"/>
      <c r="R30" s="750"/>
      <c r="S30" s="755"/>
      <c r="T30" s="741"/>
      <c r="U30" s="756"/>
      <c r="V30" s="187" t="s">
        <v>279</v>
      </c>
      <c r="W30" s="209"/>
      <c r="X30" s="209"/>
      <c r="Y30" s="189"/>
      <c r="Z30" s="190"/>
      <c r="AA30" s="191" t="str">
        <f>IF(AA28="","",VLOOKUP(AA28,【記載例】シフト記号表!$C$5:$Y$46,23,FALSE))</f>
        <v/>
      </c>
      <c r="AB30" s="192" t="str">
        <f>IF(AB28="","",VLOOKUP(AB28,【記載例】シフト記号表!$C$5:$Y$46,23,FALSE))</f>
        <v/>
      </c>
      <c r="AC30" s="192" t="str">
        <f>IF(AC28="","",VLOOKUP(AC28,【記載例】シフト記号表!$C$5:$Y$46,23,FALSE))</f>
        <v/>
      </c>
      <c r="AD30" s="192" t="str">
        <f>IF(AD28="","",VLOOKUP(AD28,【記載例】シフト記号表!$C$5:$Y$46,23,FALSE))</f>
        <v>-</v>
      </c>
      <c r="AE30" s="192" t="str">
        <f>IF(AE28="","",VLOOKUP(AE28,【記載例】シフト記号表!$C$5:$Y$46,23,FALSE))</f>
        <v>-</v>
      </c>
      <c r="AF30" s="192" t="str">
        <f>IF(AF28="","",VLOOKUP(AF28,【記載例】シフト記号表!$C$5:$Y$46,23,FALSE))</f>
        <v/>
      </c>
      <c r="AG30" s="193" t="str">
        <f>IF(AG28="","",VLOOKUP(AG28,【記載例】シフト記号表!$C$5:$Y$46,23,FALSE))</f>
        <v/>
      </c>
      <c r="AH30" s="191" t="str">
        <f>IF(AH28="","",VLOOKUP(AH28,【記載例】シフト記号表!$C$5:$Y$46,23,FALSE))</f>
        <v/>
      </c>
      <c r="AI30" s="192" t="str">
        <f>IF(AI28="","",VLOOKUP(AI28,【記載例】シフト記号表!$C$5:$Y$46,23,FALSE))</f>
        <v/>
      </c>
      <c r="AJ30" s="192" t="str">
        <f>IF(AJ28="","",VLOOKUP(AJ28,【記載例】シフト記号表!$C$5:$Y$46,23,FALSE))</f>
        <v/>
      </c>
      <c r="AK30" s="192" t="str">
        <f>IF(AK28="","",VLOOKUP(AK28,【記載例】シフト記号表!$C$5:$Y$46,23,FALSE))</f>
        <v>-</v>
      </c>
      <c r="AL30" s="192" t="str">
        <f>IF(AL28="","",VLOOKUP(AL28,【記載例】シフト記号表!$C$5:$Y$46,23,FALSE))</f>
        <v>-</v>
      </c>
      <c r="AM30" s="192" t="str">
        <f>IF(AM28="","",VLOOKUP(AM28,【記載例】シフト記号表!$C$5:$Y$46,23,FALSE))</f>
        <v/>
      </c>
      <c r="AN30" s="193" t="str">
        <f>IF(AN28="","",VLOOKUP(AN28,【記載例】シフト記号表!$C$5:$Y$46,23,FALSE))</f>
        <v/>
      </c>
      <c r="AO30" s="191" t="str">
        <f>IF(AO28="","",VLOOKUP(AO28,【記載例】シフト記号表!$C$5:$Y$46,23,FALSE))</f>
        <v/>
      </c>
      <c r="AP30" s="192" t="str">
        <f>IF(AP28="","",VLOOKUP(AP28,【記載例】シフト記号表!$C$5:$Y$46,23,FALSE))</f>
        <v/>
      </c>
      <c r="AQ30" s="192" t="str">
        <f>IF(AQ28="","",VLOOKUP(AQ28,【記載例】シフト記号表!$C$5:$Y$46,23,FALSE))</f>
        <v/>
      </c>
      <c r="AR30" s="192" t="str">
        <f>IF(AR28="","",VLOOKUP(AR28,【記載例】シフト記号表!$C$5:$Y$46,23,FALSE))</f>
        <v>-</v>
      </c>
      <c r="AS30" s="192" t="str">
        <f>IF(AS28="","",VLOOKUP(AS28,【記載例】シフト記号表!$C$5:$Y$46,23,FALSE))</f>
        <v>-</v>
      </c>
      <c r="AT30" s="192" t="str">
        <f>IF(AT28="","",VLOOKUP(AT28,【記載例】シフト記号表!$C$5:$Y$46,23,FALSE))</f>
        <v/>
      </c>
      <c r="AU30" s="193" t="str">
        <f>IF(AU28="","",VLOOKUP(AU28,【記載例】シフト記号表!$C$5:$Y$46,23,FALSE))</f>
        <v/>
      </c>
      <c r="AV30" s="191" t="str">
        <f>IF(AV28="","",VLOOKUP(AV28,【記載例】シフト記号表!$C$5:$Y$46,23,FALSE))</f>
        <v/>
      </c>
      <c r="AW30" s="192" t="str">
        <f>IF(AW28="","",VLOOKUP(AW28,【記載例】シフト記号表!$C$5:$Y$46,23,FALSE))</f>
        <v/>
      </c>
      <c r="AX30" s="192" t="str">
        <f>IF(AX28="","",VLOOKUP(AX28,【記載例】シフト記号表!$C$5:$Y$46,23,FALSE))</f>
        <v/>
      </c>
      <c r="AY30" s="192" t="str">
        <f>IF(AY28="","",VLOOKUP(AY28,【記載例】シフト記号表!$C$5:$Y$46,23,FALSE))</f>
        <v>-</v>
      </c>
      <c r="AZ30" s="192" t="str">
        <f>IF(AZ28="","",VLOOKUP(AZ28,【記載例】シフト記号表!$C$5:$Y$46,23,FALSE))</f>
        <v>-</v>
      </c>
      <c r="BA30" s="192" t="str">
        <f>IF(BA28="","",VLOOKUP(BA28,【記載例】シフト記号表!$C$5:$Y$46,23,FALSE))</f>
        <v/>
      </c>
      <c r="BB30" s="193" t="str">
        <f>IF(BB28="","",VLOOKUP(BB28,【記載例】シフト記号表!$C$5:$Y$46,23,FALSE))</f>
        <v/>
      </c>
      <c r="BC30" s="191" t="str">
        <f>IF(BC28="","",VLOOKUP(BC28,【記載例】シフト記号表!$C$5:$Y$46,23,FALSE))</f>
        <v/>
      </c>
      <c r="BD30" s="192" t="str">
        <f>IF(BD28="","",VLOOKUP(BD28,【記載例】シフト記号表!$C$5:$Y$46,23,FALSE))</f>
        <v/>
      </c>
      <c r="BE30" s="194" t="str">
        <f>IF(BE28="","",VLOOKUP(BE28,【記載例】シフト記号表!$C$5:$Y$46,23,FALSE))</f>
        <v/>
      </c>
      <c r="BF30" s="751">
        <f>IF($BI$3="計画",SUM(AA30:BB30),IF($BI$3="実績",SUM(AA30:BE30),""))</f>
        <v>0</v>
      </c>
      <c r="BG30" s="752"/>
      <c r="BH30" s="753">
        <f>IF($BI$3="計画",BF30/4,IF($BI$3="実績",(BF30/($BI$7/7)),""))</f>
        <v>0</v>
      </c>
      <c r="BI30" s="754"/>
      <c r="BJ30" s="740"/>
      <c r="BK30" s="741"/>
      <c r="BL30" s="741"/>
      <c r="BM30" s="741"/>
      <c r="BN30" s="742"/>
    </row>
    <row r="31" spans="2:66" ht="20.25" customHeight="1" x14ac:dyDescent="0.15">
      <c r="B31" s="195"/>
      <c r="C31" s="865"/>
      <c r="D31" s="868"/>
      <c r="E31" s="869"/>
      <c r="F31" s="870"/>
      <c r="G31" s="733"/>
      <c r="H31" s="734"/>
      <c r="I31" s="176"/>
      <c r="J31" s="177"/>
      <c r="K31" s="176"/>
      <c r="L31" s="177"/>
      <c r="M31" s="716"/>
      <c r="N31" s="717"/>
      <c r="O31" s="737"/>
      <c r="P31" s="738"/>
      <c r="Q31" s="738"/>
      <c r="R31" s="734"/>
      <c r="S31" s="720" t="s">
        <v>295</v>
      </c>
      <c r="T31" s="687"/>
      <c r="U31" s="721"/>
      <c r="V31" s="198" t="s">
        <v>272</v>
      </c>
      <c r="W31" s="199"/>
      <c r="X31" s="199"/>
      <c r="Y31" s="200"/>
      <c r="Z31" s="201"/>
      <c r="AA31" s="202" t="s">
        <v>282</v>
      </c>
      <c r="AB31" s="203" t="s">
        <v>282</v>
      </c>
      <c r="AC31" s="203" t="s">
        <v>282</v>
      </c>
      <c r="AD31" s="203" t="s">
        <v>274</v>
      </c>
      <c r="AE31" s="203" t="s">
        <v>274</v>
      </c>
      <c r="AF31" s="203" t="s">
        <v>282</v>
      </c>
      <c r="AG31" s="204" t="s">
        <v>282</v>
      </c>
      <c r="AH31" s="202" t="s">
        <v>282</v>
      </c>
      <c r="AI31" s="203" t="s">
        <v>282</v>
      </c>
      <c r="AJ31" s="203" t="s">
        <v>282</v>
      </c>
      <c r="AK31" s="203" t="s">
        <v>274</v>
      </c>
      <c r="AL31" s="203" t="s">
        <v>274</v>
      </c>
      <c r="AM31" s="203" t="s">
        <v>282</v>
      </c>
      <c r="AN31" s="204" t="s">
        <v>282</v>
      </c>
      <c r="AO31" s="202" t="s">
        <v>282</v>
      </c>
      <c r="AP31" s="203" t="s">
        <v>282</v>
      </c>
      <c r="AQ31" s="203" t="s">
        <v>282</v>
      </c>
      <c r="AR31" s="203" t="s">
        <v>274</v>
      </c>
      <c r="AS31" s="203" t="s">
        <v>274</v>
      </c>
      <c r="AT31" s="203" t="s">
        <v>282</v>
      </c>
      <c r="AU31" s="204" t="s">
        <v>282</v>
      </c>
      <c r="AV31" s="202" t="s">
        <v>282</v>
      </c>
      <c r="AW31" s="203" t="s">
        <v>282</v>
      </c>
      <c r="AX31" s="203" t="s">
        <v>282</v>
      </c>
      <c r="AY31" s="203" t="s">
        <v>274</v>
      </c>
      <c r="AZ31" s="203" t="s">
        <v>274</v>
      </c>
      <c r="BA31" s="203" t="s">
        <v>282</v>
      </c>
      <c r="BB31" s="204" t="s">
        <v>282</v>
      </c>
      <c r="BC31" s="202"/>
      <c r="BD31" s="203"/>
      <c r="BE31" s="205"/>
      <c r="BF31" s="682"/>
      <c r="BG31" s="683"/>
      <c r="BH31" s="684"/>
      <c r="BI31" s="685"/>
      <c r="BJ31" s="686"/>
      <c r="BK31" s="687"/>
      <c r="BL31" s="687"/>
      <c r="BM31" s="687"/>
      <c r="BN31" s="688"/>
    </row>
    <row r="32" spans="2:66" ht="20.25" customHeight="1" x14ac:dyDescent="0.15">
      <c r="B32" s="175">
        <f>B29+1</f>
        <v>5</v>
      </c>
      <c r="C32" s="866"/>
      <c r="D32" s="871"/>
      <c r="E32" s="869"/>
      <c r="F32" s="870"/>
      <c r="G32" s="733" t="s">
        <v>296</v>
      </c>
      <c r="H32" s="734"/>
      <c r="I32" s="176"/>
      <c r="J32" s="177"/>
      <c r="K32" s="176"/>
      <c r="L32" s="177"/>
      <c r="M32" s="735" t="s">
        <v>276</v>
      </c>
      <c r="N32" s="736"/>
      <c r="O32" s="737" t="s">
        <v>297</v>
      </c>
      <c r="P32" s="738"/>
      <c r="Q32" s="738"/>
      <c r="R32" s="734"/>
      <c r="S32" s="722"/>
      <c r="T32" s="690"/>
      <c r="U32" s="723"/>
      <c r="V32" s="178" t="s">
        <v>278</v>
      </c>
      <c r="W32" s="179"/>
      <c r="X32" s="179"/>
      <c r="Y32" s="180"/>
      <c r="Z32" s="181"/>
      <c r="AA32" s="182">
        <f>IF(AA31="","",VLOOKUP(AA31,【記載例】シフト記号表!$C$5:$W$46,21,FALSE))</f>
        <v>6.9999999999999902</v>
      </c>
      <c r="AB32" s="183">
        <f>IF(AB31="","",VLOOKUP(AB31,【記載例】シフト記号表!$C$5:$W$46,21,FALSE))</f>
        <v>6.9999999999999902</v>
      </c>
      <c r="AC32" s="183">
        <f>IF(AC31="","",VLOOKUP(AC31,【記載例】シフト記号表!$C$5:$W$46,21,FALSE))</f>
        <v>6.9999999999999902</v>
      </c>
      <c r="AD32" s="183" t="str">
        <f>IF(AD31="","",VLOOKUP(AD31,【記載例】シフト記号表!$C$5:$W$46,21,FALSE))</f>
        <v>-</v>
      </c>
      <c r="AE32" s="183" t="str">
        <f>IF(AE31="","",VLOOKUP(AE31,【記載例】シフト記号表!$C$5:$W$46,21,FALSE))</f>
        <v>-</v>
      </c>
      <c r="AF32" s="183">
        <f>IF(AF31="","",VLOOKUP(AF31,【記載例】シフト記号表!$C$5:$W$46,21,FALSE))</f>
        <v>6.9999999999999902</v>
      </c>
      <c r="AG32" s="184">
        <f>IF(AG31="","",VLOOKUP(AG31,【記載例】シフト記号表!$C$5:$W$46,21,FALSE))</f>
        <v>6.9999999999999902</v>
      </c>
      <c r="AH32" s="182">
        <f>IF(AH31="","",VLOOKUP(AH31,【記載例】シフト記号表!$C$5:$W$46,21,FALSE))</f>
        <v>6.9999999999999902</v>
      </c>
      <c r="AI32" s="183">
        <f>IF(AI31="","",VLOOKUP(AI31,【記載例】シフト記号表!$C$5:$W$46,21,FALSE))</f>
        <v>6.9999999999999902</v>
      </c>
      <c r="AJ32" s="183">
        <f>IF(AJ31="","",VLOOKUP(AJ31,【記載例】シフト記号表!$C$5:$W$46,21,FALSE))</f>
        <v>6.9999999999999902</v>
      </c>
      <c r="AK32" s="183" t="str">
        <f>IF(AK31="","",VLOOKUP(AK31,【記載例】シフト記号表!$C$5:$W$46,21,FALSE))</f>
        <v>-</v>
      </c>
      <c r="AL32" s="183" t="str">
        <f>IF(AL31="","",VLOOKUP(AL31,【記載例】シフト記号表!$C$5:$W$46,21,FALSE))</f>
        <v>-</v>
      </c>
      <c r="AM32" s="183">
        <f>IF(AM31="","",VLOOKUP(AM31,【記載例】シフト記号表!$C$5:$W$46,21,FALSE))</f>
        <v>6.9999999999999902</v>
      </c>
      <c r="AN32" s="184">
        <f>IF(AN31="","",VLOOKUP(AN31,【記載例】シフト記号表!$C$5:$W$46,21,FALSE))</f>
        <v>6.9999999999999902</v>
      </c>
      <c r="AO32" s="182">
        <f>IF(AO31="","",VLOOKUP(AO31,【記載例】シフト記号表!$C$5:$W$46,21,FALSE))</f>
        <v>6.9999999999999902</v>
      </c>
      <c r="AP32" s="183">
        <f>IF(AP31="","",VLOOKUP(AP31,【記載例】シフト記号表!$C$5:$W$46,21,FALSE))</f>
        <v>6.9999999999999902</v>
      </c>
      <c r="AQ32" s="183">
        <f>IF(AQ31="","",VLOOKUP(AQ31,【記載例】シフト記号表!$C$5:$W$46,21,FALSE))</f>
        <v>6.9999999999999902</v>
      </c>
      <c r="AR32" s="183" t="str">
        <f>IF(AR31="","",VLOOKUP(AR31,【記載例】シフト記号表!$C$5:$W$46,21,FALSE))</f>
        <v>-</v>
      </c>
      <c r="AS32" s="183" t="str">
        <f>IF(AS31="","",VLOOKUP(AS31,【記載例】シフト記号表!$C$5:$W$46,21,FALSE))</f>
        <v>-</v>
      </c>
      <c r="AT32" s="183">
        <f>IF(AT31="","",VLOOKUP(AT31,【記載例】シフト記号表!$C$5:$W$46,21,FALSE))</f>
        <v>6.9999999999999902</v>
      </c>
      <c r="AU32" s="184">
        <f>IF(AU31="","",VLOOKUP(AU31,【記載例】シフト記号表!$C$5:$W$46,21,FALSE))</f>
        <v>6.9999999999999902</v>
      </c>
      <c r="AV32" s="182">
        <f>IF(AV31="","",VLOOKUP(AV31,【記載例】シフト記号表!$C$5:$W$46,21,FALSE))</f>
        <v>6.9999999999999902</v>
      </c>
      <c r="AW32" s="183">
        <f>IF(AW31="","",VLOOKUP(AW31,【記載例】シフト記号表!$C$5:$W$46,21,FALSE))</f>
        <v>6.9999999999999902</v>
      </c>
      <c r="AX32" s="183">
        <f>IF(AX31="","",VLOOKUP(AX31,【記載例】シフト記号表!$C$5:$W$46,21,FALSE))</f>
        <v>6.9999999999999902</v>
      </c>
      <c r="AY32" s="183" t="str">
        <f>IF(AY31="","",VLOOKUP(AY31,【記載例】シフト記号表!$C$5:$W$46,21,FALSE))</f>
        <v>-</v>
      </c>
      <c r="AZ32" s="183" t="str">
        <f>IF(AZ31="","",VLOOKUP(AZ31,【記載例】シフト記号表!$C$5:$W$46,21,FALSE))</f>
        <v>-</v>
      </c>
      <c r="BA32" s="183">
        <f>IF(BA31="","",VLOOKUP(BA31,【記載例】シフト記号表!$C$5:$W$46,21,FALSE))</f>
        <v>6.9999999999999902</v>
      </c>
      <c r="BB32" s="184">
        <f>IF(BB31="","",VLOOKUP(BB31,【記載例】シフト記号表!$C$5:$W$46,21,FALSE))</f>
        <v>6.9999999999999902</v>
      </c>
      <c r="BC32" s="182" t="str">
        <f>IF(BC31="","",VLOOKUP(BC31,【記載例】シフト記号表!$C$5:$W$46,21,FALSE))</f>
        <v/>
      </c>
      <c r="BD32" s="183" t="str">
        <f>IF(BD31="","",VLOOKUP(BD31,【記載例】シフト記号表!$C$5:$W$46,21,FALSE))</f>
        <v/>
      </c>
      <c r="BE32" s="185" t="str">
        <f>IF(BE31="","",VLOOKUP(BE31,【記載例】シフト記号表!$C$5:$W$46,21,FALSE))</f>
        <v/>
      </c>
      <c r="BF32" s="696">
        <f>IF($BI$3="計画",SUM(AA32:BB32),IF($BI$3="実績",SUM(AA32:BE32),""))</f>
        <v>140</v>
      </c>
      <c r="BG32" s="697"/>
      <c r="BH32" s="698">
        <f>IF($BI$3="計画",BF32/4,IF($BI$3="実績",(BF32/($BI$7/7)),""))</f>
        <v>35</v>
      </c>
      <c r="BI32" s="699"/>
      <c r="BJ32" s="689"/>
      <c r="BK32" s="690"/>
      <c r="BL32" s="690"/>
      <c r="BM32" s="690"/>
      <c r="BN32" s="691"/>
    </row>
    <row r="33" spans="2:66" ht="20.25" customHeight="1" x14ac:dyDescent="0.15">
      <c r="B33" s="186"/>
      <c r="C33" s="866"/>
      <c r="D33" s="871"/>
      <c r="E33" s="869"/>
      <c r="F33" s="870"/>
      <c r="G33" s="743"/>
      <c r="H33" s="744"/>
      <c r="I33" s="745" t="str">
        <f>G32</f>
        <v>看護職員</v>
      </c>
      <c r="J33" s="744"/>
      <c r="K33" s="745" t="str">
        <f>M32</f>
        <v>A</v>
      </c>
      <c r="L33" s="744"/>
      <c r="M33" s="746"/>
      <c r="N33" s="747"/>
      <c r="O33" s="748"/>
      <c r="P33" s="749"/>
      <c r="Q33" s="749"/>
      <c r="R33" s="750"/>
      <c r="S33" s="755"/>
      <c r="T33" s="741"/>
      <c r="U33" s="756"/>
      <c r="V33" s="187" t="s">
        <v>279</v>
      </c>
      <c r="W33" s="188"/>
      <c r="X33" s="188"/>
      <c r="Y33" s="210"/>
      <c r="Z33" s="211"/>
      <c r="AA33" s="191">
        <f>IF(AA31="","",VLOOKUP(AA31,【記載例】シフト記号表!$C$5:$Y$46,23,FALSE))</f>
        <v>1.00000000000001</v>
      </c>
      <c r="AB33" s="192">
        <f>IF(AB31="","",VLOOKUP(AB31,【記載例】シフト記号表!$C$5:$Y$46,23,FALSE))</f>
        <v>1.00000000000001</v>
      </c>
      <c r="AC33" s="192">
        <f>IF(AC31="","",VLOOKUP(AC31,【記載例】シフト記号表!$C$5:$Y$46,23,FALSE))</f>
        <v>1.00000000000001</v>
      </c>
      <c r="AD33" s="192" t="str">
        <f>IF(AD31="","",VLOOKUP(AD31,【記載例】シフト記号表!$C$5:$Y$46,23,FALSE))</f>
        <v>-</v>
      </c>
      <c r="AE33" s="192" t="str">
        <f>IF(AE31="","",VLOOKUP(AE31,【記載例】シフト記号表!$C$5:$Y$46,23,FALSE))</f>
        <v>-</v>
      </c>
      <c r="AF33" s="192">
        <f>IF(AF31="","",VLOOKUP(AF31,【記載例】シフト記号表!$C$5:$Y$46,23,FALSE))</f>
        <v>1.00000000000001</v>
      </c>
      <c r="AG33" s="193">
        <f>IF(AG31="","",VLOOKUP(AG31,【記載例】シフト記号表!$C$5:$Y$46,23,FALSE))</f>
        <v>1.00000000000001</v>
      </c>
      <c r="AH33" s="191">
        <f>IF(AH31="","",VLOOKUP(AH31,【記載例】シフト記号表!$C$5:$Y$46,23,FALSE))</f>
        <v>1.00000000000001</v>
      </c>
      <c r="AI33" s="192">
        <f>IF(AI31="","",VLOOKUP(AI31,【記載例】シフト記号表!$C$5:$Y$46,23,FALSE))</f>
        <v>1.00000000000001</v>
      </c>
      <c r="AJ33" s="192">
        <f>IF(AJ31="","",VLOOKUP(AJ31,【記載例】シフト記号表!$C$5:$Y$46,23,FALSE))</f>
        <v>1.00000000000001</v>
      </c>
      <c r="AK33" s="192" t="str">
        <f>IF(AK31="","",VLOOKUP(AK31,【記載例】シフト記号表!$C$5:$Y$46,23,FALSE))</f>
        <v>-</v>
      </c>
      <c r="AL33" s="192" t="str">
        <f>IF(AL31="","",VLOOKUP(AL31,【記載例】シフト記号表!$C$5:$Y$46,23,FALSE))</f>
        <v>-</v>
      </c>
      <c r="AM33" s="192">
        <f>IF(AM31="","",VLOOKUP(AM31,【記載例】シフト記号表!$C$5:$Y$46,23,FALSE))</f>
        <v>1.00000000000001</v>
      </c>
      <c r="AN33" s="193">
        <f>IF(AN31="","",VLOOKUP(AN31,【記載例】シフト記号表!$C$5:$Y$46,23,FALSE))</f>
        <v>1.00000000000001</v>
      </c>
      <c r="AO33" s="191">
        <f>IF(AO31="","",VLOOKUP(AO31,【記載例】シフト記号表!$C$5:$Y$46,23,FALSE))</f>
        <v>1.00000000000001</v>
      </c>
      <c r="AP33" s="192">
        <f>IF(AP31="","",VLOOKUP(AP31,【記載例】シフト記号表!$C$5:$Y$46,23,FALSE))</f>
        <v>1.00000000000001</v>
      </c>
      <c r="AQ33" s="192">
        <f>IF(AQ31="","",VLOOKUP(AQ31,【記載例】シフト記号表!$C$5:$Y$46,23,FALSE))</f>
        <v>1.00000000000001</v>
      </c>
      <c r="AR33" s="192" t="str">
        <f>IF(AR31="","",VLOOKUP(AR31,【記載例】シフト記号表!$C$5:$Y$46,23,FALSE))</f>
        <v>-</v>
      </c>
      <c r="AS33" s="192" t="str">
        <f>IF(AS31="","",VLOOKUP(AS31,【記載例】シフト記号表!$C$5:$Y$46,23,FALSE))</f>
        <v>-</v>
      </c>
      <c r="AT33" s="192">
        <f>IF(AT31="","",VLOOKUP(AT31,【記載例】シフト記号表!$C$5:$Y$46,23,FALSE))</f>
        <v>1.00000000000001</v>
      </c>
      <c r="AU33" s="193">
        <f>IF(AU31="","",VLOOKUP(AU31,【記載例】シフト記号表!$C$5:$Y$46,23,FALSE))</f>
        <v>1.00000000000001</v>
      </c>
      <c r="AV33" s="191">
        <f>IF(AV31="","",VLOOKUP(AV31,【記載例】シフト記号表!$C$5:$Y$46,23,FALSE))</f>
        <v>1.00000000000001</v>
      </c>
      <c r="AW33" s="192">
        <f>IF(AW31="","",VLOOKUP(AW31,【記載例】シフト記号表!$C$5:$Y$46,23,FALSE))</f>
        <v>1.00000000000001</v>
      </c>
      <c r="AX33" s="192">
        <f>IF(AX31="","",VLOOKUP(AX31,【記載例】シフト記号表!$C$5:$Y$46,23,FALSE))</f>
        <v>1.00000000000001</v>
      </c>
      <c r="AY33" s="192" t="str">
        <f>IF(AY31="","",VLOOKUP(AY31,【記載例】シフト記号表!$C$5:$Y$46,23,FALSE))</f>
        <v>-</v>
      </c>
      <c r="AZ33" s="192" t="str">
        <f>IF(AZ31="","",VLOOKUP(AZ31,【記載例】シフト記号表!$C$5:$Y$46,23,FALSE))</f>
        <v>-</v>
      </c>
      <c r="BA33" s="192">
        <f>IF(BA31="","",VLOOKUP(BA31,【記載例】シフト記号表!$C$5:$Y$46,23,FALSE))</f>
        <v>1.00000000000001</v>
      </c>
      <c r="BB33" s="193">
        <f>IF(BB31="","",VLOOKUP(BB31,【記載例】シフト記号表!$C$5:$Y$46,23,FALSE))</f>
        <v>1.00000000000001</v>
      </c>
      <c r="BC33" s="191" t="str">
        <f>IF(BC31="","",VLOOKUP(BC31,【記載例】シフト記号表!$C$5:$Y$46,23,FALSE))</f>
        <v/>
      </c>
      <c r="BD33" s="192" t="str">
        <f>IF(BD31="","",VLOOKUP(BD31,【記載例】シフト記号表!$C$5:$Y$46,23,FALSE))</f>
        <v/>
      </c>
      <c r="BE33" s="194" t="str">
        <f>IF(BE31="","",VLOOKUP(BE31,【記載例】シフト記号表!$C$5:$Y$46,23,FALSE))</f>
        <v/>
      </c>
      <c r="BF33" s="751">
        <f>IF($BI$3="計画",SUM(AA33:BB33),IF($BI$3="実績",SUM(AA33:BE33),""))</f>
        <v>20.000000000000199</v>
      </c>
      <c r="BG33" s="752"/>
      <c r="BH33" s="753">
        <f>IF($BI$3="計画",BF33/4,IF($BI$3="実績",(BF33/($BI$7/7)),""))</f>
        <v>5</v>
      </c>
      <c r="BI33" s="754"/>
      <c r="BJ33" s="740"/>
      <c r="BK33" s="741"/>
      <c r="BL33" s="741"/>
      <c r="BM33" s="741"/>
      <c r="BN33" s="742"/>
    </row>
    <row r="34" spans="2:66" ht="20.25" customHeight="1" x14ac:dyDescent="0.15">
      <c r="B34" s="195"/>
      <c r="C34" s="865"/>
      <c r="D34" s="868"/>
      <c r="E34" s="869"/>
      <c r="F34" s="870"/>
      <c r="G34" s="733"/>
      <c r="H34" s="734"/>
      <c r="I34" s="176"/>
      <c r="J34" s="177"/>
      <c r="K34" s="176"/>
      <c r="L34" s="177"/>
      <c r="M34" s="716"/>
      <c r="N34" s="717"/>
      <c r="O34" s="737"/>
      <c r="P34" s="738"/>
      <c r="Q34" s="738"/>
      <c r="R34" s="734"/>
      <c r="S34" s="720" t="s">
        <v>288</v>
      </c>
      <c r="T34" s="687"/>
      <c r="U34" s="721"/>
      <c r="V34" s="198" t="s">
        <v>272</v>
      </c>
      <c r="W34" s="206"/>
      <c r="X34" s="206"/>
      <c r="Y34" s="207"/>
      <c r="Z34" s="212"/>
      <c r="AA34" s="202" t="s">
        <v>298</v>
      </c>
      <c r="AB34" s="203" t="s">
        <v>298</v>
      </c>
      <c r="AC34" s="203" t="s">
        <v>298</v>
      </c>
      <c r="AD34" s="203" t="s">
        <v>274</v>
      </c>
      <c r="AE34" s="203" t="s">
        <v>274</v>
      </c>
      <c r="AF34" s="203" t="s">
        <v>298</v>
      </c>
      <c r="AG34" s="204" t="s">
        <v>298</v>
      </c>
      <c r="AH34" s="202" t="s">
        <v>298</v>
      </c>
      <c r="AI34" s="203" t="s">
        <v>298</v>
      </c>
      <c r="AJ34" s="203" t="s">
        <v>298</v>
      </c>
      <c r="AK34" s="203" t="s">
        <v>274</v>
      </c>
      <c r="AL34" s="203" t="s">
        <v>274</v>
      </c>
      <c r="AM34" s="203" t="s">
        <v>298</v>
      </c>
      <c r="AN34" s="204" t="s">
        <v>298</v>
      </c>
      <c r="AO34" s="202" t="s">
        <v>298</v>
      </c>
      <c r="AP34" s="203" t="s">
        <v>298</v>
      </c>
      <c r="AQ34" s="203" t="s">
        <v>298</v>
      </c>
      <c r="AR34" s="203" t="s">
        <v>274</v>
      </c>
      <c r="AS34" s="203" t="s">
        <v>274</v>
      </c>
      <c r="AT34" s="203" t="s">
        <v>298</v>
      </c>
      <c r="AU34" s="204" t="s">
        <v>298</v>
      </c>
      <c r="AV34" s="202" t="s">
        <v>298</v>
      </c>
      <c r="AW34" s="203" t="s">
        <v>298</v>
      </c>
      <c r="AX34" s="203" t="s">
        <v>298</v>
      </c>
      <c r="AY34" s="203" t="s">
        <v>274</v>
      </c>
      <c r="AZ34" s="203" t="s">
        <v>274</v>
      </c>
      <c r="BA34" s="203" t="s">
        <v>298</v>
      </c>
      <c r="BB34" s="204" t="s">
        <v>298</v>
      </c>
      <c r="BC34" s="202"/>
      <c r="BD34" s="203"/>
      <c r="BE34" s="205"/>
      <c r="BF34" s="682"/>
      <c r="BG34" s="683"/>
      <c r="BH34" s="684"/>
      <c r="BI34" s="685"/>
      <c r="BJ34" s="686" t="s">
        <v>299</v>
      </c>
      <c r="BK34" s="687"/>
      <c r="BL34" s="687"/>
      <c r="BM34" s="687"/>
      <c r="BN34" s="688"/>
    </row>
    <row r="35" spans="2:66" ht="20.25" customHeight="1" x14ac:dyDescent="0.15">
      <c r="B35" s="175">
        <f>B32+1</f>
        <v>6</v>
      </c>
      <c r="C35" s="866"/>
      <c r="D35" s="871"/>
      <c r="E35" s="869"/>
      <c r="F35" s="870"/>
      <c r="G35" s="733" t="s">
        <v>296</v>
      </c>
      <c r="H35" s="734"/>
      <c r="I35" s="176"/>
      <c r="J35" s="177"/>
      <c r="K35" s="176"/>
      <c r="L35" s="177"/>
      <c r="M35" s="735" t="s">
        <v>293</v>
      </c>
      <c r="N35" s="736"/>
      <c r="O35" s="737" t="s">
        <v>297</v>
      </c>
      <c r="P35" s="738"/>
      <c r="Q35" s="738"/>
      <c r="R35" s="734"/>
      <c r="S35" s="722"/>
      <c r="T35" s="690"/>
      <c r="U35" s="723"/>
      <c r="V35" s="178" t="s">
        <v>278</v>
      </c>
      <c r="W35" s="179"/>
      <c r="X35" s="179"/>
      <c r="Y35" s="180"/>
      <c r="Z35" s="181"/>
      <c r="AA35" s="182">
        <f>IF(AA34="","",VLOOKUP(AA34,【記載例】シフト記号表!$C$5:$W$46,21,FALSE))</f>
        <v>4.0000000000000098</v>
      </c>
      <c r="AB35" s="183">
        <f>IF(AB34="","",VLOOKUP(AB34,【記載例】シフト記号表!$C$5:$W$46,21,FALSE))</f>
        <v>4.0000000000000098</v>
      </c>
      <c r="AC35" s="183">
        <f>IF(AC34="","",VLOOKUP(AC34,【記載例】シフト記号表!$C$5:$W$46,21,FALSE))</f>
        <v>4.0000000000000098</v>
      </c>
      <c r="AD35" s="183" t="str">
        <f>IF(AD34="","",VLOOKUP(AD34,【記載例】シフト記号表!$C$5:$W$46,21,FALSE))</f>
        <v>-</v>
      </c>
      <c r="AE35" s="183" t="str">
        <f>IF(AE34="","",VLOOKUP(AE34,【記載例】シフト記号表!$C$5:$W$46,21,FALSE))</f>
        <v>-</v>
      </c>
      <c r="AF35" s="183">
        <f>IF(AF34="","",VLOOKUP(AF34,【記載例】シフト記号表!$C$5:$W$46,21,FALSE))</f>
        <v>4.0000000000000098</v>
      </c>
      <c r="AG35" s="184">
        <f>IF(AG34="","",VLOOKUP(AG34,【記載例】シフト記号表!$C$5:$W$46,21,FALSE))</f>
        <v>4.0000000000000098</v>
      </c>
      <c r="AH35" s="182">
        <f>IF(AH34="","",VLOOKUP(AH34,【記載例】シフト記号表!$C$5:$W$46,21,FALSE))</f>
        <v>4.0000000000000098</v>
      </c>
      <c r="AI35" s="183">
        <f>IF(AI34="","",VLOOKUP(AI34,【記載例】シフト記号表!$C$5:$W$46,21,FALSE))</f>
        <v>4.0000000000000098</v>
      </c>
      <c r="AJ35" s="183">
        <f>IF(AJ34="","",VLOOKUP(AJ34,【記載例】シフト記号表!$C$5:$W$46,21,FALSE))</f>
        <v>4.0000000000000098</v>
      </c>
      <c r="AK35" s="183" t="str">
        <f>IF(AK34="","",VLOOKUP(AK34,【記載例】シフト記号表!$C$5:$W$46,21,FALSE))</f>
        <v>-</v>
      </c>
      <c r="AL35" s="183" t="str">
        <f>IF(AL34="","",VLOOKUP(AL34,【記載例】シフト記号表!$C$5:$W$46,21,FALSE))</f>
        <v>-</v>
      </c>
      <c r="AM35" s="183">
        <f>IF(AM34="","",VLOOKUP(AM34,【記載例】シフト記号表!$C$5:$W$46,21,FALSE))</f>
        <v>4.0000000000000098</v>
      </c>
      <c r="AN35" s="184">
        <f>IF(AN34="","",VLOOKUP(AN34,【記載例】シフト記号表!$C$5:$W$46,21,FALSE))</f>
        <v>4.0000000000000098</v>
      </c>
      <c r="AO35" s="182">
        <f>IF(AO34="","",VLOOKUP(AO34,【記載例】シフト記号表!$C$5:$W$46,21,FALSE))</f>
        <v>4.0000000000000098</v>
      </c>
      <c r="AP35" s="183">
        <f>IF(AP34="","",VLOOKUP(AP34,【記載例】シフト記号表!$C$5:$W$46,21,FALSE))</f>
        <v>4.0000000000000098</v>
      </c>
      <c r="AQ35" s="183">
        <f>IF(AQ34="","",VLOOKUP(AQ34,【記載例】シフト記号表!$C$5:$W$46,21,FALSE))</f>
        <v>4.0000000000000098</v>
      </c>
      <c r="AR35" s="183" t="str">
        <f>IF(AR34="","",VLOOKUP(AR34,【記載例】シフト記号表!$C$5:$W$46,21,FALSE))</f>
        <v>-</v>
      </c>
      <c r="AS35" s="183" t="str">
        <f>IF(AS34="","",VLOOKUP(AS34,【記載例】シフト記号表!$C$5:$W$46,21,FALSE))</f>
        <v>-</v>
      </c>
      <c r="AT35" s="183">
        <f>IF(AT34="","",VLOOKUP(AT34,【記載例】シフト記号表!$C$5:$W$46,21,FALSE))</f>
        <v>4.0000000000000098</v>
      </c>
      <c r="AU35" s="184">
        <f>IF(AU34="","",VLOOKUP(AU34,【記載例】シフト記号表!$C$5:$W$46,21,FALSE))</f>
        <v>4.0000000000000098</v>
      </c>
      <c r="AV35" s="182">
        <f>IF(AV34="","",VLOOKUP(AV34,【記載例】シフト記号表!$C$5:$W$46,21,FALSE))</f>
        <v>4.0000000000000098</v>
      </c>
      <c r="AW35" s="183">
        <f>IF(AW34="","",VLOOKUP(AW34,【記載例】シフト記号表!$C$5:$W$46,21,FALSE))</f>
        <v>4.0000000000000098</v>
      </c>
      <c r="AX35" s="183">
        <f>IF(AX34="","",VLOOKUP(AX34,【記載例】シフト記号表!$C$5:$W$46,21,FALSE))</f>
        <v>4.0000000000000098</v>
      </c>
      <c r="AY35" s="183" t="str">
        <f>IF(AY34="","",VLOOKUP(AY34,【記載例】シフト記号表!$C$5:$W$46,21,FALSE))</f>
        <v>-</v>
      </c>
      <c r="AZ35" s="183" t="str">
        <f>IF(AZ34="","",VLOOKUP(AZ34,【記載例】シフト記号表!$C$5:$W$46,21,FALSE))</f>
        <v>-</v>
      </c>
      <c r="BA35" s="183">
        <f>IF(BA34="","",VLOOKUP(BA34,【記載例】シフト記号表!$C$5:$W$46,21,FALSE))</f>
        <v>4.0000000000000098</v>
      </c>
      <c r="BB35" s="184">
        <f>IF(BB34="","",VLOOKUP(BB34,【記載例】シフト記号表!$C$5:$W$46,21,FALSE))</f>
        <v>4.0000000000000098</v>
      </c>
      <c r="BC35" s="182" t="str">
        <f>IF(BC34="","",VLOOKUP(BC34,【記載例】シフト記号表!$C$5:$W$46,21,FALSE))</f>
        <v/>
      </c>
      <c r="BD35" s="183" t="str">
        <f>IF(BD34="","",VLOOKUP(BD34,【記載例】シフト記号表!$C$5:$W$46,21,FALSE))</f>
        <v/>
      </c>
      <c r="BE35" s="185" t="str">
        <f>IF(BE34="","",VLOOKUP(BE34,【記載例】シフト記号表!$C$5:$W$46,21,FALSE))</f>
        <v/>
      </c>
      <c r="BF35" s="696">
        <f>IF($BI$3="計画",SUM(AA35:BB35),IF($BI$3="実績",SUM(AA35:BE35),""))</f>
        <v>80.000000000000199</v>
      </c>
      <c r="BG35" s="697"/>
      <c r="BH35" s="698">
        <f>IF($BI$3="計画",BF35/4,IF($BI$3="実績",(BF35/($BI$7/7)),""))</f>
        <v>20</v>
      </c>
      <c r="BI35" s="699"/>
      <c r="BJ35" s="689"/>
      <c r="BK35" s="690"/>
      <c r="BL35" s="690"/>
      <c r="BM35" s="690"/>
      <c r="BN35" s="691"/>
    </row>
    <row r="36" spans="2:66" ht="20.25" customHeight="1" x14ac:dyDescent="0.15">
      <c r="B36" s="186"/>
      <c r="C36" s="866"/>
      <c r="D36" s="871"/>
      <c r="E36" s="869"/>
      <c r="F36" s="870"/>
      <c r="G36" s="743"/>
      <c r="H36" s="744"/>
      <c r="I36" s="745" t="str">
        <f>G35</f>
        <v>看護職員</v>
      </c>
      <c r="J36" s="744"/>
      <c r="K36" s="745" t="str">
        <f>M35</f>
        <v>B</v>
      </c>
      <c r="L36" s="744"/>
      <c r="M36" s="746"/>
      <c r="N36" s="747"/>
      <c r="O36" s="748"/>
      <c r="P36" s="749"/>
      <c r="Q36" s="749"/>
      <c r="R36" s="750"/>
      <c r="S36" s="755"/>
      <c r="T36" s="741"/>
      <c r="U36" s="756"/>
      <c r="V36" s="187" t="s">
        <v>279</v>
      </c>
      <c r="W36" s="209"/>
      <c r="X36" s="209"/>
      <c r="Y36" s="189"/>
      <c r="Z36" s="190"/>
      <c r="AA36" s="191" t="str">
        <f>IF(AA34="","",VLOOKUP(AA34,【記載例】シフト記号表!$C$5:$Y$46,23,FALSE))</f>
        <v/>
      </c>
      <c r="AB36" s="192" t="str">
        <f>IF(AB34="","",VLOOKUP(AB34,【記載例】シフト記号表!$C$5:$Y$46,23,FALSE))</f>
        <v/>
      </c>
      <c r="AC36" s="192" t="str">
        <f>IF(AC34="","",VLOOKUP(AC34,【記載例】シフト記号表!$C$5:$Y$46,23,FALSE))</f>
        <v/>
      </c>
      <c r="AD36" s="192" t="str">
        <f>IF(AD34="","",VLOOKUP(AD34,【記載例】シフト記号表!$C$5:$Y$46,23,FALSE))</f>
        <v>-</v>
      </c>
      <c r="AE36" s="192" t="str">
        <f>IF(AE34="","",VLOOKUP(AE34,【記載例】シフト記号表!$C$5:$Y$46,23,FALSE))</f>
        <v>-</v>
      </c>
      <c r="AF36" s="192" t="str">
        <f>IF(AF34="","",VLOOKUP(AF34,【記載例】シフト記号表!$C$5:$Y$46,23,FALSE))</f>
        <v/>
      </c>
      <c r="AG36" s="193" t="str">
        <f>IF(AG34="","",VLOOKUP(AG34,【記載例】シフト記号表!$C$5:$Y$46,23,FALSE))</f>
        <v/>
      </c>
      <c r="AH36" s="191" t="str">
        <f>IF(AH34="","",VLOOKUP(AH34,【記載例】シフト記号表!$C$5:$Y$46,23,FALSE))</f>
        <v/>
      </c>
      <c r="AI36" s="192" t="str">
        <f>IF(AI34="","",VLOOKUP(AI34,【記載例】シフト記号表!$C$5:$Y$46,23,FALSE))</f>
        <v/>
      </c>
      <c r="AJ36" s="192" t="str">
        <f>IF(AJ34="","",VLOOKUP(AJ34,【記載例】シフト記号表!$C$5:$Y$46,23,FALSE))</f>
        <v/>
      </c>
      <c r="AK36" s="192" t="str">
        <f>IF(AK34="","",VLOOKUP(AK34,【記載例】シフト記号表!$C$5:$Y$46,23,FALSE))</f>
        <v>-</v>
      </c>
      <c r="AL36" s="192" t="str">
        <f>IF(AL34="","",VLOOKUP(AL34,【記載例】シフト記号表!$C$5:$Y$46,23,FALSE))</f>
        <v>-</v>
      </c>
      <c r="AM36" s="192" t="str">
        <f>IF(AM34="","",VLOOKUP(AM34,【記載例】シフト記号表!$C$5:$Y$46,23,FALSE))</f>
        <v/>
      </c>
      <c r="AN36" s="193" t="str">
        <f>IF(AN34="","",VLOOKUP(AN34,【記載例】シフト記号表!$C$5:$Y$46,23,FALSE))</f>
        <v/>
      </c>
      <c r="AO36" s="191" t="str">
        <f>IF(AO34="","",VLOOKUP(AO34,【記載例】シフト記号表!$C$5:$Y$46,23,FALSE))</f>
        <v/>
      </c>
      <c r="AP36" s="192" t="str">
        <f>IF(AP34="","",VLOOKUP(AP34,【記載例】シフト記号表!$C$5:$Y$46,23,FALSE))</f>
        <v/>
      </c>
      <c r="AQ36" s="192" t="str">
        <f>IF(AQ34="","",VLOOKUP(AQ34,【記載例】シフト記号表!$C$5:$Y$46,23,FALSE))</f>
        <v/>
      </c>
      <c r="AR36" s="192" t="str">
        <f>IF(AR34="","",VLOOKUP(AR34,【記載例】シフト記号表!$C$5:$Y$46,23,FALSE))</f>
        <v>-</v>
      </c>
      <c r="AS36" s="192" t="str">
        <f>IF(AS34="","",VLOOKUP(AS34,【記載例】シフト記号表!$C$5:$Y$46,23,FALSE))</f>
        <v>-</v>
      </c>
      <c r="AT36" s="192" t="str">
        <f>IF(AT34="","",VLOOKUP(AT34,【記載例】シフト記号表!$C$5:$Y$46,23,FALSE))</f>
        <v/>
      </c>
      <c r="AU36" s="193" t="str">
        <f>IF(AU34="","",VLOOKUP(AU34,【記載例】シフト記号表!$C$5:$Y$46,23,FALSE))</f>
        <v/>
      </c>
      <c r="AV36" s="191" t="str">
        <f>IF(AV34="","",VLOOKUP(AV34,【記載例】シフト記号表!$C$5:$Y$46,23,FALSE))</f>
        <v/>
      </c>
      <c r="AW36" s="192" t="str">
        <f>IF(AW34="","",VLOOKUP(AW34,【記載例】シフト記号表!$C$5:$Y$46,23,FALSE))</f>
        <v/>
      </c>
      <c r="AX36" s="192" t="str">
        <f>IF(AX34="","",VLOOKUP(AX34,【記載例】シフト記号表!$C$5:$Y$46,23,FALSE))</f>
        <v/>
      </c>
      <c r="AY36" s="192" t="str">
        <f>IF(AY34="","",VLOOKUP(AY34,【記載例】シフト記号表!$C$5:$Y$46,23,FALSE))</f>
        <v>-</v>
      </c>
      <c r="AZ36" s="192" t="str">
        <f>IF(AZ34="","",VLOOKUP(AZ34,【記載例】シフト記号表!$C$5:$Y$46,23,FALSE))</f>
        <v>-</v>
      </c>
      <c r="BA36" s="192" t="str">
        <f>IF(BA34="","",VLOOKUP(BA34,【記載例】シフト記号表!$C$5:$Y$46,23,FALSE))</f>
        <v/>
      </c>
      <c r="BB36" s="193" t="str">
        <f>IF(BB34="","",VLOOKUP(BB34,【記載例】シフト記号表!$C$5:$Y$46,23,FALSE))</f>
        <v/>
      </c>
      <c r="BC36" s="191" t="str">
        <f>IF(BC34="","",VLOOKUP(BC34,【記載例】シフト記号表!$C$5:$Y$46,23,FALSE))</f>
        <v/>
      </c>
      <c r="BD36" s="192" t="str">
        <f>IF(BD34="","",VLOOKUP(BD34,【記載例】シフト記号表!$C$5:$Y$46,23,FALSE))</f>
        <v/>
      </c>
      <c r="BE36" s="194" t="str">
        <f>IF(BE34="","",VLOOKUP(BE34,【記載例】シフト記号表!$C$5:$Y$46,23,FALSE))</f>
        <v/>
      </c>
      <c r="BF36" s="751">
        <f>IF($BI$3="計画",SUM(AA36:BB36),IF($BI$3="実績",SUM(AA36:BE36),""))</f>
        <v>0</v>
      </c>
      <c r="BG36" s="752"/>
      <c r="BH36" s="753">
        <f>IF($BI$3="計画",BF36/4,IF($BI$3="実績",(BF36/($BI$7/7)),""))</f>
        <v>0</v>
      </c>
      <c r="BI36" s="754"/>
      <c r="BJ36" s="740"/>
      <c r="BK36" s="741"/>
      <c r="BL36" s="741"/>
      <c r="BM36" s="741"/>
      <c r="BN36" s="742"/>
    </row>
    <row r="37" spans="2:66" ht="20.25" customHeight="1" x14ac:dyDescent="0.15">
      <c r="B37" s="195"/>
      <c r="C37" s="865"/>
      <c r="D37" s="868"/>
      <c r="E37" s="869"/>
      <c r="F37" s="870"/>
      <c r="G37" s="733"/>
      <c r="H37" s="734"/>
      <c r="I37" s="176"/>
      <c r="J37" s="177"/>
      <c r="K37" s="176"/>
      <c r="L37" s="177"/>
      <c r="M37" s="716"/>
      <c r="N37" s="717"/>
      <c r="O37" s="737"/>
      <c r="P37" s="738"/>
      <c r="Q37" s="738"/>
      <c r="R37" s="734"/>
      <c r="S37" s="720" t="s">
        <v>300</v>
      </c>
      <c r="T37" s="687"/>
      <c r="U37" s="721"/>
      <c r="V37" s="198" t="s">
        <v>272</v>
      </c>
      <c r="W37" s="199"/>
      <c r="X37" s="199"/>
      <c r="Y37" s="200"/>
      <c r="Z37" s="201"/>
      <c r="AA37" s="202" t="s">
        <v>274</v>
      </c>
      <c r="AB37" s="203" t="s">
        <v>274</v>
      </c>
      <c r="AC37" s="203" t="s">
        <v>282</v>
      </c>
      <c r="AD37" s="203" t="s">
        <v>282</v>
      </c>
      <c r="AE37" s="203" t="s">
        <v>282</v>
      </c>
      <c r="AF37" s="203" t="s">
        <v>282</v>
      </c>
      <c r="AG37" s="204" t="s">
        <v>282</v>
      </c>
      <c r="AH37" s="202" t="s">
        <v>274</v>
      </c>
      <c r="AI37" s="203" t="s">
        <v>274</v>
      </c>
      <c r="AJ37" s="203" t="s">
        <v>282</v>
      </c>
      <c r="AK37" s="203" t="s">
        <v>282</v>
      </c>
      <c r="AL37" s="203" t="s">
        <v>282</v>
      </c>
      <c r="AM37" s="203" t="s">
        <v>282</v>
      </c>
      <c r="AN37" s="204" t="s">
        <v>282</v>
      </c>
      <c r="AO37" s="202" t="s">
        <v>274</v>
      </c>
      <c r="AP37" s="203" t="s">
        <v>274</v>
      </c>
      <c r="AQ37" s="203" t="s">
        <v>282</v>
      </c>
      <c r="AR37" s="203" t="s">
        <v>282</v>
      </c>
      <c r="AS37" s="203" t="s">
        <v>282</v>
      </c>
      <c r="AT37" s="203" t="s">
        <v>282</v>
      </c>
      <c r="AU37" s="204" t="s">
        <v>282</v>
      </c>
      <c r="AV37" s="202" t="s">
        <v>274</v>
      </c>
      <c r="AW37" s="203" t="s">
        <v>274</v>
      </c>
      <c r="AX37" s="203" t="s">
        <v>282</v>
      </c>
      <c r="AY37" s="203" t="s">
        <v>282</v>
      </c>
      <c r="AZ37" s="203" t="s">
        <v>282</v>
      </c>
      <c r="BA37" s="203" t="s">
        <v>282</v>
      </c>
      <c r="BB37" s="204" t="s">
        <v>282</v>
      </c>
      <c r="BC37" s="202"/>
      <c r="BD37" s="203"/>
      <c r="BE37" s="205"/>
      <c r="BF37" s="682"/>
      <c r="BG37" s="683"/>
      <c r="BH37" s="684"/>
      <c r="BI37" s="685"/>
      <c r="BJ37" s="686"/>
      <c r="BK37" s="687"/>
      <c r="BL37" s="687"/>
      <c r="BM37" s="687"/>
      <c r="BN37" s="688"/>
    </row>
    <row r="38" spans="2:66" ht="20.25" customHeight="1" x14ac:dyDescent="0.15">
      <c r="B38" s="175">
        <f>B35+1</f>
        <v>7</v>
      </c>
      <c r="C38" s="866"/>
      <c r="D38" s="871"/>
      <c r="E38" s="869"/>
      <c r="F38" s="870"/>
      <c r="G38" s="733" t="s">
        <v>296</v>
      </c>
      <c r="H38" s="734"/>
      <c r="I38" s="176"/>
      <c r="J38" s="177"/>
      <c r="K38" s="176"/>
      <c r="L38" s="177"/>
      <c r="M38" s="735" t="s">
        <v>276</v>
      </c>
      <c r="N38" s="736"/>
      <c r="O38" s="737" t="s">
        <v>297</v>
      </c>
      <c r="P38" s="738"/>
      <c r="Q38" s="738"/>
      <c r="R38" s="734"/>
      <c r="S38" s="722"/>
      <c r="T38" s="690"/>
      <c r="U38" s="723"/>
      <c r="V38" s="178" t="s">
        <v>278</v>
      </c>
      <c r="W38" s="179"/>
      <c r="X38" s="179"/>
      <c r="Y38" s="180"/>
      <c r="Z38" s="181"/>
      <c r="AA38" s="182" t="str">
        <f>IF(AA37="","",VLOOKUP(AA37,【記載例】シフト記号表!$C$5:$W$46,21,FALSE))</f>
        <v>-</v>
      </c>
      <c r="AB38" s="183" t="str">
        <f>IF(AB37="","",VLOOKUP(AB37,【記載例】シフト記号表!$C$5:$W$46,21,FALSE))</f>
        <v>-</v>
      </c>
      <c r="AC38" s="183">
        <f>IF(AC37="","",VLOOKUP(AC37,【記載例】シフト記号表!$C$5:$W$46,21,FALSE))</f>
        <v>6.9999999999999902</v>
      </c>
      <c r="AD38" s="183">
        <f>IF(AD37="","",VLOOKUP(AD37,【記載例】シフト記号表!$C$5:$W$46,21,FALSE))</f>
        <v>6.9999999999999902</v>
      </c>
      <c r="AE38" s="183">
        <f>IF(AE37="","",VLOOKUP(AE37,【記載例】シフト記号表!$C$5:$W$46,21,FALSE))</f>
        <v>6.9999999999999902</v>
      </c>
      <c r="AF38" s="183">
        <f>IF(AF37="","",VLOOKUP(AF37,【記載例】シフト記号表!$C$5:$W$46,21,FALSE))</f>
        <v>6.9999999999999902</v>
      </c>
      <c r="AG38" s="184">
        <f>IF(AG37="","",VLOOKUP(AG37,【記載例】シフト記号表!$C$5:$W$46,21,FALSE))</f>
        <v>6.9999999999999902</v>
      </c>
      <c r="AH38" s="182" t="str">
        <f>IF(AH37="","",VLOOKUP(AH37,【記載例】シフト記号表!$C$5:$W$46,21,FALSE))</f>
        <v>-</v>
      </c>
      <c r="AI38" s="183" t="str">
        <f>IF(AI37="","",VLOOKUP(AI37,【記載例】シフト記号表!$C$5:$W$46,21,FALSE))</f>
        <v>-</v>
      </c>
      <c r="AJ38" s="183">
        <f>IF(AJ37="","",VLOOKUP(AJ37,【記載例】シフト記号表!$C$5:$W$46,21,FALSE))</f>
        <v>6.9999999999999902</v>
      </c>
      <c r="AK38" s="183">
        <f>IF(AK37="","",VLOOKUP(AK37,【記載例】シフト記号表!$C$5:$W$46,21,FALSE))</f>
        <v>6.9999999999999902</v>
      </c>
      <c r="AL38" s="183">
        <f>IF(AL37="","",VLOOKUP(AL37,【記載例】シフト記号表!$C$5:$W$46,21,FALSE))</f>
        <v>6.9999999999999902</v>
      </c>
      <c r="AM38" s="183">
        <f>IF(AM37="","",VLOOKUP(AM37,【記載例】シフト記号表!$C$5:$W$46,21,FALSE))</f>
        <v>6.9999999999999902</v>
      </c>
      <c r="AN38" s="184">
        <f>IF(AN37="","",VLOOKUP(AN37,【記載例】シフト記号表!$C$5:$W$46,21,FALSE))</f>
        <v>6.9999999999999902</v>
      </c>
      <c r="AO38" s="182" t="str">
        <f>IF(AO37="","",VLOOKUP(AO37,【記載例】シフト記号表!$C$5:$W$46,21,FALSE))</f>
        <v>-</v>
      </c>
      <c r="AP38" s="183" t="str">
        <f>IF(AP37="","",VLOOKUP(AP37,【記載例】シフト記号表!$C$5:$W$46,21,FALSE))</f>
        <v>-</v>
      </c>
      <c r="AQ38" s="183">
        <f>IF(AQ37="","",VLOOKUP(AQ37,【記載例】シフト記号表!$C$5:$W$46,21,FALSE))</f>
        <v>6.9999999999999902</v>
      </c>
      <c r="AR38" s="183">
        <f>IF(AR37="","",VLOOKUP(AR37,【記載例】シフト記号表!$C$5:$W$46,21,FALSE))</f>
        <v>6.9999999999999902</v>
      </c>
      <c r="AS38" s="183">
        <f>IF(AS37="","",VLOOKUP(AS37,【記載例】シフト記号表!$C$5:$W$46,21,FALSE))</f>
        <v>6.9999999999999902</v>
      </c>
      <c r="AT38" s="183">
        <f>IF(AT37="","",VLOOKUP(AT37,【記載例】シフト記号表!$C$5:$W$46,21,FALSE))</f>
        <v>6.9999999999999902</v>
      </c>
      <c r="AU38" s="184">
        <f>IF(AU37="","",VLOOKUP(AU37,【記載例】シフト記号表!$C$5:$W$46,21,FALSE))</f>
        <v>6.9999999999999902</v>
      </c>
      <c r="AV38" s="182" t="str">
        <f>IF(AV37="","",VLOOKUP(AV37,【記載例】シフト記号表!$C$5:$W$46,21,FALSE))</f>
        <v>-</v>
      </c>
      <c r="AW38" s="183" t="str">
        <f>IF(AW37="","",VLOOKUP(AW37,【記載例】シフト記号表!$C$5:$W$46,21,FALSE))</f>
        <v>-</v>
      </c>
      <c r="AX38" s="183">
        <f>IF(AX37="","",VLOOKUP(AX37,【記載例】シフト記号表!$C$5:$W$46,21,FALSE))</f>
        <v>6.9999999999999902</v>
      </c>
      <c r="AY38" s="183">
        <f>IF(AY37="","",VLOOKUP(AY37,【記載例】シフト記号表!$C$5:$W$46,21,FALSE))</f>
        <v>6.9999999999999902</v>
      </c>
      <c r="AZ38" s="183">
        <f>IF(AZ37="","",VLOOKUP(AZ37,【記載例】シフト記号表!$C$5:$W$46,21,FALSE))</f>
        <v>6.9999999999999902</v>
      </c>
      <c r="BA38" s="183">
        <f>IF(BA37="","",VLOOKUP(BA37,【記載例】シフト記号表!$C$5:$W$46,21,FALSE))</f>
        <v>6.9999999999999902</v>
      </c>
      <c r="BB38" s="184">
        <f>IF(BB37="","",VLOOKUP(BB37,【記載例】シフト記号表!$C$5:$W$46,21,FALSE))</f>
        <v>6.9999999999999902</v>
      </c>
      <c r="BC38" s="182" t="str">
        <f>IF(BC37="","",VLOOKUP(BC37,【記載例】シフト記号表!$C$5:$W$46,21,FALSE))</f>
        <v/>
      </c>
      <c r="BD38" s="183" t="str">
        <f>IF(BD37="","",VLOOKUP(BD37,【記載例】シフト記号表!$C$5:$W$46,21,FALSE))</f>
        <v/>
      </c>
      <c r="BE38" s="185" t="str">
        <f>IF(BE37="","",VLOOKUP(BE37,【記載例】シフト記号表!$C$5:$W$46,21,FALSE))</f>
        <v/>
      </c>
      <c r="BF38" s="696">
        <f>IF($BI$3="計画",SUM(AA38:BB38),IF($BI$3="実績",SUM(AA38:BE38),""))</f>
        <v>140</v>
      </c>
      <c r="BG38" s="697"/>
      <c r="BH38" s="698">
        <f>IF($BI$3="計画",BF38/4,IF($BI$3="実績",(BF38/($BI$7/7)),""))</f>
        <v>35</v>
      </c>
      <c r="BI38" s="699"/>
      <c r="BJ38" s="689"/>
      <c r="BK38" s="690"/>
      <c r="BL38" s="690"/>
      <c r="BM38" s="690"/>
      <c r="BN38" s="691"/>
    </row>
    <row r="39" spans="2:66" ht="20.25" customHeight="1" x14ac:dyDescent="0.15">
      <c r="B39" s="186"/>
      <c r="C39" s="866"/>
      <c r="D39" s="871"/>
      <c r="E39" s="869"/>
      <c r="F39" s="870"/>
      <c r="G39" s="743"/>
      <c r="H39" s="744"/>
      <c r="I39" s="745" t="str">
        <f>G38</f>
        <v>看護職員</v>
      </c>
      <c r="J39" s="744"/>
      <c r="K39" s="745" t="str">
        <f>M38</f>
        <v>A</v>
      </c>
      <c r="L39" s="744"/>
      <c r="M39" s="746"/>
      <c r="N39" s="747"/>
      <c r="O39" s="748"/>
      <c r="P39" s="749"/>
      <c r="Q39" s="749"/>
      <c r="R39" s="750"/>
      <c r="S39" s="755"/>
      <c r="T39" s="741"/>
      <c r="U39" s="756"/>
      <c r="V39" s="187" t="s">
        <v>279</v>
      </c>
      <c r="W39" s="206"/>
      <c r="X39" s="206"/>
      <c r="Y39" s="207"/>
      <c r="Z39" s="208"/>
      <c r="AA39" s="191" t="str">
        <f>IF(AA37="","",VLOOKUP(AA37,【記載例】シフト記号表!$C$5:$Y$46,23,FALSE))</f>
        <v>-</v>
      </c>
      <c r="AB39" s="192" t="str">
        <f>IF(AB37="","",VLOOKUP(AB37,【記載例】シフト記号表!$C$5:$Y$46,23,FALSE))</f>
        <v>-</v>
      </c>
      <c r="AC39" s="192">
        <f>IF(AC37="","",VLOOKUP(AC37,【記載例】シフト記号表!$C$5:$Y$46,23,FALSE))</f>
        <v>1.00000000000001</v>
      </c>
      <c r="AD39" s="192">
        <f>IF(AD37="","",VLOOKUP(AD37,【記載例】シフト記号表!$C$5:$Y$46,23,FALSE))</f>
        <v>1.00000000000001</v>
      </c>
      <c r="AE39" s="192">
        <f>IF(AE37="","",VLOOKUP(AE37,【記載例】シフト記号表!$C$5:$Y$46,23,FALSE))</f>
        <v>1.00000000000001</v>
      </c>
      <c r="AF39" s="192">
        <f>IF(AF37="","",VLOOKUP(AF37,【記載例】シフト記号表!$C$5:$Y$46,23,FALSE))</f>
        <v>1.00000000000001</v>
      </c>
      <c r="AG39" s="193">
        <f>IF(AG37="","",VLOOKUP(AG37,【記載例】シフト記号表!$C$5:$Y$46,23,FALSE))</f>
        <v>1.00000000000001</v>
      </c>
      <c r="AH39" s="191" t="str">
        <f>IF(AH37="","",VLOOKUP(AH37,【記載例】シフト記号表!$C$5:$Y$46,23,FALSE))</f>
        <v>-</v>
      </c>
      <c r="AI39" s="192" t="str">
        <f>IF(AI37="","",VLOOKUP(AI37,【記載例】シフト記号表!$C$5:$Y$46,23,FALSE))</f>
        <v>-</v>
      </c>
      <c r="AJ39" s="192">
        <f>IF(AJ37="","",VLOOKUP(AJ37,【記載例】シフト記号表!$C$5:$Y$46,23,FALSE))</f>
        <v>1.00000000000001</v>
      </c>
      <c r="AK39" s="192">
        <f>IF(AK37="","",VLOOKUP(AK37,【記載例】シフト記号表!$C$5:$Y$46,23,FALSE))</f>
        <v>1.00000000000001</v>
      </c>
      <c r="AL39" s="192">
        <f>IF(AL37="","",VLOOKUP(AL37,【記載例】シフト記号表!$C$5:$Y$46,23,FALSE))</f>
        <v>1.00000000000001</v>
      </c>
      <c r="AM39" s="192">
        <f>IF(AM37="","",VLOOKUP(AM37,【記載例】シフト記号表!$C$5:$Y$46,23,FALSE))</f>
        <v>1.00000000000001</v>
      </c>
      <c r="AN39" s="193">
        <f>IF(AN37="","",VLOOKUP(AN37,【記載例】シフト記号表!$C$5:$Y$46,23,FALSE))</f>
        <v>1.00000000000001</v>
      </c>
      <c r="AO39" s="191" t="str">
        <f>IF(AO37="","",VLOOKUP(AO37,【記載例】シフト記号表!$C$5:$Y$46,23,FALSE))</f>
        <v>-</v>
      </c>
      <c r="AP39" s="192" t="str">
        <f>IF(AP37="","",VLOOKUP(AP37,【記載例】シフト記号表!$C$5:$Y$46,23,FALSE))</f>
        <v>-</v>
      </c>
      <c r="AQ39" s="192">
        <f>IF(AQ37="","",VLOOKUP(AQ37,【記載例】シフト記号表!$C$5:$Y$46,23,FALSE))</f>
        <v>1.00000000000001</v>
      </c>
      <c r="AR39" s="192">
        <f>IF(AR37="","",VLOOKUP(AR37,【記載例】シフト記号表!$C$5:$Y$46,23,FALSE))</f>
        <v>1.00000000000001</v>
      </c>
      <c r="AS39" s="192">
        <f>IF(AS37="","",VLOOKUP(AS37,【記載例】シフト記号表!$C$5:$Y$46,23,FALSE))</f>
        <v>1.00000000000001</v>
      </c>
      <c r="AT39" s="192">
        <f>IF(AT37="","",VLOOKUP(AT37,【記載例】シフト記号表!$C$5:$Y$46,23,FALSE))</f>
        <v>1.00000000000001</v>
      </c>
      <c r="AU39" s="193">
        <f>IF(AU37="","",VLOOKUP(AU37,【記載例】シフト記号表!$C$5:$Y$46,23,FALSE))</f>
        <v>1.00000000000001</v>
      </c>
      <c r="AV39" s="191" t="str">
        <f>IF(AV37="","",VLOOKUP(AV37,【記載例】シフト記号表!$C$5:$Y$46,23,FALSE))</f>
        <v>-</v>
      </c>
      <c r="AW39" s="192" t="str">
        <f>IF(AW37="","",VLOOKUP(AW37,【記載例】シフト記号表!$C$5:$Y$46,23,FALSE))</f>
        <v>-</v>
      </c>
      <c r="AX39" s="192">
        <f>IF(AX37="","",VLOOKUP(AX37,【記載例】シフト記号表!$C$5:$Y$46,23,FALSE))</f>
        <v>1.00000000000001</v>
      </c>
      <c r="AY39" s="192">
        <f>IF(AY37="","",VLOOKUP(AY37,【記載例】シフト記号表!$C$5:$Y$46,23,FALSE))</f>
        <v>1.00000000000001</v>
      </c>
      <c r="AZ39" s="192">
        <f>IF(AZ37="","",VLOOKUP(AZ37,【記載例】シフト記号表!$C$5:$Y$46,23,FALSE))</f>
        <v>1.00000000000001</v>
      </c>
      <c r="BA39" s="192">
        <f>IF(BA37="","",VLOOKUP(BA37,【記載例】シフト記号表!$C$5:$Y$46,23,FALSE))</f>
        <v>1.00000000000001</v>
      </c>
      <c r="BB39" s="193">
        <f>IF(BB37="","",VLOOKUP(BB37,【記載例】シフト記号表!$C$5:$Y$46,23,FALSE))</f>
        <v>1.00000000000001</v>
      </c>
      <c r="BC39" s="191" t="str">
        <f>IF(BC37="","",VLOOKUP(BC37,【記載例】シフト記号表!$C$5:$Y$46,23,FALSE))</f>
        <v/>
      </c>
      <c r="BD39" s="192" t="str">
        <f>IF(BD37="","",VLOOKUP(BD37,【記載例】シフト記号表!$C$5:$Y$46,23,FALSE))</f>
        <v/>
      </c>
      <c r="BE39" s="194" t="str">
        <f>IF(BE37="","",VLOOKUP(BE37,【記載例】シフト記号表!$C$5:$Y$46,23,FALSE))</f>
        <v/>
      </c>
      <c r="BF39" s="751">
        <f>IF($BI$3="計画",SUM(AA39:BB39),IF($BI$3="実績",SUM(AA39:BE39),""))</f>
        <v>20.000000000000199</v>
      </c>
      <c r="BG39" s="752"/>
      <c r="BH39" s="753">
        <f>IF($BI$3="計画",BF39/4,IF($BI$3="実績",(BF39/($BI$7/7)),""))</f>
        <v>5</v>
      </c>
      <c r="BI39" s="754"/>
      <c r="BJ39" s="740"/>
      <c r="BK39" s="741"/>
      <c r="BL39" s="741"/>
      <c r="BM39" s="741"/>
      <c r="BN39" s="742"/>
    </row>
    <row r="40" spans="2:66" ht="20.25" customHeight="1" x14ac:dyDescent="0.15">
      <c r="B40" s="195"/>
      <c r="C40" s="865"/>
      <c r="D40" s="868"/>
      <c r="E40" s="869"/>
      <c r="F40" s="870"/>
      <c r="G40" s="733"/>
      <c r="H40" s="734"/>
      <c r="I40" s="176"/>
      <c r="J40" s="177"/>
      <c r="K40" s="176"/>
      <c r="L40" s="177"/>
      <c r="M40" s="716"/>
      <c r="N40" s="717"/>
      <c r="O40" s="737"/>
      <c r="P40" s="738"/>
      <c r="Q40" s="738"/>
      <c r="R40" s="734"/>
      <c r="S40" s="720" t="s">
        <v>301</v>
      </c>
      <c r="T40" s="687"/>
      <c r="U40" s="721"/>
      <c r="V40" s="198" t="s">
        <v>272</v>
      </c>
      <c r="W40" s="199"/>
      <c r="X40" s="199"/>
      <c r="Y40" s="200"/>
      <c r="Z40" s="201"/>
      <c r="AA40" s="202" t="s">
        <v>282</v>
      </c>
      <c r="AB40" s="203" t="s">
        <v>282</v>
      </c>
      <c r="AC40" s="203" t="s">
        <v>282</v>
      </c>
      <c r="AD40" s="203" t="s">
        <v>274</v>
      </c>
      <c r="AE40" s="203" t="s">
        <v>274</v>
      </c>
      <c r="AF40" s="203" t="s">
        <v>282</v>
      </c>
      <c r="AG40" s="204" t="s">
        <v>282</v>
      </c>
      <c r="AH40" s="202" t="s">
        <v>282</v>
      </c>
      <c r="AI40" s="203" t="s">
        <v>282</v>
      </c>
      <c r="AJ40" s="203" t="s">
        <v>282</v>
      </c>
      <c r="AK40" s="203" t="s">
        <v>274</v>
      </c>
      <c r="AL40" s="203" t="s">
        <v>274</v>
      </c>
      <c r="AM40" s="203" t="s">
        <v>282</v>
      </c>
      <c r="AN40" s="204" t="s">
        <v>282</v>
      </c>
      <c r="AO40" s="202" t="s">
        <v>282</v>
      </c>
      <c r="AP40" s="203" t="s">
        <v>282</v>
      </c>
      <c r="AQ40" s="203" t="s">
        <v>282</v>
      </c>
      <c r="AR40" s="203" t="s">
        <v>274</v>
      </c>
      <c r="AS40" s="203" t="s">
        <v>274</v>
      </c>
      <c r="AT40" s="203" t="s">
        <v>282</v>
      </c>
      <c r="AU40" s="204" t="s">
        <v>282</v>
      </c>
      <c r="AV40" s="202" t="s">
        <v>282</v>
      </c>
      <c r="AW40" s="203" t="s">
        <v>282</v>
      </c>
      <c r="AX40" s="203" t="s">
        <v>282</v>
      </c>
      <c r="AY40" s="203" t="s">
        <v>274</v>
      </c>
      <c r="AZ40" s="203" t="s">
        <v>274</v>
      </c>
      <c r="BA40" s="203" t="s">
        <v>282</v>
      </c>
      <c r="BB40" s="204" t="s">
        <v>282</v>
      </c>
      <c r="BC40" s="202"/>
      <c r="BD40" s="203"/>
      <c r="BE40" s="205"/>
      <c r="BF40" s="682"/>
      <c r="BG40" s="683"/>
      <c r="BH40" s="684"/>
      <c r="BI40" s="685"/>
      <c r="BJ40" s="686"/>
      <c r="BK40" s="687"/>
      <c r="BL40" s="687"/>
      <c r="BM40" s="687"/>
      <c r="BN40" s="688"/>
    </row>
    <row r="41" spans="2:66" ht="20.25" customHeight="1" x14ac:dyDescent="0.15">
      <c r="B41" s="175">
        <f>B38+1</f>
        <v>8</v>
      </c>
      <c r="C41" s="866"/>
      <c r="D41" s="871"/>
      <c r="E41" s="869"/>
      <c r="F41" s="870"/>
      <c r="G41" s="733" t="s">
        <v>296</v>
      </c>
      <c r="H41" s="734"/>
      <c r="I41" s="176"/>
      <c r="J41" s="177"/>
      <c r="K41" s="176"/>
      <c r="L41" s="177"/>
      <c r="M41" s="735" t="s">
        <v>276</v>
      </c>
      <c r="N41" s="736"/>
      <c r="O41" s="737" t="s">
        <v>297</v>
      </c>
      <c r="P41" s="738"/>
      <c r="Q41" s="738"/>
      <c r="R41" s="734"/>
      <c r="S41" s="722"/>
      <c r="T41" s="690"/>
      <c r="U41" s="723"/>
      <c r="V41" s="178" t="s">
        <v>278</v>
      </c>
      <c r="W41" s="179"/>
      <c r="X41" s="179"/>
      <c r="Y41" s="180"/>
      <c r="Z41" s="181"/>
      <c r="AA41" s="182">
        <f>IF(AA40="","",VLOOKUP(AA40,【記載例】シフト記号表!$C$5:$W$46,21,FALSE))</f>
        <v>6.9999999999999902</v>
      </c>
      <c r="AB41" s="183">
        <f>IF(AB40="","",VLOOKUP(AB40,【記載例】シフト記号表!$C$5:$W$46,21,FALSE))</f>
        <v>6.9999999999999902</v>
      </c>
      <c r="AC41" s="183">
        <f>IF(AC40="","",VLOOKUP(AC40,【記載例】シフト記号表!$C$5:$W$46,21,FALSE))</f>
        <v>6.9999999999999902</v>
      </c>
      <c r="AD41" s="183" t="str">
        <f>IF(AD40="","",VLOOKUP(AD40,【記載例】シフト記号表!$C$5:$W$46,21,FALSE))</f>
        <v>-</v>
      </c>
      <c r="AE41" s="183" t="str">
        <f>IF(AE40="","",VLOOKUP(AE40,【記載例】シフト記号表!$C$5:$W$46,21,FALSE))</f>
        <v>-</v>
      </c>
      <c r="AF41" s="183">
        <f>IF(AF40="","",VLOOKUP(AF40,【記載例】シフト記号表!$C$5:$W$46,21,FALSE))</f>
        <v>6.9999999999999902</v>
      </c>
      <c r="AG41" s="184">
        <f>IF(AG40="","",VLOOKUP(AG40,【記載例】シフト記号表!$C$5:$W$46,21,FALSE))</f>
        <v>6.9999999999999902</v>
      </c>
      <c r="AH41" s="182">
        <f>IF(AH40="","",VLOOKUP(AH40,【記載例】シフト記号表!$C$5:$W$46,21,FALSE))</f>
        <v>6.9999999999999902</v>
      </c>
      <c r="AI41" s="183">
        <f>IF(AI40="","",VLOOKUP(AI40,【記載例】シフト記号表!$C$5:$W$46,21,FALSE))</f>
        <v>6.9999999999999902</v>
      </c>
      <c r="AJ41" s="183">
        <f>IF(AJ40="","",VLOOKUP(AJ40,【記載例】シフト記号表!$C$5:$W$46,21,FALSE))</f>
        <v>6.9999999999999902</v>
      </c>
      <c r="AK41" s="183" t="str">
        <f>IF(AK40="","",VLOOKUP(AK40,【記載例】シフト記号表!$C$5:$W$46,21,FALSE))</f>
        <v>-</v>
      </c>
      <c r="AL41" s="183" t="str">
        <f>IF(AL40="","",VLOOKUP(AL40,【記載例】シフト記号表!$C$5:$W$46,21,FALSE))</f>
        <v>-</v>
      </c>
      <c r="AM41" s="183">
        <f>IF(AM40="","",VLOOKUP(AM40,【記載例】シフト記号表!$C$5:$W$46,21,FALSE))</f>
        <v>6.9999999999999902</v>
      </c>
      <c r="AN41" s="184">
        <f>IF(AN40="","",VLOOKUP(AN40,【記載例】シフト記号表!$C$5:$W$46,21,FALSE))</f>
        <v>6.9999999999999902</v>
      </c>
      <c r="AO41" s="182">
        <f>IF(AO40="","",VLOOKUP(AO40,【記載例】シフト記号表!$C$5:$W$46,21,FALSE))</f>
        <v>6.9999999999999902</v>
      </c>
      <c r="AP41" s="183">
        <f>IF(AP40="","",VLOOKUP(AP40,【記載例】シフト記号表!$C$5:$W$46,21,FALSE))</f>
        <v>6.9999999999999902</v>
      </c>
      <c r="AQ41" s="183">
        <f>IF(AQ40="","",VLOOKUP(AQ40,【記載例】シフト記号表!$C$5:$W$46,21,FALSE))</f>
        <v>6.9999999999999902</v>
      </c>
      <c r="AR41" s="183" t="str">
        <f>IF(AR40="","",VLOOKUP(AR40,【記載例】シフト記号表!$C$5:$W$46,21,FALSE))</f>
        <v>-</v>
      </c>
      <c r="AS41" s="183" t="str">
        <f>IF(AS40="","",VLOOKUP(AS40,【記載例】シフト記号表!$C$5:$W$46,21,FALSE))</f>
        <v>-</v>
      </c>
      <c r="AT41" s="183">
        <f>IF(AT40="","",VLOOKUP(AT40,【記載例】シフト記号表!$C$5:$W$46,21,FALSE))</f>
        <v>6.9999999999999902</v>
      </c>
      <c r="AU41" s="184">
        <f>IF(AU40="","",VLOOKUP(AU40,【記載例】シフト記号表!$C$5:$W$46,21,FALSE))</f>
        <v>6.9999999999999902</v>
      </c>
      <c r="AV41" s="182">
        <f>IF(AV40="","",VLOOKUP(AV40,【記載例】シフト記号表!$C$5:$W$46,21,FALSE))</f>
        <v>6.9999999999999902</v>
      </c>
      <c r="AW41" s="183">
        <f>IF(AW40="","",VLOOKUP(AW40,【記載例】シフト記号表!$C$5:$W$46,21,FALSE))</f>
        <v>6.9999999999999902</v>
      </c>
      <c r="AX41" s="183">
        <f>IF(AX40="","",VLOOKUP(AX40,【記載例】シフト記号表!$C$5:$W$46,21,FALSE))</f>
        <v>6.9999999999999902</v>
      </c>
      <c r="AY41" s="183" t="str">
        <f>IF(AY40="","",VLOOKUP(AY40,【記載例】シフト記号表!$C$5:$W$46,21,FALSE))</f>
        <v>-</v>
      </c>
      <c r="AZ41" s="183" t="str">
        <f>IF(AZ40="","",VLOOKUP(AZ40,【記載例】シフト記号表!$C$5:$W$46,21,FALSE))</f>
        <v>-</v>
      </c>
      <c r="BA41" s="183">
        <f>IF(BA40="","",VLOOKUP(BA40,【記載例】シフト記号表!$C$5:$W$46,21,FALSE))</f>
        <v>6.9999999999999902</v>
      </c>
      <c r="BB41" s="184">
        <f>IF(BB40="","",VLOOKUP(BB40,【記載例】シフト記号表!$C$5:$W$46,21,FALSE))</f>
        <v>6.9999999999999902</v>
      </c>
      <c r="BC41" s="182" t="str">
        <f>IF(BC40="","",VLOOKUP(BC40,【記載例】シフト記号表!$C$5:$W$46,21,FALSE))</f>
        <v/>
      </c>
      <c r="BD41" s="183" t="str">
        <f>IF(BD40="","",VLOOKUP(BD40,【記載例】シフト記号表!$C$5:$W$46,21,FALSE))</f>
        <v/>
      </c>
      <c r="BE41" s="185" t="str">
        <f>IF(BE40="","",VLOOKUP(BE40,【記載例】シフト記号表!$C$5:$W$46,21,FALSE))</f>
        <v/>
      </c>
      <c r="BF41" s="696">
        <f>IF($BI$3="計画",SUM(AA41:BB41),IF($BI$3="実績",SUM(AA41:BE41),""))</f>
        <v>140</v>
      </c>
      <c r="BG41" s="697"/>
      <c r="BH41" s="698">
        <f>IF($BI$3="計画",BF41/4,IF($BI$3="実績",(BF41/($BI$7/7)),""))</f>
        <v>35</v>
      </c>
      <c r="BI41" s="699"/>
      <c r="BJ41" s="689"/>
      <c r="BK41" s="690"/>
      <c r="BL41" s="690"/>
      <c r="BM41" s="690"/>
      <c r="BN41" s="691"/>
    </row>
    <row r="42" spans="2:66" ht="20.25" customHeight="1" x14ac:dyDescent="0.15">
      <c r="B42" s="186"/>
      <c r="C42" s="866"/>
      <c r="D42" s="871"/>
      <c r="E42" s="869"/>
      <c r="F42" s="870"/>
      <c r="G42" s="743"/>
      <c r="H42" s="744"/>
      <c r="I42" s="745" t="str">
        <f>G41</f>
        <v>看護職員</v>
      </c>
      <c r="J42" s="744"/>
      <c r="K42" s="745" t="str">
        <f>M41</f>
        <v>A</v>
      </c>
      <c r="L42" s="744"/>
      <c r="M42" s="746"/>
      <c r="N42" s="747"/>
      <c r="O42" s="748"/>
      <c r="P42" s="749"/>
      <c r="Q42" s="749"/>
      <c r="R42" s="750"/>
      <c r="S42" s="755"/>
      <c r="T42" s="741"/>
      <c r="U42" s="756"/>
      <c r="V42" s="187" t="s">
        <v>279</v>
      </c>
      <c r="W42" s="209"/>
      <c r="X42" s="209"/>
      <c r="Y42" s="189"/>
      <c r="Z42" s="190"/>
      <c r="AA42" s="191">
        <f>IF(AA40="","",VLOOKUP(AA40,【記載例】シフト記号表!$C$5:$Y$46,23,FALSE))</f>
        <v>1.00000000000001</v>
      </c>
      <c r="AB42" s="192">
        <f>IF(AB40="","",VLOOKUP(AB40,【記載例】シフト記号表!$C$5:$Y$46,23,FALSE))</f>
        <v>1.00000000000001</v>
      </c>
      <c r="AC42" s="192">
        <f>IF(AC40="","",VLOOKUP(AC40,【記載例】シフト記号表!$C$5:$Y$46,23,FALSE))</f>
        <v>1.00000000000001</v>
      </c>
      <c r="AD42" s="192" t="str">
        <f>IF(AD40="","",VLOOKUP(AD40,【記載例】シフト記号表!$C$5:$Y$46,23,FALSE))</f>
        <v>-</v>
      </c>
      <c r="AE42" s="192" t="str">
        <f>IF(AE40="","",VLOOKUP(AE40,【記載例】シフト記号表!$C$5:$Y$46,23,FALSE))</f>
        <v>-</v>
      </c>
      <c r="AF42" s="192">
        <f>IF(AF40="","",VLOOKUP(AF40,【記載例】シフト記号表!$C$5:$Y$46,23,FALSE))</f>
        <v>1.00000000000001</v>
      </c>
      <c r="AG42" s="193">
        <f>IF(AG40="","",VLOOKUP(AG40,【記載例】シフト記号表!$C$5:$Y$46,23,FALSE))</f>
        <v>1.00000000000001</v>
      </c>
      <c r="AH42" s="191">
        <f>IF(AH40="","",VLOOKUP(AH40,【記載例】シフト記号表!$C$5:$Y$46,23,FALSE))</f>
        <v>1.00000000000001</v>
      </c>
      <c r="AI42" s="192">
        <f>IF(AI40="","",VLOOKUP(AI40,【記載例】シフト記号表!$C$5:$Y$46,23,FALSE))</f>
        <v>1.00000000000001</v>
      </c>
      <c r="AJ42" s="192">
        <f>IF(AJ40="","",VLOOKUP(AJ40,【記載例】シフト記号表!$C$5:$Y$46,23,FALSE))</f>
        <v>1.00000000000001</v>
      </c>
      <c r="AK42" s="192" t="str">
        <f>IF(AK40="","",VLOOKUP(AK40,【記載例】シフト記号表!$C$5:$Y$46,23,FALSE))</f>
        <v>-</v>
      </c>
      <c r="AL42" s="192" t="str">
        <f>IF(AL40="","",VLOOKUP(AL40,【記載例】シフト記号表!$C$5:$Y$46,23,FALSE))</f>
        <v>-</v>
      </c>
      <c r="AM42" s="192">
        <f>IF(AM40="","",VLOOKUP(AM40,【記載例】シフト記号表!$C$5:$Y$46,23,FALSE))</f>
        <v>1.00000000000001</v>
      </c>
      <c r="AN42" s="193">
        <f>IF(AN40="","",VLOOKUP(AN40,【記載例】シフト記号表!$C$5:$Y$46,23,FALSE))</f>
        <v>1.00000000000001</v>
      </c>
      <c r="AO42" s="191">
        <f>IF(AO40="","",VLOOKUP(AO40,【記載例】シフト記号表!$C$5:$Y$46,23,FALSE))</f>
        <v>1.00000000000001</v>
      </c>
      <c r="AP42" s="192">
        <f>IF(AP40="","",VLOOKUP(AP40,【記載例】シフト記号表!$C$5:$Y$46,23,FALSE))</f>
        <v>1.00000000000001</v>
      </c>
      <c r="AQ42" s="192">
        <f>IF(AQ40="","",VLOOKUP(AQ40,【記載例】シフト記号表!$C$5:$Y$46,23,FALSE))</f>
        <v>1.00000000000001</v>
      </c>
      <c r="AR42" s="192" t="str">
        <f>IF(AR40="","",VLOOKUP(AR40,【記載例】シフト記号表!$C$5:$Y$46,23,FALSE))</f>
        <v>-</v>
      </c>
      <c r="AS42" s="192" t="str">
        <f>IF(AS40="","",VLOOKUP(AS40,【記載例】シフト記号表!$C$5:$Y$46,23,FALSE))</f>
        <v>-</v>
      </c>
      <c r="AT42" s="192">
        <f>IF(AT40="","",VLOOKUP(AT40,【記載例】シフト記号表!$C$5:$Y$46,23,FALSE))</f>
        <v>1.00000000000001</v>
      </c>
      <c r="AU42" s="193">
        <f>IF(AU40="","",VLOOKUP(AU40,【記載例】シフト記号表!$C$5:$Y$46,23,FALSE))</f>
        <v>1.00000000000001</v>
      </c>
      <c r="AV42" s="191">
        <f>IF(AV40="","",VLOOKUP(AV40,【記載例】シフト記号表!$C$5:$Y$46,23,FALSE))</f>
        <v>1.00000000000001</v>
      </c>
      <c r="AW42" s="192">
        <f>IF(AW40="","",VLOOKUP(AW40,【記載例】シフト記号表!$C$5:$Y$46,23,FALSE))</f>
        <v>1.00000000000001</v>
      </c>
      <c r="AX42" s="192">
        <f>IF(AX40="","",VLOOKUP(AX40,【記載例】シフト記号表!$C$5:$Y$46,23,FALSE))</f>
        <v>1.00000000000001</v>
      </c>
      <c r="AY42" s="192" t="str">
        <f>IF(AY40="","",VLOOKUP(AY40,【記載例】シフト記号表!$C$5:$Y$46,23,FALSE))</f>
        <v>-</v>
      </c>
      <c r="AZ42" s="192" t="str">
        <f>IF(AZ40="","",VLOOKUP(AZ40,【記載例】シフト記号表!$C$5:$Y$46,23,FALSE))</f>
        <v>-</v>
      </c>
      <c r="BA42" s="192">
        <f>IF(BA40="","",VLOOKUP(BA40,【記載例】シフト記号表!$C$5:$Y$46,23,FALSE))</f>
        <v>1.00000000000001</v>
      </c>
      <c r="BB42" s="193">
        <f>IF(BB40="","",VLOOKUP(BB40,【記載例】シフト記号表!$C$5:$Y$46,23,FALSE))</f>
        <v>1.00000000000001</v>
      </c>
      <c r="BC42" s="191" t="str">
        <f>IF(BC40="","",VLOOKUP(BC40,【記載例】シフト記号表!$C$5:$Y$46,23,FALSE))</f>
        <v/>
      </c>
      <c r="BD42" s="192" t="str">
        <f>IF(BD40="","",VLOOKUP(BD40,【記載例】シフト記号表!$C$5:$Y$46,23,FALSE))</f>
        <v/>
      </c>
      <c r="BE42" s="194" t="str">
        <f>IF(BE40="","",VLOOKUP(BE40,【記載例】シフト記号表!$C$5:$Y$46,23,FALSE))</f>
        <v/>
      </c>
      <c r="BF42" s="751">
        <f>IF($BI$3="計画",SUM(AA42:BB42),IF($BI$3="実績",SUM(AA42:BE42),""))</f>
        <v>20.000000000000199</v>
      </c>
      <c r="BG42" s="752"/>
      <c r="BH42" s="753">
        <f>IF($BI$3="計画",BF42/4,IF($BI$3="実績",(BF42/($BI$7/7)),""))</f>
        <v>5</v>
      </c>
      <c r="BI42" s="754"/>
      <c r="BJ42" s="740"/>
      <c r="BK42" s="741"/>
      <c r="BL42" s="741"/>
      <c r="BM42" s="741"/>
      <c r="BN42" s="742"/>
    </row>
    <row r="43" spans="2:66" ht="20.25" customHeight="1" x14ac:dyDescent="0.15">
      <c r="B43" s="195"/>
      <c r="C43" s="865" t="s">
        <v>302</v>
      </c>
      <c r="D43" s="868" t="s">
        <v>303</v>
      </c>
      <c r="E43" s="869"/>
      <c r="F43" s="870"/>
      <c r="G43" s="733"/>
      <c r="H43" s="734"/>
      <c r="I43" s="176"/>
      <c r="J43" s="177"/>
      <c r="K43" s="176"/>
      <c r="L43" s="177"/>
      <c r="M43" s="716"/>
      <c r="N43" s="717"/>
      <c r="O43" s="737"/>
      <c r="P43" s="738"/>
      <c r="Q43" s="738"/>
      <c r="R43" s="734"/>
      <c r="S43" s="720" t="s">
        <v>304</v>
      </c>
      <c r="T43" s="687"/>
      <c r="U43" s="721"/>
      <c r="V43" s="198" t="s">
        <v>272</v>
      </c>
      <c r="W43" s="199"/>
      <c r="X43" s="199"/>
      <c r="Y43" s="200"/>
      <c r="Z43" s="201"/>
      <c r="AA43" s="202" t="s">
        <v>305</v>
      </c>
      <c r="AB43" s="203" t="s">
        <v>274</v>
      </c>
      <c r="AC43" s="203" t="s">
        <v>306</v>
      </c>
      <c r="AD43" s="203" t="s">
        <v>306</v>
      </c>
      <c r="AE43" s="203" t="s">
        <v>274</v>
      </c>
      <c r="AF43" s="203" t="s">
        <v>307</v>
      </c>
      <c r="AG43" s="204" t="s">
        <v>274</v>
      </c>
      <c r="AH43" s="202" t="s">
        <v>274</v>
      </c>
      <c r="AI43" s="203" t="s">
        <v>308</v>
      </c>
      <c r="AJ43" s="203" t="s">
        <v>274</v>
      </c>
      <c r="AK43" s="203" t="s">
        <v>306</v>
      </c>
      <c r="AL43" s="203" t="s">
        <v>306</v>
      </c>
      <c r="AM43" s="203" t="s">
        <v>274</v>
      </c>
      <c r="AN43" s="204" t="s">
        <v>307</v>
      </c>
      <c r="AO43" s="202" t="s">
        <v>307</v>
      </c>
      <c r="AP43" s="203" t="s">
        <v>274</v>
      </c>
      <c r="AQ43" s="203" t="s">
        <v>305</v>
      </c>
      <c r="AR43" s="203" t="s">
        <v>274</v>
      </c>
      <c r="AS43" s="203" t="s">
        <v>306</v>
      </c>
      <c r="AT43" s="203" t="s">
        <v>306</v>
      </c>
      <c r="AU43" s="204" t="s">
        <v>274</v>
      </c>
      <c r="AV43" s="202" t="s">
        <v>307</v>
      </c>
      <c r="AW43" s="203" t="s">
        <v>274</v>
      </c>
      <c r="AX43" s="203" t="s">
        <v>274</v>
      </c>
      <c r="AY43" s="203" t="s">
        <v>305</v>
      </c>
      <c r="AZ43" s="203" t="s">
        <v>274</v>
      </c>
      <c r="BA43" s="203" t="s">
        <v>306</v>
      </c>
      <c r="BB43" s="204" t="s">
        <v>306</v>
      </c>
      <c r="BC43" s="202"/>
      <c r="BD43" s="203"/>
      <c r="BE43" s="205"/>
      <c r="BF43" s="682"/>
      <c r="BG43" s="683"/>
      <c r="BH43" s="684"/>
      <c r="BI43" s="685"/>
      <c r="BJ43" s="686"/>
      <c r="BK43" s="687"/>
      <c r="BL43" s="687"/>
      <c r="BM43" s="687"/>
      <c r="BN43" s="688"/>
    </row>
    <row r="44" spans="2:66" ht="20.25" customHeight="1" x14ac:dyDescent="0.15">
      <c r="B44" s="175">
        <f>B41+1</f>
        <v>9</v>
      </c>
      <c r="C44" s="866"/>
      <c r="D44" s="871"/>
      <c r="E44" s="869"/>
      <c r="F44" s="870"/>
      <c r="G44" s="733" t="s">
        <v>309</v>
      </c>
      <c r="H44" s="734"/>
      <c r="I44" s="176"/>
      <c r="J44" s="177"/>
      <c r="K44" s="176"/>
      <c r="L44" s="177"/>
      <c r="M44" s="735" t="s">
        <v>276</v>
      </c>
      <c r="N44" s="736"/>
      <c r="O44" s="737" t="s">
        <v>310</v>
      </c>
      <c r="P44" s="738"/>
      <c r="Q44" s="738"/>
      <c r="R44" s="734"/>
      <c r="S44" s="722"/>
      <c r="T44" s="690"/>
      <c r="U44" s="723"/>
      <c r="V44" s="178" t="s">
        <v>278</v>
      </c>
      <c r="W44" s="179"/>
      <c r="X44" s="179"/>
      <c r="Y44" s="180"/>
      <c r="Z44" s="181"/>
      <c r="AA44" s="182">
        <f>IF(AA43="","",VLOOKUP(AA43,【記載例】シフト記号表!$C$5:$W$46,21,FALSE))</f>
        <v>2</v>
      </c>
      <c r="AB44" s="183" t="str">
        <f>IF(AB43="","",VLOOKUP(AB43,【記載例】シフト記号表!$C$5:$W$46,21,FALSE))</f>
        <v>-</v>
      </c>
      <c r="AC44" s="183">
        <f>IF(AC43="","",VLOOKUP(AC43,【記載例】シフト記号表!$C$5:$W$46,21,FALSE))</f>
        <v>6.0000000000000098</v>
      </c>
      <c r="AD44" s="183">
        <f>IF(AD43="","",VLOOKUP(AD43,【記載例】シフト記号表!$C$5:$W$46,21,FALSE))</f>
        <v>6.0000000000000098</v>
      </c>
      <c r="AE44" s="183" t="str">
        <f>IF(AE43="","",VLOOKUP(AE43,【記載例】シフト記号表!$C$5:$W$46,21,FALSE))</f>
        <v>-</v>
      </c>
      <c r="AF44" s="183">
        <f>IF(AF43="","",VLOOKUP(AF43,【記載例】シフト記号表!$C$5:$W$46,21,FALSE))</f>
        <v>4.9999999999999902</v>
      </c>
      <c r="AG44" s="184" t="str">
        <f>IF(AG43="","",VLOOKUP(AG43,【記載例】シフト記号表!$C$5:$W$46,21,FALSE))</f>
        <v>-</v>
      </c>
      <c r="AH44" s="182" t="str">
        <f>IF(AH43="","",VLOOKUP(AH43,【記載例】シフト記号表!$C$5:$W$46,21,FALSE))</f>
        <v>-</v>
      </c>
      <c r="AI44" s="183">
        <f>IF(AI43="","",VLOOKUP(AI43,【記載例】シフト記号表!$C$5:$W$46,21,FALSE))</f>
        <v>2</v>
      </c>
      <c r="AJ44" s="183" t="str">
        <f>IF(AJ43="","",VLOOKUP(AJ43,【記載例】シフト記号表!$C$5:$W$46,21,FALSE))</f>
        <v>-</v>
      </c>
      <c r="AK44" s="183">
        <f>IF(AK43="","",VLOOKUP(AK43,【記載例】シフト記号表!$C$5:$W$46,21,FALSE))</f>
        <v>6.0000000000000098</v>
      </c>
      <c r="AL44" s="183">
        <f>IF(AL43="","",VLOOKUP(AL43,【記載例】シフト記号表!$C$5:$W$46,21,FALSE))</f>
        <v>6.0000000000000098</v>
      </c>
      <c r="AM44" s="183" t="str">
        <f>IF(AM43="","",VLOOKUP(AM43,【記載例】シフト記号表!$C$5:$W$46,21,FALSE))</f>
        <v>-</v>
      </c>
      <c r="AN44" s="184">
        <f>IF(AN43="","",VLOOKUP(AN43,【記載例】シフト記号表!$C$5:$W$46,21,FALSE))</f>
        <v>4.9999999999999902</v>
      </c>
      <c r="AO44" s="182">
        <f>IF(AO43="","",VLOOKUP(AO43,【記載例】シフト記号表!$C$5:$W$46,21,FALSE))</f>
        <v>4.9999999999999902</v>
      </c>
      <c r="AP44" s="183" t="str">
        <f>IF(AP43="","",VLOOKUP(AP43,【記載例】シフト記号表!$C$5:$W$46,21,FALSE))</f>
        <v>-</v>
      </c>
      <c r="AQ44" s="183">
        <f>IF(AQ43="","",VLOOKUP(AQ43,【記載例】シフト記号表!$C$5:$W$46,21,FALSE))</f>
        <v>2</v>
      </c>
      <c r="AR44" s="183" t="str">
        <f>IF(AR43="","",VLOOKUP(AR43,【記載例】シフト記号表!$C$5:$W$46,21,FALSE))</f>
        <v>-</v>
      </c>
      <c r="AS44" s="183">
        <f>IF(AS43="","",VLOOKUP(AS43,【記載例】シフト記号表!$C$5:$W$46,21,FALSE))</f>
        <v>6.0000000000000098</v>
      </c>
      <c r="AT44" s="183">
        <f>IF(AT43="","",VLOOKUP(AT43,【記載例】シフト記号表!$C$5:$W$46,21,FALSE))</f>
        <v>6.0000000000000098</v>
      </c>
      <c r="AU44" s="184" t="str">
        <f>IF(AU43="","",VLOOKUP(AU43,【記載例】シフト記号表!$C$5:$W$46,21,FALSE))</f>
        <v>-</v>
      </c>
      <c r="AV44" s="182">
        <f>IF(AV43="","",VLOOKUP(AV43,【記載例】シフト記号表!$C$5:$W$46,21,FALSE))</f>
        <v>4.9999999999999902</v>
      </c>
      <c r="AW44" s="183" t="str">
        <f>IF(AW43="","",VLOOKUP(AW43,【記載例】シフト記号表!$C$5:$W$46,21,FALSE))</f>
        <v>-</v>
      </c>
      <c r="AX44" s="183" t="str">
        <f>IF(AX43="","",VLOOKUP(AX43,【記載例】シフト記号表!$C$5:$W$46,21,FALSE))</f>
        <v>-</v>
      </c>
      <c r="AY44" s="183">
        <f>IF(AY43="","",VLOOKUP(AY43,【記載例】シフト記号表!$C$5:$W$46,21,FALSE))</f>
        <v>2</v>
      </c>
      <c r="AZ44" s="183" t="str">
        <f>IF(AZ43="","",VLOOKUP(AZ43,【記載例】シフト記号表!$C$5:$W$46,21,FALSE))</f>
        <v>-</v>
      </c>
      <c r="BA44" s="183">
        <f>IF(BA43="","",VLOOKUP(BA43,【記載例】シフト記号表!$C$5:$W$46,21,FALSE))</f>
        <v>6.0000000000000098</v>
      </c>
      <c r="BB44" s="184">
        <f>IF(BB43="","",VLOOKUP(BB43,【記載例】シフト記号表!$C$5:$W$46,21,FALSE))</f>
        <v>6.0000000000000098</v>
      </c>
      <c r="BC44" s="182" t="str">
        <f>IF(BC43="","",VLOOKUP(BC43,【記載例】シフト記号表!$C$5:$W$46,21,FALSE))</f>
        <v/>
      </c>
      <c r="BD44" s="183" t="str">
        <f>IF(BD43="","",VLOOKUP(BD43,【記載例】シフト記号表!$C$5:$W$46,21,FALSE))</f>
        <v/>
      </c>
      <c r="BE44" s="185" t="str">
        <f>IF(BE43="","",VLOOKUP(BE43,【記載例】シフト記号表!$C$5:$W$46,21,FALSE))</f>
        <v/>
      </c>
      <c r="BF44" s="696">
        <f>IF($BI$3="計画",SUM(AA44:BB44),IF($BI$3="実績",SUM(AA44:BE44),""))</f>
        <v>76.000000000000099</v>
      </c>
      <c r="BG44" s="697"/>
      <c r="BH44" s="698">
        <f>IF($BI$3="計画",BF44/4,IF($BI$3="実績",(BF44/($BI$7/7)),""))</f>
        <v>19</v>
      </c>
      <c r="BI44" s="699"/>
      <c r="BJ44" s="689"/>
      <c r="BK44" s="690"/>
      <c r="BL44" s="690"/>
      <c r="BM44" s="690"/>
      <c r="BN44" s="691"/>
    </row>
    <row r="45" spans="2:66" ht="20.25" customHeight="1" x14ac:dyDescent="0.15">
      <c r="B45" s="186"/>
      <c r="C45" s="866"/>
      <c r="D45" s="871"/>
      <c r="E45" s="869"/>
      <c r="F45" s="870"/>
      <c r="G45" s="743"/>
      <c r="H45" s="744"/>
      <c r="I45" s="745" t="str">
        <f>G44</f>
        <v>介護職員</v>
      </c>
      <c r="J45" s="744"/>
      <c r="K45" s="745" t="str">
        <f>M44</f>
        <v>A</v>
      </c>
      <c r="L45" s="744"/>
      <c r="M45" s="746"/>
      <c r="N45" s="747"/>
      <c r="O45" s="748"/>
      <c r="P45" s="749"/>
      <c r="Q45" s="749"/>
      <c r="R45" s="750"/>
      <c r="S45" s="755"/>
      <c r="T45" s="741"/>
      <c r="U45" s="756"/>
      <c r="V45" s="187" t="s">
        <v>279</v>
      </c>
      <c r="W45" s="188"/>
      <c r="X45" s="188"/>
      <c r="Y45" s="210"/>
      <c r="Z45" s="211"/>
      <c r="AA45" s="191">
        <f>IF(AA43="","",VLOOKUP(AA43,【記載例】シフト記号表!$C$5:$Y$46,23,FALSE))</f>
        <v>14</v>
      </c>
      <c r="AB45" s="192" t="str">
        <f>IF(AB43="","",VLOOKUP(AB43,【記載例】シフト記号表!$C$5:$Y$46,23,FALSE))</f>
        <v>-</v>
      </c>
      <c r="AC45" s="192">
        <f>IF(AC43="","",VLOOKUP(AC43,【記載例】シフト記号表!$C$5:$Y$46,23,FALSE))</f>
        <v>1.99999999999999</v>
      </c>
      <c r="AD45" s="192">
        <f>IF(AD43="","",VLOOKUP(AD43,【記載例】シフト記号表!$C$5:$Y$46,23,FALSE))</f>
        <v>1.99999999999999</v>
      </c>
      <c r="AE45" s="192" t="str">
        <f>IF(AE43="","",VLOOKUP(AE43,【記載例】シフト記号表!$C$5:$Y$46,23,FALSE))</f>
        <v>-</v>
      </c>
      <c r="AF45" s="192">
        <f>IF(AF43="","",VLOOKUP(AF43,【記載例】シフト記号表!$C$5:$Y$46,23,FALSE))</f>
        <v>3.0000000000000102</v>
      </c>
      <c r="AG45" s="193" t="str">
        <f>IF(AG43="","",VLOOKUP(AG43,【記載例】シフト記号表!$C$5:$Y$46,23,FALSE))</f>
        <v>-</v>
      </c>
      <c r="AH45" s="191" t="str">
        <f>IF(AH43="","",VLOOKUP(AH43,【記載例】シフト記号表!$C$5:$Y$46,23,FALSE))</f>
        <v>-</v>
      </c>
      <c r="AI45" s="192">
        <f>IF(AI43="","",VLOOKUP(AI43,【記載例】シフト記号表!$C$5:$Y$46,23,FALSE))</f>
        <v>14</v>
      </c>
      <c r="AJ45" s="192" t="str">
        <f>IF(AJ43="","",VLOOKUP(AJ43,【記載例】シフト記号表!$C$5:$Y$46,23,FALSE))</f>
        <v>-</v>
      </c>
      <c r="AK45" s="192">
        <f>IF(AK43="","",VLOOKUP(AK43,【記載例】シフト記号表!$C$5:$Y$46,23,FALSE))</f>
        <v>1.99999999999999</v>
      </c>
      <c r="AL45" s="192">
        <f>IF(AL43="","",VLOOKUP(AL43,【記載例】シフト記号表!$C$5:$Y$46,23,FALSE))</f>
        <v>1.99999999999999</v>
      </c>
      <c r="AM45" s="192" t="str">
        <f>IF(AM43="","",VLOOKUP(AM43,【記載例】シフト記号表!$C$5:$Y$46,23,FALSE))</f>
        <v>-</v>
      </c>
      <c r="AN45" s="193">
        <f>IF(AN43="","",VLOOKUP(AN43,【記載例】シフト記号表!$C$5:$Y$46,23,FALSE))</f>
        <v>3.0000000000000102</v>
      </c>
      <c r="AO45" s="191">
        <f>IF(AO43="","",VLOOKUP(AO43,【記載例】シフト記号表!$C$5:$Y$46,23,FALSE))</f>
        <v>3.0000000000000102</v>
      </c>
      <c r="AP45" s="192" t="str">
        <f>IF(AP43="","",VLOOKUP(AP43,【記載例】シフト記号表!$C$5:$Y$46,23,FALSE))</f>
        <v>-</v>
      </c>
      <c r="AQ45" s="192">
        <f>IF(AQ43="","",VLOOKUP(AQ43,【記載例】シフト記号表!$C$5:$Y$46,23,FALSE))</f>
        <v>14</v>
      </c>
      <c r="AR45" s="192" t="str">
        <f>IF(AR43="","",VLOOKUP(AR43,【記載例】シフト記号表!$C$5:$Y$46,23,FALSE))</f>
        <v>-</v>
      </c>
      <c r="AS45" s="192">
        <f>IF(AS43="","",VLOOKUP(AS43,【記載例】シフト記号表!$C$5:$Y$46,23,FALSE))</f>
        <v>1.99999999999999</v>
      </c>
      <c r="AT45" s="192">
        <f>IF(AT43="","",VLOOKUP(AT43,【記載例】シフト記号表!$C$5:$Y$46,23,FALSE))</f>
        <v>1.99999999999999</v>
      </c>
      <c r="AU45" s="193" t="str">
        <f>IF(AU43="","",VLOOKUP(AU43,【記載例】シフト記号表!$C$5:$Y$46,23,FALSE))</f>
        <v>-</v>
      </c>
      <c r="AV45" s="191">
        <f>IF(AV43="","",VLOOKUP(AV43,【記載例】シフト記号表!$C$5:$Y$46,23,FALSE))</f>
        <v>3.0000000000000102</v>
      </c>
      <c r="AW45" s="192" t="str">
        <f>IF(AW43="","",VLOOKUP(AW43,【記載例】シフト記号表!$C$5:$Y$46,23,FALSE))</f>
        <v>-</v>
      </c>
      <c r="AX45" s="192" t="str">
        <f>IF(AX43="","",VLOOKUP(AX43,【記載例】シフト記号表!$C$5:$Y$46,23,FALSE))</f>
        <v>-</v>
      </c>
      <c r="AY45" s="192">
        <f>IF(AY43="","",VLOOKUP(AY43,【記載例】シフト記号表!$C$5:$Y$46,23,FALSE))</f>
        <v>14</v>
      </c>
      <c r="AZ45" s="192" t="str">
        <f>IF(AZ43="","",VLOOKUP(AZ43,【記載例】シフト記号表!$C$5:$Y$46,23,FALSE))</f>
        <v>-</v>
      </c>
      <c r="BA45" s="192">
        <f>IF(BA43="","",VLOOKUP(BA43,【記載例】シフト記号表!$C$5:$Y$46,23,FALSE))</f>
        <v>1.99999999999999</v>
      </c>
      <c r="BB45" s="193">
        <f>IF(BB43="","",VLOOKUP(BB43,【記載例】シフト記号表!$C$5:$Y$46,23,FALSE))</f>
        <v>1.99999999999999</v>
      </c>
      <c r="BC45" s="191" t="str">
        <f>IF(BC43="","",VLOOKUP(BC43,【記載例】シフト記号表!$C$5:$Y$46,23,FALSE))</f>
        <v/>
      </c>
      <c r="BD45" s="192" t="str">
        <f>IF(BD43="","",VLOOKUP(BD43,【記載例】シフト記号表!$C$5:$Y$46,23,FALSE))</f>
        <v/>
      </c>
      <c r="BE45" s="194" t="str">
        <f>IF(BE43="","",VLOOKUP(BE43,【記載例】シフト記号表!$C$5:$Y$46,23,FALSE))</f>
        <v/>
      </c>
      <c r="BF45" s="751">
        <f>IF($BI$3="計画",SUM(AA45:BB45),IF($BI$3="実績",SUM(AA45:BE45),""))</f>
        <v>84</v>
      </c>
      <c r="BG45" s="752"/>
      <c r="BH45" s="753">
        <f>IF($BI$3="計画",BF45/4,IF($BI$3="実績",(BF45/($BI$7/7)),""))</f>
        <v>21</v>
      </c>
      <c r="BI45" s="754"/>
      <c r="BJ45" s="740"/>
      <c r="BK45" s="741"/>
      <c r="BL45" s="741"/>
      <c r="BM45" s="741"/>
      <c r="BN45" s="742"/>
    </row>
    <row r="46" spans="2:66" ht="20.25" customHeight="1" x14ac:dyDescent="0.15">
      <c r="B46" s="195"/>
      <c r="C46" s="865"/>
      <c r="D46" s="868" t="s">
        <v>311</v>
      </c>
      <c r="E46" s="869"/>
      <c r="F46" s="870"/>
      <c r="G46" s="733"/>
      <c r="H46" s="734"/>
      <c r="I46" s="176"/>
      <c r="J46" s="177"/>
      <c r="K46" s="176"/>
      <c r="L46" s="177"/>
      <c r="M46" s="716"/>
      <c r="N46" s="717"/>
      <c r="O46" s="737"/>
      <c r="P46" s="738"/>
      <c r="Q46" s="738"/>
      <c r="R46" s="734"/>
      <c r="S46" s="720" t="s">
        <v>312</v>
      </c>
      <c r="T46" s="687"/>
      <c r="U46" s="721"/>
      <c r="V46" s="198" t="s">
        <v>272</v>
      </c>
      <c r="W46" s="206"/>
      <c r="X46" s="206"/>
      <c r="Y46" s="207"/>
      <c r="Z46" s="212"/>
      <c r="AA46" s="202" t="s">
        <v>274</v>
      </c>
      <c r="AB46" s="203" t="s">
        <v>313</v>
      </c>
      <c r="AC46" s="203" t="s">
        <v>274</v>
      </c>
      <c r="AD46" s="203" t="s">
        <v>307</v>
      </c>
      <c r="AE46" s="203" t="s">
        <v>314</v>
      </c>
      <c r="AF46" s="203" t="s">
        <v>274</v>
      </c>
      <c r="AG46" s="204" t="s">
        <v>315</v>
      </c>
      <c r="AH46" s="202" t="s">
        <v>307</v>
      </c>
      <c r="AI46" s="203" t="s">
        <v>274</v>
      </c>
      <c r="AJ46" s="203" t="s">
        <v>305</v>
      </c>
      <c r="AK46" s="203" t="s">
        <v>274</v>
      </c>
      <c r="AL46" s="203" t="s">
        <v>307</v>
      </c>
      <c r="AM46" s="203" t="s">
        <v>306</v>
      </c>
      <c r="AN46" s="204" t="s">
        <v>274</v>
      </c>
      <c r="AO46" s="202" t="s">
        <v>307</v>
      </c>
      <c r="AP46" s="203" t="s">
        <v>306</v>
      </c>
      <c r="AQ46" s="203" t="s">
        <v>274</v>
      </c>
      <c r="AR46" s="203" t="s">
        <v>313</v>
      </c>
      <c r="AS46" s="203" t="s">
        <v>274</v>
      </c>
      <c r="AT46" s="203" t="s">
        <v>307</v>
      </c>
      <c r="AU46" s="204" t="s">
        <v>274</v>
      </c>
      <c r="AV46" s="202" t="s">
        <v>274</v>
      </c>
      <c r="AW46" s="203" t="s">
        <v>315</v>
      </c>
      <c r="AX46" s="203" t="s">
        <v>306</v>
      </c>
      <c r="AY46" s="203" t="s">
        <v>274</v>
      </c>
      <c r="AZ46" s="203" t="s">
        <v>313</v>
      </c>
      <c r="BA46" s="203" t="s">
        <v>274</v>
      </c>
      <c r="BB46" s="204" t="s">
        <v>307</v>
      </c>
      <c r="BC46" s="202"/>
      <c r="BD46" s="203"/>
      <c r="BE46" s="205"/>
      <c r="BF46" s="682"/>
      <c r="BG46" s="683"/>
      <c r="BH46" s="684"/>
      <c r="BI46" s="685"/>
      <c r="BJ46" s="686"/>
      <c r="BK46" s="687"/>
      <c r="BL46" s="687"/>
      <c r="BM46" s="687"/>
      <c r="BN46" s="688"/>
    </row>
    <row r="47" spans="2:66" ht="20.25" customHeight="1" x14ac:dyDescent="0.15">
      <c r="B47" s="175">
        <f>B44+1</f>
        <v>10</v>
      </c>
      <c r="C47" s="866"/>
      <c r="D47" s="871"/>
      <c r="E47" s="869"/>
      <c r="F47" s="870"/>
      <c r="G47" s="733" t="s">
        <v>309</v>
      </c>
      <c r="H47" s="734"/>
      <c r="I47" s="176"/>
      <c r="J47" s="177"/>
      <c r="K47" s="176"/>
      <c r="L47" s="177"/>
      <c r="M47" s="735" t="s">
        <v>276</v>
      </c>
      <c r="N47" s="736"/>
      <c r="O47" s="737" t="s">
        <v>277</v>
      </c>
      <c r="P47" s="738"/>
      <c r="Q47" s="738"/>
      <c r="R47" s="734"/>
      <c r="S47" s="722"/>
      <c r="T47" s="690"/>
      <c r="U47" s="723"/>
      <c r="V47" s="178" t="s">
        <v>278</v>
      </c>
      <c r="W47" s="179"/>
      <c r="X47" s="179"/>
      <c r="Y47" s="180"/>
      <c r="Z47" s="181"/>
      <c r="AA47" s="182" t="str">
        <f>IF(AA46="","",VLOOKUP(AA46,【記載例】シフト記号表!$C$5:$W$46,21,FALSE))</f>
        <v>-</v>
      </c>
      <c r="AB47" s="183">
        <f>IF(AB46="","",VLOOKUP(AB46,【記載例】シフト記号表!$C$5:$W$46,21,FALSE))</f>
        <v>2</v>
      </c>
      <c r="AC47" s="183" t="str">
        <f>IF(AC46="","",VLOOKUP(AC46,【記載例】シフト記号表!$C$5:$W$46,21,FALSE))</f>
        <v>-</v>
      </c>
      <c r="AD47" s="183">
        <f>IF(AD46="","",VLOOKUP(AD46,【記載例】シフト記号表!$C$5:$W$46,21,FALSE))</f>
        <v>4.9999999999999902</v>
      </c>
      <c r="AE47" s="183">
        <f>IF(AE46="","",VLOOKUP(AE46,【記載例】シフト記号表!$C$5:$W$46,21,FALSE))</f>
        <v>6.0000000000000098</v>
      </c>
      <c r="AF47" s="183" t="str">
        <f>IF(AF46="","",VLOOKUP(AF46,【記載例】シフト記号表!$C$5:$W$46,21,FALSE))</f>
        <v>-</v>
      </c>
      <c r="AG47" s="184">
        <f>IF(AG46="","",VLOOKUP(AG46,【記載例】シフト記号表!$C$5:$W$46,21,FALSE))</f>
        <v>4.9999999999999902</v>
      </c>
      <c r="AH47" s="182">
        <f>IF(AH46="","",VLOOKUP(AH46,【記載例】シフト記号表!$C$5:$W$46,21,FALSE))</f>
        <v>4.9999999999999902</v>
      </c>
      <c r="AI47" s="183" t="str">
        <f>IF(AI46="","",VLOOKUP(AI46,【記載例】シフト記号表!$C$5:$W$46,21,FALSE))</f>
        <v>-</v>
      </c>
      <c r="AJ47" s="183">
        <f>IF(AJ46="","",VLOOKUP(AJ46,【記載例】シフト記号表!$C$5:$W$46,21,FALSE))</f>
        <v>2</v>
      </c>
      <c r="AK47" s="183" t="str">
        <f>IF(AK46="","",VLOOKUP(AK46,【記載例】シフト記号表!$C$5:$W$46,21,FALSE))</f>
        <v>-</v>
      </c>
      <c r="AL47" s="183">
        <f>IF(AL46="","",VLOOKUP(AL46,【記載例】シフト記号表!$C$5:$W$46,21,FALSE))</f>
        <v>4.9999999999999902</v>
      </c>
      <c r="AM47" s="183">
        <f>IF(AM46="","",VLOOKUP(AM46,【記載例】シフト記号表!$C$5:$W$46,21,FALSE))</f>
        <v>6.0000000000000098</v>
      </c>
      <c r="AN47" s="184" t="str">
        <f>IF(AN46="","",VLOOKUP(AN46,【記載例】シフト記号表!$C$5:$W$46,21,FALSE))</f>
        <v>-</v>
      </c>
      <c r="AO47" s="182">
        <f>IF(AO46="","",VLOOKUP(AO46,【記載例】シフト記号表!$C$5:$W$46,21,FALSE))</f>
        <v>4.9999999999999902</v>
      </c>
      <c r="AP47" s="183">
        <f>IF(AP46="","",VLOOKUP(AP46,【記載例】シフト記号表!$C$5:$W$46,21,FALSE))</f>
        <v>6.0000000000000098</v>
      </c>
      <c r="AQ47" s="183" t="str">
        <f>IF(AQ46="","",VLOOKUP(AQ46,【記載例】シフト記号表!$C$5:$W$46,21,FALSE))</f>
        <v>-</v>
      </c>
      <c r="AR47" s="183">
        <f>IF(AR46="","",VLOOKUP(AR46,【記載例】シフト記号表!$C$5:$W$46,21,FALSE))</f>
        <v>2</v>
      </c>
      <c r="AS47" s="183" t="str">
        <f>IF(AS46="","",VLOOKUP(AS46,【記載例】シフト記号表!$C$5:$W$46,21,FALSE))</f>
        <v>-</v>
      </c>
      <c r="AT47" s="183">
        <f>IF(AT46="","",VLOOKUP(AT46,【記載例】シフト記号表!$C$5:$W$46,21,FALSE))</f>
        <v>4.9999999999999902</v>
      </c>
      <c r="AU47" s="184" t="str">
        <f>IF(AU46="","",VLOOKUP(AU46,【記載例】シフト記号表!$C$5:$W$46,21,FALSE))</f>
        <v>-</v>
      </c>
      <c r="AV47" s="182" t="str">
        <f>IF(AV46="","",VLOOKUP(AV46,【記載例】シフト記号表!$C$5:$W$46,21,FALSE))</f>
        <v>-</v>
      </c>
      <c r="AW47" s="183">
        <f>IF(AW46="","",VLOOKUP(AW46,【記載例】シフト記号表!$C$5:$W$46,21,FALSE))</f>
        <v>4.9999999999999902</v>
      </c>
      <c r="AX47" s="183">
        <f>IF(AX46="","",VLOOKUP(AX46,【記載例】シフト記号表!$C$5:$W$46,21,FALSE))</f>
        <v>6.0000000000000098</v>
      </c>
      <c r="AY47" s="183" t="str">
        <f>IF(AY46="","",VLOOKUP(AY46,【記載例】シフト記号表!$C$5:$W$46,21,FALSE))</f>
        <v>-</v>
      </c>
      <c r="AZ47" s="183">
        <f>IF(AZ46="","",VLOOKUP(AZ46,【記載例】シフト記号表!$C$5:$W$46,21,FALSE))</f>
        <v>2</v>
      </c>
      <c r="BA47" s="183" t="str">
        <f>IF(BA46="","",VLOOKUP(BA46,【記載例】シフト記号表!$C$5:$W$46,21,FALSE))</f>
        <v>-</v>
      </c>
      <c r="BB47" s="184">
        <f>IF(BB46="","",VLOOKUP(BB46,【記載例】シフト記号表!$C$5:$W$46,21,FALSE))</f>
        <v>4.9999999999999902</v>
      </c>
      <c r="BC47" s="182" t="str">
        <f>IF(BC46="","",VLOOKUP(BC46,【記載例】シフト記号表!$C$5:$W$46,21,FALSE))</f>
        <v/>
      </c>
      <c r="BD47" s="183" t="str">
        <f>IF(BD46="","",VLOOKUP(BD46,【記載例】シフト記号表!$C$5:$W$46,21,FALSE))</f>
        <v/>
      </c>
      <c r="BE47" s="185" t="str">
        <f>IF(BE46="","",VLOOKUP(BE46,【記載例】シフト記号表!$C$5:$W$46,21,FALSE))</f>
        <v/>
      </c>
      <c r="BF47" s="696">
        <f>IF($BI$3="計画",SUM(AA47:BB47),IF($BI$3="実績",SUM(AA47:BE47),""))</f>
        <v>72</v>
      </c>
      <c r="BG47" s="697"/>
      <c r="BH47" s="698">
        <f>IF($BI$3="計画",BF47/4,IF($BI$3="実績",(BF47/($BI$7/7)),""))</f>
        <v>18</v>
      </c>
      <c r="BI47" s="699"/>
      <c r="BJ47" s="689"/>
      <c r="BK47" s="690"/>
      <c r="BL47" s="690"/>
      <c r="BM47" s="690"/>
      <c r="BN47" s="691"/>
    </row>
    <row r="48" spans="2:66" ht="20.25" customHeight="1" x14ac:dyDescent="0.15">
      <c r="B48" s="186"/>
      <c r="C48" s="866"/>
      <c r="D48" s="871"/>
      <c r="E48" s="869"/>
      <c r="F48" s="870"/>
      <c r="G48" s="743"/>
      <c r="H48" s="744"/>
      <c r="I48" s="745" t="str">
        <f>G47</f>
        <v>介護職員</v>
      </c>
      <c r="J48" s="744"/>
      <c r="K48" s="745" t="str">
        <f>M47</f>
        <v>A</v>
      </c>
      <c r="L48" s="744"/>
      <c r="M48" s="746"/>
      <c r="N48" s="747"/>
      <c r="O48" s="748"/>
      <c r="P48" s="749"/>
      <c r="Q48" s="749"/>
      <c r="R48" s="750"/>
      <c r="S48" s="755"/>
      <c r="T48" s="741"/>
      <c r="U48" s="756"/>
      <c r="V48" s="187" t="s">
        <v>279</v>
      </c>
      <c r="W48" s="213"/>
      <c r="X48" s="213"/>
      <c r="Y48" s="214"/>
      <c r="Z48" s="215"/>
      <c r="AA48" s="191" t="str">
        <f>IF(AA46="","",VLOOKUP(AA46,【記載例】シフト記号表!$C$5:$Y$46,23,FALSE))</f>
        <v>-</v>
      </c>
      <c r="AB48" s="192">
        <f>IF(AB46="","",VLOOKUP(AB46,【記載例】シフト記号表!$C$5:$Y$46,23,FALSE))</f>
        <v>14</v>
      </c>
      <c r="AC48" s="192" t="str">
        <f>IF(AC46="","",VLOOKUP(AC46,【記載例】シフト記号表!$C$5:$Y$46,23,FALSE))</f>
        <v>-</v>
      </c>
      <c r="AD48" s="192">
        <f>IF(AD46="","",VLOOKUP(AD46,【記載例】シフト記号表!$C$5:$Y$46,23,FALSE))</f>
        <v>3.0000000000000102</v>
      </c>
      <c r="AE48" s="192">
        <f>IF(AE46="","",VLOOKUP(AE46,【記載例】シフト記号表!$C$5:$Y$46,23,FALSE))</f>
        <v>1.99999999999999</v>
      </c>
      <c r="AF48" s="192" t="str">
        <f>IF(AF46="","",VLOOKUP(AF46,【記載例】シフト記号表!$C$5:$Y$46,23,FALSE))</f>
        <v>-</v>
      </c>
      <c r="AG48" s="193">
        <f>IF(AG46="","",VLOOKUP(AG46,【記載例】シフト記号表!$C$5:$Y$46,23,FALSE))</f>
        <v>3.0000000000000102</v>
      </c>
      <c r="AH48" s="191">
        <f>IF(AH46="","",VLOOKUP(AH46,【記載例】シフト記号表!$C$5:$Y$46,23,FALSE))</f>
        <v>3.0000000000000102</v>
      </c>
      <c r="AI48" s="192" t="str">
        <f>IF(AI46="","",VLOOKUP(AI46,【記載例】シフト記号表!$C$5:$Y$46,23,FALSE))</f>
        <v>-</v>
      </c>
      <c r="AJ48" s="192">
        <f>IF(AJ46="","",VLOOKUP(AJ46,【記載例】シフト記号表!$C$5:$Y$46,23,FALSE))</f>
        <v>14</v>
      </c>
      <c r="AK48" s="192" t="str">
        <f>IF(AK46="","",VLOOKUP(AK46,【記載例】シフト記号表!$C$5:$Y$46,23,FALSE))</f>
        <v>-</v>
      </c>
      <c r="AL48" s="192">
        <f>IF(AL46="","",VLOOKUP(AL46,【記載例】シフト記号表!$C$5:$Y$46,23,FALSE))</f>
        <v>3.0000000000000102</v>
      </c>
      <c r="AM48" s="192">
        <f>IF(AM46="","",VLOOKUP(AM46,【記載例】シフト記号表!$C$5:$Y$46,23,FALSE))</f>
        <v>1.99999999999999</v>
      </c>
      <c r="AN48" s="193" t="str">
        <f>IF(AN46="","",VLOOKUP(AN46,【記載例】シフト記号表!$C$5:$Y$46,23,FALSE))</f>
        <v>-</v>
      </c>
      <c r="AO48" s="191">
        <f>IF(AO46="","",VLOOKUP(AO46,【記載例】シフト記号表!$C$5:$Y$46,23,FALSE))</f>
        <v>3.0000000000000102</v>
      </c>
      <c r="AP48" s="192">
        <f>IF(AP46="","",VLOOKUP(AP46,【記載例】シフト記号表!$C$5:$Y$46,23,FALSE))</f>
        <v>1.99999999999999</v>
      </c>
      <c r="AQ48" s="192" t="str">
        <f>IF(AQ46="","",VLOOKUP(AQ46,【記載例】シフト記号表!$C$5:$Y$46,23,FALSE))</f>
        <v>-</v>
      </c>
      <c r="AR48" s="192">
        <f>IF(AR46="","",VLOOKUP(AR46,【記載例】シフト記号表!$C$5:$Y$46,23,FALSE))</f>
        <v>14</v>
      </c>
      <c r="AS48" s="192" t="str">
        <f>IF(AS46="","",VLOOKUP(AS46,【記載例】シフト記号表!$C$5:$Y$46,23,FALSE))</f>
        <v>-</v>
      </c>
      <c r="AT48" s="192">
        <f>IF(AT46="","",VLOOKUP(AT46,【記載例】シフト記号表!$C$5:$Y$46,23,FALSE))</f>
        <v>3.0000000000000102</v>
      </c>
      <c r="AU48" s="193" t="str">
        <f>IF(AU46="","",VLOOKUP(AU46,【記載例】シフト記号表!$C$5:$Y$46,23,FALSE))</f>
        <v>-</v>
      </c>
      <c r="AV48" s="191" t="str">
        <f>IF(AV46="","",VLOOKUP(AV46,【記載例】シフト記号表!$C$5:$Y$46,23,FALSE))</f>
        <v>-</v>
      </c>
      <c r="AW48" s="192">
        <f>IF(AW46="","",VLOOKUP(AW46,【記載例】シフト記号表!$C$5:$Y$46,23,FALSE))</f>
        <v>3.0000000000000102</v>
      </c>
      <c r="AX48" s="192">
        <f>IF(AX46="","",VLOOKUP(AX46,【記載例】シフト記号表!$C$5:$Y$46,23,FALSE))</f>
        <v>1.99999999999999</v>
      </c>
      <c r="AY48" s="192" t="str">
        <f>IF(AY46="","",VLOOKUP(AY46,【記載例】シフト記号表!$C$5:$Y$46,23,FALSE))</f>
        <v>-</v>
      </c>
      <c r="AZ48" s="192">
        <f>IF(AZ46="","",VLOOKUP(AZ46,【記載例】シフト記号表!$C$5:$Y$46,23,FALSE))</f>
        <v>14</v>
      </c>
      <c r="BA48" s="192" t="str">
        <f>IF(BA46="","",VLOOKUP(BA46,【記載例】シフト記号表!$C$5:$Y$46,23,FALSE))</f>
        <v>-</v>
      </c>
      <c r="BB48" s="193">
        <f>IF(BB46="","",VLOOKUP(BB46,【記載例】シフト記号表!$C$5:$Y$46,23,FALSE))</f>
        <v>3.0000000000000102</v>
      </c>
      <c r="BC48" s="191" t="str">
        <f>IF(BC46="","",VLOOKUP(BC46,【記載例】シフト記号表!$C$5:$Y$46,23,FALSE))</f>
        <v/>
      </c>
      <c r="BD48" s="192" t="str">
        <f>IF(BD46="","",VLOOKUP(BD46,【記載例】シフト記号表!$C$5:$Y$46,23,FALSE))</f>
        <v/>
      </c>
      <c r="BE48" s="194" t="str">
        <f>IF(BE46="","",VLOOKUP(BE46,【記載例】シフト記号表!$C$5:$Y$46,23,FALSE))</f>
        <v/>
      </c>
      <c r="BF48" s="751">
        <f>IF($BI$3="計画",SUM(AA48:BB48),IF($BI$3="実績",SUM(AA48:BE48),""))</f>
        <v>88</v>
      </c>
      <c r="BG48" s="752"/>
      <c r="BH48" s="753">
        <f>IF($BI$3="計画",BF48/4,IF($BI$3="実績",(BF48/($BI$7/7)),""))</f>
        <v>22</v>
      </c>
      <c r="BI48" s="754"/>
      <c r="BJ48" s="740"/>
      <c r="BK48" s="741"/>
      <c r="BL48" s="741"/>
      <c r="BM48" s="741"/>
      <c r="BN48" s="742"/>
    </row>
    <row r="49" spans="2:66" ht="20.25" customHeight="1" x14ac:dyDescent="0.15">
      <c r="B49" s="195"/>
      <c r="C49" s="865"/>
      <c r="D49" s="868" t="s">
        <v>303</v>
      </c>
      <c r="E49" s="869"/>
      <c r="F49" s="870"/>
      <c r="G49" s="733"/>
      <c r="H49" s="734"/>
      <c r="I49" s="176"/>
      <c r="J49" s="177"/>
      <c r="K49" s="176"/>
      <c r="L49" s="177"/>
      <c r="M49" s="716"/>
      <c r="N49" s="717"/>
      <c r="O49" s="737"/>
      <c r="P49" s="738"/>
      <c r="Q49" s="738"/>
      <c r="R49" s="734"/>
      <c r="S49" s="720" t="s">
        <v>316</v>
      </c>
      <c r="T49" s="687"/>
      <c r="U49" s="721"/>
      <c r="V49" s="198" t="s">
        <v>272</v>
      </c>
      <c r="W49" s="206"/>
      <c r="X49" s="206"/>
      <c r="Y49" s="207"/>
      <c r="Z49" s="212"/>
      <c r="AA49" s="202" t="s">
        <v>307</v>
      </c>
      <c r="AB49" s="203" t="s">
        <v>274</v>
      </c>
      <c r="AC49" s="203" t="s">
        <v>313</v>
      </c>
      <c r="AD49" s="203" t="s">
        <v>274</v>
      </c>
      <c r="AE49" s="203" t="s">
        <v>307</v>
      </c>
      <c r="AF49" s="203" t="s">
        <v>306</v>
      </c>
      <c r="AG49" s="204" t="s">
        <v>274</v>
      </c>
      <c r="AH49" s="202" t="s">
        <v>306</v>
      </c>
      <c r="AI49" s="203" t="s">
        <v>307</v>
      </c>
      <c r="AJ49" s="203" t="s">
        <v>274</v>
      </c>
      <c r="AK49" s="203" t="s">
        <v>305</v>
      </c>
      <c r="AL49" s="203" t="s">
        <v>274</v>
      </c>
      <c r="AM49" s="203" t="s">
        <v>315</v>
      </c>
      <c r="AN49" s="204" t="s">
        <v>274</v>
      </c>
      <c r="AO49" s="202" t="s">
        <v>306</v>
      </c>
      <c r="AP49" s="203" t="s">
        <v>307</v>
      </c>
      <c r="AQ49" s="203" t="s">
        <v>274</v>
      </c>
      <c r="AR49" s="203" t="s">
        <v>274</v>
      </c>
      <c r="AS49" s="203" t="s">
        <v>305</v>
      </c>
      <c r="AT49" s="204" t="s">
        <v>274</v>
      </c>
      <c r="AU49" s="204" t="s">
        <v>306</v>
      </c>
      <c r="AV49" s="202" t="s">
        <v>306</v>
      </c>
      <c r="AW49" s="203" t="s">
        <v>274</v>
      </c>
      <c r="AX49" s="203" t="s">
        <v>307</v>
      </c>
      <c r="AY49" s="203" t="s">
        <v>306</v>
      </c>
      <c r="AZ49" s="203" t="s">
        <v>274</v>
      </c>
      <c r="BA49" s="203" t="s">
        <v>305</v>
      </c>
      <c r="BB49" s="204" t="s">
        <v>274</v>
      </c>
      <c r="BC49" s="202"/>
      <c r="BD49" s="203"/>
      <c r="BE49" s="205"/>
      <c r="BF49" s="682"/>
      <c r="BG49" s="683"/>
      <c r="BH49" s="684"/>
      <c r="BI49" s="685"/>
      <c r="BJ49" s="686"/>
      <c r="BK49" s="687"/>
      <c r="BL49" s="687"/>
      <c r="BM49" s="687"/>
      <c r="BN49" s="688"/>
    </row>
    <row r="50" spans="2:66" ht="20.25" customHeight="1" x14ac:dyDescent="0.15">
      <c r="B50" s="175">
        <f>B47+1</f>
        <v>11</v>
      </c>
      <c r="C50" s="866"/>
      <c r="D50" s="871"/>
      <c r="E50" s="869"/>
      <c r="F50" s="870"/>
      <c r="G50" s="733" t="s">
        <v>309</v>
      </c>
      <c r="H50" s="734"/>
      <c r="I50" s="176"/>
      <c r="J50" s="177"/>
      <c r="K50" s="176"/>
      <c r="L50" s="177"/>
      <c r="M50" s="735" t="s">
        <v>276</v>
      </c>
      <c r="N50" s="736"/>
      <c r="O50" s="737" t="s">
        <v>277</v>
      </c>
      <c r="P50" s="738"/>
      <c r="Q50" s="738"/>
      <c r="R50" s="734"/>
      <c r="S50" s="722"/>
      <c r="T50" s="690"/>
      <c r="U50" s="723"/>
      <c r="V50" s="178" t="s">
        <v>278</v>
      </c>
      <c r="W50" s="179"/>
      <c r="X50" s="179"/>
      <c r="Y50" s="180"/>
      <c r="Z50" s="181"/>
      <c r="AA50" s="182">
        <f>IF(AA49="","",VLOOKUP(AA49,【記載例】シフト記号表!$C$5:$W$46,21,FALSE))</f>
        <v>4.9999999999999902</v>
      </c>
      <c r="AB50" s="183" t="str">
        <f>IF(AB49="","",VLOOKUP(AB49,【記載例】シフト記号表!$C$5:$W$46,21,FALSE))</f>
        <v>-</v>
      </c>
      <c r="AC50" s="183">
        <f>IF(AC49="","",VLOOKUP(AC49,【記載例】シフト記号表!$C$5:$W$46,21,FALSE))</f>
        <v>2</v>
      </c>
      <c r="AD50" s="183" t="str">
        <f>IF(AD49="","",VLOOKUP(AD49,【記載例】シフト記号表!$C$5:$W$46,21,FALSE))</f>
        <v>-</v>
      </c>
      <c r="AE50" s="183">
        <f>IF(AE49="","",VLOOKUP(AE49,【記載例】シフト記号表!$C$5:$W$46,21,FALSE))</f>
        <v>4.9999999999999902</v>
      </c>
      <c r="AF50" s="183">
        <f>IF(AF49="","",VLOOKUP(AF49,【記載例】シフト記号表!$C$5:$W$46,21,FALSE))</f>
        <v>6.0000000000000098</v>
      </c>
      <c r="AG50" s="184" t="str">
        <f>IF(AG49="","",VLOOKUP(AG49,【記載例】シフト記号表!$C$5:$W$46,21,FALSE))</f>
        <v>-</v>
      </c>
      <c r="AH50" s="182">
        <f>IF(AH49="","",VLOOKUP(AH49,【記載例】シフト記号表!$C$5:$W$46,21,FALSE))</f>
        <v>6.0000000000000098</v>
      </c>
      <c r="AI50" s="183">
        <f>IF(AI49="","",VLOOKUP(AI49,【記載例】シフト記号表!$C$5:$W$46,21,FALSE))</f>
        <v>4.9999999999999902</v>
      </c>
      <c r="AJ50" s="183" t="str">
        <f>IF(AJ49="","",VLOOKUP(AJ49,【記載例】シフト記号表!$C$5:$W$46,21,FALSE))</f>
        <v>-</v>
      </c>
      <c r="AK50" s="183">
        <f>IF(AK49="","",VLOOKUP(AK49,【記載例】シフト記号表!$C$5:$W$46,21,FALSE))</f>
        <v>2</v>
      </c>
      <c r="AL50" s="183" t="str">
        <f>IF(AL49="","",VLOOKUP(AL49,【記載例】シフト記号表!$C$5:$W$46,21,FALSE))</f>
        <v>-</v>
      </c>
      <c r="AM50" s="183">
        <f>IF(AM49="","",VLOOKUP(AM49,【記載例】シフト記号表!$C$5:$W$46,21,FALSE))</f>
        <v>4.9999999999999902</v>
      </c>
      <c r="AN50" s="184" t="str">
        <f>IF(AN49="","",VLOOKUP(AN49,【記載例】シフト記号表!$C$5:$W$46,21,FALSE))</f>
        <v>-</v>
      </c>
      <c r="AO50" s="182">
        <f>IF(AO49="","",VLOOKUP(AO49,【記載例】シフト記号表!$C$5:$W$46,21,FALSE))</f>
        <v>6.0000000000000098</v>
      </c>
      <c r="AP50" s="183">
        <f>IF(AP49="","",VLOOKUP(AP49,【記載例】シフト記号表!$C$5:$W$46,21,FALSE))</f>
        <v>4.9999999999999902</v>
      </c>
      <c r="AQ50" s="183" t="str">
        <f>IF(AQ49="","",VLOOKUP(AQ49,【記載例】シフト記号表!$C$5:$W$46,21,FALSE))</f>
        <v>-</v>
      </c>
      <c r="AR50" s="183" t="str">
        <f>IF(AR49="","",VLOOKUP(AR49,【記載例】シフト記号表!$C$5:$W$46,21,FALSE))</f>
        <v>-</v>
      </c>
      <c r="AS50" s="183">
        <f>IF(AS49="","",VLOOKUP(AS49,【記載例】シフト記号表!$C$5:$W$46,21,FALSE))</f>
        <v>2</v>
      </c>
      <c r="AT50" s="183" t="str">
        <f>IF(AT49="","",VLOOKUP(AT49,【記載例】シフト記号表!$C$5:$W$46,21,FALSE))</f>
        <v>-</v>
      </c>
      <c r="AU50" s="184">
        <f>IF(AU49="","",VLOOKUP(AU49,【記載例】シフト記号表!$C$5:$W$46,21,FALSE))</f>
        <v>6.0000000000000098</v>
      </c>
      <c r="AV50" s="182">
        <f>IF(AV49="","",VLOOKUP(AV49,【記載例】シフト記号表!$C$5:$W$46,21,FALSE))</f>
        <v>6.0000000000000098</v>
      </c>
      <c r="AW50" s="183" t="str">
        <f>IF(AW49="","",VLOOKUP(AW49,【記載例】シフト記号表!$C$5:$W$46,21,FALSE))</f>
        <v>-</v>
      </c>
      <c r="AX50" s="183">
        <f>IF(AX49="","",VLOOKUP(AX49,【記載例】シフト記号表!$C$5:$W$46,21,FALSE))</f>
        <v>4.9999999999999902</v>
      </c>
      <c r="AY50" s="183">
        <f>IF(AY49="","",VLOOKUP(AY49,【記載例】シフト記号表!$C$5:$W$46,21,FALSE))</f>
        <v>6.0000000000000098</v>
      </c>
      <c r="AZ50" s="183" t="str">
        <f>IF(AZ49="","",VLOOKUP(AZ49,【記載例】シフト記号表!$C$5:$W$46,21,FALSE))</f>
        <v>-</v>
      </c>
      <c r="BA50" s="183">
        <f>IF(BA49="","",VLOOKUP(BA49,【記載例】シフト記号表!$C$5:$W$46,21,FALSE))</f>
        <v>2</v>
      </c>
      <c r="BB50" s="184" t="str">
        <f>IF(BB49="","",VLOOKUP(BB49,【記載例】シフト記号表!$C$5:$W$46,21,FALSE))</f>
        <v>-</v>
      </c>
      <c r="BC50" s="182" t="str">
        <f>IF(BC49="","",VLOOKUP(BC49,【記載例】シフト記号表!$C$5:$W$46,21,FALSE))</f>
        <v/>
      </c>
      <c r="BD50" s="183" t="str">
        <f>IF(BD49="","",VLOOKUP(BD49,【記載例】シフト記号表!$C$5:$W$46,21,FALSE))</f>
        <v/>
      </c>
      <c r="BE50" s="185" t="str">
        <f>IF(BE49="","",VLOOKUP(BE49,【記載例】シフト記号表!$C$5:$W$46,21,FALSE))</f>
        <v/>
      </c>
      <c r="BF50" s="696">
        <f>IF($BI$3="計画",SUM(AA50:BB50),IF($BI$3="実績",SUM(AA50:BE50),""))</f>
        <v>74</v>
      </c>
      <c r="BG50" s="697"/>
      <c r="BH50" s="698">
        <f>IF($BI$3="計画",BF50/4,IF($BI$3="実績",(BF50/($BI$7/7)),""))</f>
        <v>19</v>
      </c>
      <c r="BI50" s="699"/>
      <c r="BJ50" s="689"/>
      <c r="BK50" s="690"/>
      <c r="BL50" s="690"/>
      <c r="BM50" s="690"/>
      <c r="BN50" s="691"/>
    </row>
    <row r="51" spans="2:66" ht="20.25" customHeight="1" x14ac:dyDescent="0.15">
      <c r="B51" s="186"/>
      <c r="C51" s="866"/>
      <c r="D51" s="871"/>
      <c r="E51" s="869"/>
      <c r="F51" s="870"/>
      <c r="G51" s="743"/>
      <c r="H51" s="744"/>
      <c r="I51" s="745" t="str">
        <f>G50</f>
        <v>介護職員</v>
      </c>
      <c r="J51" s="744"/>
      <c r="K51" s="745" t="str">
        <f>M50</f>
        <v>A</v>
      </c>
      <c r="L51" s="744"/>
      <c r="M51" s="746"/>
      <c r="N51" s="747"/>
      <c r="O51" s="748"/>
      <c r="P51" s="749"/>
      <c r="Q51" s="749"/>
      <c r="R51" s="750"/>
      <c r="S51" s="755"/>
      <c r="T51" s="741"/>
      <c r="U51" s="756"/>
      <c r="V51" s="187" t="s">
        <v>279</v>
      </c>
      <c r="W51" s="213"/>
      <c r="X51" s="213"/>
      <c r="Y51" s="214"/>
      <c r="Z51" s="215"/>
      <c r="AA51" s="191">
        <f>IF(AA49="","",VLOOKUP(AA49,【記載例】シフト記号表!$C$5:$Y$46,23,FALSE))</f>
        <v>3.0000000000000102</v>
      </c>
      <c r="AB51" s="192" t="str">
        <f>IF(AB49="","",VLOOKUP(AB49,【記載例】シフト記号表!$C$5:$Y$46,23,FALSE))</f>
        <v>-</v>
      </c>
      <c r="AC51" s="192">
        <f>IF(AC49="","",VLOOKUP(AC49,【記載例】シフト記号表!$C$5:$Y$46,23,FALSE))</f>
        <v>14</v>
      </c>
      <c r="AD51" s="192" t="str">
        <f>IF(AD49="","",VLOOKUP(AD49,【記載例】シフト記号表!$C$5:$Y$46,23,FALSE))</f>
        <v>-</v>
      </c>
      <c r="AE51" s="192">
        <f>IF(AE49="","",VLOOKUP(AE49,【記載例】シフト記号表!$C$5:$Y$46,23,FALSE))</f>
        <v>3.0000000000000102</v>
      </c>
      <c r="AF51" s="192">
        <f>IF(AF49="","",VLOOKUP(AF49,【記載例】シフト記号表!$C$5:$Y$46,23,FALSE))</f>
        <v>1.99999999999999</v>
      </c>
      <c r="AG51" s="193" t="str">
        <f>IF(AG49="","",VLOOKUP(AG49,【記載例】シフト記号表!$C$5:$Y$46,23,FALSE))</f>
        <v>-</v>
      </c>
      <c r="AH51" s="191">
        <f>IF(AH49="","",VLOOKUP(AH49,【記載例】シフト記号表!$C$5:$Y$46,23,FALSE))</f>
        <v>1.99999999999999</v>
      </c>
      <c r="AI51" s="192">
        <f>IF(AI49="","",VLOOKUP(AI49,【記載例】シフト記号表!$C$5:$Y$46,23,FALSE))</f>
        <v>3.0000000000000102</v>
      </c>
      <c r="AJ51" s="192" t="str">
        <f>IF(AJ49="","",VLOOKUP(AJ49,【記載例】シフト記号表!$C$5:$Y$46,23,FALSE))</f>
        <v>-</v>
      </c>
      <c r="AK51" s="192">
        <f>IF(AK49="","",VLOOKUP(AK49,【記載例】シフト記号表!$C$5:$Y$46,23,FALSE))</f>
        <v>14</v>
      </c>
      <c r="AL51" s="192" t="str">
        <f>IF(AL49="","",VLOOKUP(AL49,【記載例】シフト記号表!$C$5:$Y$46,23,FALSE))</f>
        <v>-</v>
      </c>
      <c r="AM51" s="192">
        <f>IF(AM49="","",VLOOKUP(AM49,【記載例】シフト記号表!$C$5:$Y$46,23,FALSE))</f>
        <v>3.0000000000000102</v>
      </c>
      <c r="AN51" s="193" t="str">
        <f>IF(AN49="","",VLOOKUP(AN49,【記載例】シフト記号表!$C$5:$Y$46,23,FALSE))</f>
        <v>-</v>
      </c>
      <c r="AO51" s="191">
        <f>IF(AO49="","",VLOOKUP(AO49,【記載例】シフト記号表!$C$5:$Y$46,23,FALSE))</f>
        <v>1.99999999999999</v>
      </c>
      <c r="AP51" s="192">
        <f>IF(AP49="","",VLOOKUP(AP49,【記載例】シフト記号表!$C$5:$Y$46,23,FALSE))</f>
        <v>3.0000000000000102</v>
      </c>
      <c r="AQ51" s="192" t="str">
        <f>IF(AQ49="","",VLOOKUP(AQ49,【記載例】シフト記号表!$C$5:$Y$46,23,FALSE))</f>
        <v>-</v>
      </c>
      <c r="AR51" s="192" t="str">
        <f>IF(AR49="","",VLOOKUP(AR49,【記載例】シフト記号表!$C$5:$Y$46,23,FALSE))</f>
        <v>-</v>
      </c>
      <c r="AS51" s="192">
        <f>IF(AS49="","",VLOOKUP(AS49,【記載例】シフト記号表!$C$5:$Y$46,23,FALSE))</f>
        <v>14</v>
      </c>
      <c r="AT51" s="192" t="str">
        <f>IF(AT49="","",VLOOKUP(AT49,【記載例】シフト記号表!$C$5:$Y$46,23,FALSE))</f>
        <v>-</v>
      </c>
      <c r="AU51" s="193">
        <f>IF(AU49="","",VLOOKUP(AU49,【記載例】シフト記号表!$C$5:$Y$46,23,FALSE))</f>
        <v>1.99999999999999</v>
      </c>
      <c r="AV51" s="191">
        <f>IF(AV49="","",VLOOKUP(AV49,【記載例】シフト記号表!$C$5:$Y$46,23,FALSE))</f>
        <v>1.99999999999999</v>
      </c>
      <c r="AW51" s="192" t="str">
        <f>IF(AW49="","",VLOOKUP(AW49,【記載例】シフト記号表!$C$5:$Y$46,23,FALSE))</f>
        <v>-</v>
      </c>
      <c r="AX51" s="192">
        <f>IF(AX49="","",VLOOKUP(AX49,【記載例】シフト記号表!$C$5:$Y$46,23,FALSE))</f>
        <v>3.0000000000000102</v>
      </c>
      <c r="AY51" s="192">
        <f>IF(AY49="","",VLOOKUP(AY49,【記載例】シフト記号表!$C$5:$Y$46,23,FALSE))</f>
        <v>1.99999999999999</v>
      </c>
      <c r="AZ51" s="192" t="str">
        <f>IF(AZ49="","",VLOOKUP(AZ49,【記載例】シフト記号表!$C$5:$Y$46,23,FALSE))</f>
        <v>-</v>
      </c>
      <c r="BA51" s="192">
        <f>IF(BA49="","",VLOOKUP(BA49,【記載例】シフト記号表!$C$5:$Y$46,23,FALSE))</f>
        <v>14</v>
      </c>
      <c r="BB51" s="193" t="str">
        <f>IF(BB49="","",VLOOKUP(BB49,【記載例】シフト記号表!$C$5:$Y$46,23,FALSE))</f>
        <v>-</v>
      </c>
      <c r="BC51" s="191" t="str">
        <f>IF(BC49="","",VLOOKUP(BC49,【記載例】シフト記号表!$C$5:$Y$46,23,FALSE))</f>
        <v/>
      </c>
      <c r="BD51" s="192" t="str">
        <f>IF(BD49="","",VLOOKUP(BD49,【記載例】シフト記号表!$C$5:$Y$46,23,FALSE))</f>
        <v/>
      </c>
      <c r="BE51" s="194" t="str">
        <f>IF(BE49="","",VLOOKUP(BE49,【記載例】シフト記号表!$C$5:$Y$46,23,FALSE))</f>
        <v/>
      </c>
      <c r="BF51" s="751">
        <f>IF($BI$3="計画",SUM(AA51:BB51),IF($BI$3="実績",SUM(AA51:BE51),""))</f>
        <v>86</v>
      </c>
      <c r="BG51" s="752"/>
      <c r="BH51" s="753">
        <f>IF($BI$3="計画",BF51/4,IF($BI$3="実績",(BF51/($BI$7/7)),""))</f>
        <v>22</v>
      </c>
      <c r="BI51" s="754"/>
      <c r="BJ51" s="740"/>
      <c r="BK51" s="741"/>
      <c r="BL51" s="741"/>
      <c r="BM51" s="741"/>
      <c r="BN51" s="742"/>
    </row>
    <row r="52" spans="2:66" ht="20.25" customHeight="1" x14ac:dyDescent="0.15">
      <c r="B52" s="195"/>
      <c r="C52" s="865"/>
      <c r="D52" s="868" t="s">
        <v>303</v>
      </c>
      <c r="E52" s="869"/>
      <c r="F52" s="870"/>
      <c r="G52" s="733"/>
      <c r="H52" s="734"/>
      <c r="I52" s="176"/>
      <c r="J52" s="177"/>
      <c r="K52" s="176"/>
      <c r="L52" s="177"/>
      <c r="M52" s="716"/>
      <c r="N52" s="717"/>
      <c r="O52" s="737"/>
      <c r="P52" s="738"/>
      <c r="Q52" s="738"/>
      <c r="R52" s="734"/>
      <c r="S52" s="720" t="s">
        <v>317</v>
      </c>
      <c r="T52" s="687"/>
      <c r="U52" s="721"/>
      <c r="V52" s="198" t="s">
        <v>272</v>
      </c>
      <c r="W52" s="206"/>
      <c r="X52" s="206"/>
      <c r="Y52" s="207"/>
      <c r="Z52" s="212"/>
      <c r="AA52" s="202" t="s">
        <v>306</v>
      </c>
      <c r="AB52" s="203" t="s">
        <v>307</v>
      </c>
      <c r="AC52" s="203" t="s">
        <v>274</v>
      </c>
      <c r="AD52" s="203" t="s">
        <v>305</v>
      </c>
      <c r="AE52" s="203" t="s">
        <v>274</v>
      </c>
      <c r="AF52" s="203" t="s">
        <v>274</v>
      </c>
      <c r="AG52" s="204" t="s">
        <v>306</v>
      </c>
      <c r="AH52" s="202" t="s">
        <v>307</v>
      </c>
      <c r="AI52" s="203" t="s">
        <v>307</v>
      </c>
      <c r="AJ52" s="203" t="s">
        <v>306</v>
      </c>
      <c r="AK52" s="203" t="s">
        <v>274</v>
      </c>
      <c r="AL52" s="203" t="s">
        <v>305</v>
      </c>
      <c r="AM52" s="203" t="s">
        <v>274</v>
      </c>
      <c r="AN52" s="204" t="s">
        <v>274</v>
      </c>
      <c r="AO52" s="202" t="s">
        <v>307</v>
      </c>
      <c r="AP52" s="203" t="s">
        <v>274</v>
      </c>
      <c r="AQ52" s="203" t="s">
        <v>307</v>
      </c>
      <c r="AR52" s="203" t="s">
        <v>307</v>
      </c>
      <c r="AS52" s="203" t="s">
        <v>274</v>
      </c>
      <c r="AT52" s="203" t="s">
        <v>305</v>
      </c>
      <c r="AU52" s="204" t="s">
        <v>274</v>
      </c>
      <c r="AV52" s="202" t="s">
        <v>307</v>
      </c>
      <c r="AW52" s="203" t="s">
        <v>306</v>
      </c>
      <c r="AX52" s="203" t="s">
        <v>274</v>
      </c>
      <c r="AY52" s="203" t="s">
        <v>307</v>
      </c>
      <c r="AZ52" s="203" t="s">
        <v>274</v>
      </c>
      <c r="BA52" s="203" t="s">
        <v>274</v>
      </c>
      <c r="BB52" s="204" t="s">
        <v>305</v>
      </c>
      <c r="BC52" s="202"/>
      <c r="BD52" s="203"/>
      <c r="BE52" s="205"/>
      <c r="BF52" s="682"/>
      <c r="BG52" s="683"/>
      <c r="BH52" s="684"/>
      <c r="BI52" s="685"/>
      <c r="BJ52" s="686"/>
      <c r="BK52" s="687"/>
      <c r="BL52" s="687"/>
      <c r="BM52" s="687"/>
      <c r="BN52" s="688"/>
    </row>
    <row r="53" spans="2:66" ht="20.25" customHeight="1" x14ac:dyDescent="0.15">
      <c r="B53" s="175">
        <f>B50+1</f>
        <v>12</v>
      </c>
      <c r="C53" s="866"/>
      <c r="D53" s="871"/>
      <c r="E53" s="869"/>
      <c r="F53" s="870"/>
      <c r="G53" s="733" t="s">
        <v>309</v>
      </c>
      <c r="H53" s="734"/>
      <c r="I53" s="176"/>
      <c r="J53" s="177"/>
      <c r="K53" s="176"/>
      <c r="L53" s="177"/>
      <c r="M53" s="735" t="s">
        <v>276</v>
      </c>
      <c r="N53" s="736"/>
      <c r="O53" s="737" t="s">
        <v>277</v>
      </c>
      <c r="P53" s="738"/>
      <c r="Q53" s="738"/>
      <c r="R53" s="734"/>
      <c r="S53" s="722"/>
      <c r="T53" s="690"/>
      <c r="U53" s="723"/>
      <c r="V53" s="178" t="s">
        <v>278</v>
      </c>
      <c r="W53" s="179"/>
      <c r="X53" s="179"/>
      <c r="Y53" s="180"/>
      <c r="Z53" s="181"/>
      <c r="AA53" s="182">
        <f>IF(AA52="","",VLOOKUP(AA52,【記載例】シフト記号表!$C$5:$W$46,21,FALSE))</f>
        <v>6.0000000000000098</v>
      </c>
      <c r="AB53" s="183">
        <f>IF(AB52="","",VLOOKUP(AB52,【記載例】シフト記号表!$C$5:$W$46,21,FALSE))</f>
        <v>4.9999999999999902</v>
      </c>
      <c r="AC53" s="183" t="str">
        <f>IF(AC52="","",VLOOKUP(AC52,【記載例】シフト記号表!$C$5:$W$46,21,FALSE))</f>
        <v>-</v>
      </c>
      <c r="AD53" s="183">
        <f>IF(AD52="","",VLOOKUP(AD52,【記載例】シフト記号表!$C$5:$W$46,21,FALSE))</f>
        <v>2</v>
      </c>
      <c r="AE53" s="183" t="str">
        <f>IF(AE52="","",VLOOKUP(AE52,【記載例】シフト記号表!$C$5:$W$46,21,FALSE))</f>
        <v>-</v>
      </c>
      <c r="AF53" s="183" t="str">
        <f>IF(AF52="","",VLOOKUP(AF52,【記載例】シフト記号表!$C$5:$W$46,21,FALSE))</f>
        <v>-</v>
      </c>
      <c r="AG53" s="184">
        <f>IF(AG52="","",VLOOKUP(AG52,【記載例】シフト記号表!$C$5:$W$46,21,FALSE))</f>
        <v>6.0000000000000098</v>
      </c>
      <c r="AH53" s="182">
        <f>IF(AH52="","",VLOOKUP(AH52,【記載例】シフト記号表!$C$5:$W$46,21,FALSE))</f>
        <v>4.9999999999999902</v>
      </c>
      <c r="AI53" s="183">
        <f>IF(AI52="","",VLOOKUP(AI52,【記載例】シフト記号表!$C$5:$W$46,21,FALSE))</f>
        <v>4.9999999999999902</v>
      </c>
      <c r="AJ53" s="183">
        <f>IF(AJ52="","",VLOOKUP(AJ52,【記載例】シフト記号表!$C$5:$W$46,21,FALSE))</f>
        <v>6.0000000000000098</v>
      </c>
      <c r="AK53" s="183" t="str">
        <f>IF(AK52="","",VLOOKUP(AK52,【記載例】シフト記号表!$C$5:$W$46,21,FALSE))</f>
        <v>-</v>
      </c>
      <c r="AL53" s="183">
        <f>IF(AL52="","",VLOOKUP(AL52,【記載例】シフト記号表!$C$5:$W$46,21,FALSE))</f>
        <v>2</v>
      </c>
      <c r="AM53" s="183" t="str">
        <f>IF(AM52="","",VLOOKUP(AM52,【記載例】シフト記号表!$C$5:$W$46,21,FALSE))</f>
        <v>-</v>
      </c>
      <c r="AN53" s="184" t="str">
        <f>IF(AN52="","",VLOOKUP(AN52,【記載例】シフト記号表!$C$5:$W$46,21,FALSE))</f>
        <v>-</v>
      </c>
      <c r="AO53" s="182">
        <f>IF(AO52="","",VLOOKUP(AO52,【記載例】シフト記号表!$C$5:$W$46,21,FALSE))</f>
        <v>4.9999999999999902</v>
      </c>
      <c r="AP53" s="183" t="str">
        <f>IF(AP52="","",VLOOKUP(AP52,【記載例】シフト記号表!$C$5:$W$46,21,FALSE))</f>
        <v>-</v>
      </c>
      <c r="AQ53" s="183">
        <f>IF(AQ52="","",VLOOKUP(AQ52,【記載例】シフト記号表!$C$5:$W$46,21,FALSE))</f>
        <v>4.9999999999999902</v>
      </c>
      <c r="AR53" s="183">
        <f>IF(AR52="","",VLOOKUP(AR52,【記載例】シフト記号表!$C$5:$W$46,21,FALSE))</f>
        <v>4.9999999999999902</v>
      </c>
      <c r="AS53" s="183" t="str">
        <f>IF(AS52="","",VLOOKUP(AS52,【記載例】シフト記号表!$C$5:$W$46,21,FALSE))</f>
        <v>-</v>
      </c>
      <c r="AT53" s="183">
        <f>IF(AT52="","",VLOOKUP(AT52,【記載例】シフト記号表!$C$5:$W$46,21,FALSE))</f>
        <v>2</v>
      </c>
      <c r="AU53" s="184" t="str">
        <f>IF(AU52="","",VLOOKUP(AU52,【記載例】シフト記号表!$C$5:$W$46,21,FALSE))</f>
        <v>-</v>
      </c>
      <c r="AV53" s="182">
        <f>IF(AV52="","",VLOOKUP(AV52,【記載例】シフト記号表!$C$5:$W$46,21,FALSE))</f>
        <v>4.9999999999999902</v>
      </c>
      <c r="AW53" s="183">
        <f>IF(AW52="","",VLOOKUP(AW52,【記載例】シフト記号表!$C$5:$W$46,21,FALSE))</f>
        <v>6.0000000000000098</v>
      </c>
      <c r="AX53" s="183" t="str">
        <f>IF(AX52="","",VLOOKUP(AX52,【記載例】シフト記号表!$C$5:$W$46,21,FALSE))</f>
        <v>-</v>
      </c>
      <c r="AY53" s="183">
        <f>IF(AY52="","",VLOOKUP(AY52,【記載例】シフト記号表!$C$5:$W$46,21,FALSE))</f>
        <v>4.9999999999999902</v>
      </c>
      <c r="AZ53" s="183" t="str">
        <f>IF(AZ52="","",VLOOKUP(AZ52,【記載例】シフト記号表!$C$5:$W$46,21,FALSE))</f>
        <v>-</v>
      </c>
      <c r="BA53" s="183" t="str">
        <f>IF(BA52="","",VLOOKUP(BA52,【記載例】シフト記号表!$C$5:$W$46,21,FALSE))</f>
        <v>-</v>
      </c>
      <c r="BB53" s="184">
        <f>IF(BB52="","",VLOOKUP(BB52,【記載例】シフト記号表!$C$5:$W$46,21,FALSE))</f>
        <v>2</v>
      </c>
      <c r="BC53" s="182" t="str">
        <f>IF(BC52="","",VLOOKUP(BC52,【記載例】シフト記号表!$C$5:$W$46,21,FALSE))</f>
        <v/>
      </c>
      <c r="BD53" s="183" t="str">
        <f>IF(BD52="","",VLOOKUP(BD52,【記載例】シフト記号表!$C$5:$W$46,21,FALSE))</f>
        <v/>
      </c>
      <c r="BE53" s="185" t="str">
        <f>IF(BE52="","",VLOOKUP(BE52,【記載例】シフト記号表!$C$5:$W$46,21,FALSE))</f>
        <v/>
      </c>
      <c r="BF53" s="696">
        <f>IF($BI$3="計画",SUM(AA53:BB53),IF($BI$3="実績",SUM(AA53:BE53),""))</f>
        <v>72</v>
      </c>
      <c r="BG53" s="697"/>
      <c r="BH53" s="698">
        <f>IF($BI$3="計画",BF53/4,IF($BI$3="実績",(BF53/($BI$7/7)),""))</f>
        <v>18</v>
      </c>
      <c r="BI53" s="699"/>
      <c r="BJ53" s="689"/>
      <c r="BK53" s="690"/>
      <c r="BL53" s="690"/>
      <c r="BM53" s="690"/>
      <c r="BN53" s="691"/>
    </row>
    <row r="54" spans="2:66" ht="20.25" customHeight="1" x14ac:dyDescent="0.15">
      <c r="B54" s="186"/>
      <c r="C54" s="866"/>
      <c r="D54" s="871"/>
      <c r="E54" s="869"/>
      <c r="F54" s="870"/>
      <c r="G54" s="743"/>
      <c r="H54" s="744"/>
      <c r="I54" s="745" t="str">
        <f>G53</f>
        <v>介護職員</v>
      </c>
      <c r="J54" s="744"/>
      <c r="K54" s="745" t="str">
        <f>M53</f>
        <v>A</v>
      </c>
      <c r="L54" s="744"/>
      <c r="M54" s="746"/>
      <c r="N54" s="747"/>
      <c r="O54" s="748"/>
      <c r="P54" s="749"/>
      <c r="Q54" s="749"/>
      <c r="R54" s="750"/>
      <c r="S54" s="755"/>
      <c r="T54" s="741"/>
      <c r="U54" s="756"/>
      <c r="V54" s="187" t="s">
        <v>279</v>
      </c>
      <c r="W54" s="213"/>
      <c r="X54" s="213"/>
      <c r="Y54" s="214"/>
      <c r="Z54" s="215"/>
      <c r="AA54" s="191">
        <f>IF(AA52="","",VLOOKUP(AA52,【記載例】シフト記号表!$C$5:$Y$46,23,FALSE))</f>
        <v>1.99999999999999</v>
      </c>
      <c r="AB54" s="192">
        <f>IF(AB52="","",VLOOKUP(AB52,【記載例】シフト記号表!$C$5:$Y$46,23,FALSE))</f>
        <v>3.0000000000000102</v>
      </c>
      <c r="AC54" s="192" t="str">
        <f>IF(AC52="","",VLOOKUP(AC52,【記載例】シフト記号表!$C$5:$Y$46,23,FALSE))</f>
        <v>-</v>
      </c>
      <c r="AD54" s="192">
        <f>IF(AD52="","",VLOOKUP(AD52,【記載例】シフト記号表!$C$5:$Y$46,23,FALSE))</f>
        <v>14</v>
      </c>
      <c r="AE54" s="192" t="str">
        <f>IF(AE52="","",VLOOKUP(AE52,【記載例】シフト記号表!$C$5:$Y$46,23,FALSE))</f>
        <v>-</v>
      </c>
      <c r="AF54" s="192" t="str">
        <f>IF(AF52="","",VLOOKUP(AF52,【記載例】シフト記号表!$C$5:$Y$46,23,FALSE))</f>
        <v>-</v>
      </c>
      <c r="AG54" s="193">
        <f>IF(AG52="","",VLOOKUP(AG52,【記載例】シフト記号表!$C$5:$Y$46,23,FALSE))</f>
        <v>1.99999999999999</v>
      </c>
      <c r="AH54" s="191">
        <f>IF(AH52="","",VLOOKUP(AH52,【記載例】シフト記号表!$C$5:$Y$46,23,FALSE))</f>
        <v>3.0000000000000102</v>
      </c>
      <c r="AI54" s="192">
        <f>IF(AI52="","",VLOOKUP(AI52,【記載例】シフト記号表!$C$5:$Y$46,23,FALSE))</f>
        <v>3.0000000000000102</v>
      </c>
      <c r="AJ54" s="192">
        <f>IF(AJ52="","",VLOOKUP(AJ52,【記載例】シフト記号表!$C$5:$Y$46,23,FALSE))</f>
        <v>1.99999999999999</v>
      </c>
      <c r="AK54" s="192" t="str">
        <f>IF(AK52="","",VLOOKUP(AK52,【記載例】シフト記号表!$C$5:$Y$46,23,FALSE))</f>
        <v>-</v>
      </c>
      <c r="AL54" s="192">
        <f>IF(AL52="","",VLOOKUP(AL52,【記載例】シフト記号表!$C$5:$Y$46,23,FALSE))</f>
        <v>14</v>
      </c>
      <c r="AM54" s="192" t="str">
        <f>IF(AM52="","",VLOOKUP(AM52,【記載例】シフト記号表!$C$5:$Y$46,23,FALSE))</f>
        <v>-</v>
      </c>
      <c r="AN54" s="193" t="str">
        <f>IF(AN52="","",VLOOKUP(AN52,【記載例】シフト記号表!$C$5:$Y$46,23,FALSE))</f>
        <v>-</v>
      </c>
      <c r="AO54" s="191">
        <f>IF(AO52="","",VLOOKUP(AO52,【記載例】シフト記号表!$C$5:$Y$46,23,FALSE))</f>
        <v>3.0000000000000102</v>
      </c>
      <c r="AP54" s="192" t="str">
        <f>IF(AP52="","",VLOOKUP(AP52,【記載例】シフト記号表!$C$5:$Y$46,23,FALSE))</f>
        <v>-</v>
      </c>
      <c r="AQ54" s="192">
        <f>IF(AQ52="","",VLOOKUP(AQ52,【記載例】シフト記号表!$C$5:$Y$46,23,FALSE))</f>
        <v>3.0000000000000102</v>
      </c>
      <c r="AR54" s="192">
        <f>IF(AR52="","",VLOOKUP(AR52,【記載例】シフト記号表!$C$5:$Y$46,23,FALSE))</f>
        <v>3.0000000000000102</v>
      </c>
      <c r="AS54" s="192" t="str">
        <f>IF(AS52="","",VLOOKUP(AS52,【記載例】シフト記号表!$C$5:$Y$46,23,FALSE))</f>
        <v>-</v>
      </c>
      <c r="AT54" s="192">
        <f>IF(AT52="","",VLOOKUP(AT52,【記載例】シフト記号表!$C$5:$Y$46,23,FALSE))</f>
        <v>14</v>
      </c>
      <c r="AU54" s="193" t="str">
        <f>IF(AU52="","",VLOOKUP(AU52,【記載例】シフト記号表!$C$5:$Y$46,23,FALSE))</f>
        <v>-</v>
      </c>
      <c r="AV54" s="191">
        <f>IF(AV52="","",VLOOKUP(AV52,【記載例】シフト記号表!$C$5:$Y$46,23,FALSE))</f>
        <v>3.0000000000000102</v>
      </c>
      <c r="AW54" s="192">
        <f>IF(AW52="","",VLOOKUP(AW52,【記載例】シフト記号表!$C$5:$Y$46,23,FALSE))</f>
        <v>1.99999999999999</v>
      </c>
      <c r="AX54" s="192" t="str">
        <f>IF(AX52="","",VLOOKUP(AX52,【記載例】シフト記号表!$C$5:$Y$46,23,FALSE))</f>
        <v>-</v>
      </c>
      <c r="AY54" s="192">
        <f>IF(AY52="","",VLOOKUP(AY52,【記載例】シフト記号表!$C$5:$Y$46,23,FALSE))</f>
        <v>3.0000000000000102</v>
      </c>
      <c r="AZ54" s="192" t="str">
        <f>IF(AZ52="","",VLOOKUP(AZ52,【記載例】シフト記号表!$C$5:$Y$46,23,FALSE))</f>
        <v>-</v>
      </c>
      <c r="BA54" s="192" t="str">
        <f>IF(BA52="","",VLOOKUP(BA52,【記載例】シフト記号表!$C$5:$Y$46,23,FALSE))</f>
        <v>-</v>
      </c>
      <c r="BB54" s="193">
        <f>IF(BB52="","",VLOOKUP(BB52,【記載例】シフト記号表!$C$5:$Y$46,23,FALSE))</f>
        <v>14</v>
      </c>
      <c r="BC54" s="191" t="str">
        <f>IF(BC52="","",VLOOKUP(BC52,【記載例】シフト記号表!$C$5:$Y$46,23,FALSE))</f>
        <v/>
      </c>
      <c r="BD54" s="192" t="str">
        <f>IF(BD52="","",VLOOKUP(BD52,【記載例】シフト記号表!$C$5:$Y$46,23,FALSE))</f>
        <v/>
      </c>
      <c r="BE54" s="194" t="str">
        <f>IF(BE52="","",VLOOKUP(BE52,【記載例】シフト記号表!$C$5:$Y$46,23,FALSE))</f>
        <v/>
      </c>
      <c r="BF54" s="751">
        <f>IF($BI$3="計画",SUM(AA54:BB54),IF($BI$3="実績",SUM(AA54:BE54),""))</f>
        <v>88</v>
      </c>
      <c r="BG54" s="752"/>
      <c r="BH54" s="753">
        <f>IF($BI$3="計画",BF54/4,IF($BI$3="実績",(BF54/($BI$7/7)),""))</f>
        <v>22</v>
      </c>
      <c r="BI54" s="754"/>
      <c r="BJ54" s="740"/>
      <c r="BK54" s="741"/>
      <c r="BL54" s="741"/>
      <c r="BM54" s="741"/>
      <c r="BN54" s="742"/>
    </row>
    <row r="55" spans="2:66" ht="20.25" customHeight="1" x14ac:dyDescent="0.15">
      <c r="B55" s="195"/>
      <c r="C55" s="865"/>
      <c r="D55" s="868" t="s">
        <v>303</v>
      </c>
      <c r="E55" s="869"/>
      <c r="F55" s="870"/>
      <c r="G55" s="733"/>
      <c r="H55" s="734"/>
      <c r="I55" s="176"/>
      <c r="J55" s="177"/>
      <c r="K55" s="176"/>
      <c r="L55" s="177"/>
      <c r="M55" s="716"/>
      <c r="N55" s="717"/>
      <c r="O55" s="737"/>
      <c r="P55" s="738"/>
      <c r="Q55" s="738"/>
      <c r="R55" s="734"/>
      <c r="S55" s="720" t="s">
        <v>318</v>
      </c>
      <c r="T55" s="687"/>
      <c r="U55" s="721"/>
      <c r="V55" s="198" t="s">
        <v>272</v>
      </c>
      <c r="W55" s="206"/>
      <c r="X55" s="206"/>
      <c r="Y55" s="207"/>
      <c r="Z55" s="212"/>
      <c r="AA55" s="202" t="s">
        <v>274</v>
      </c>
      <c r="AB55" s="203" t="s">
        <v>306</v>
      </c>
      <c r="AC55" s="203" t="s">
        <v>307</v>
      </c>
      <c r="AD55" s="203" t="s">
        <v>274</v>
      </c>
      <c r="AE55" s="203" t="s">
        <v>307</v>
      </c>
      <c r="AF55" s="203" t="s">
        <v>307</v>
      </c>
      <c r="AG55" s="204" t="s">
        <v>274</v>
      </c>
      <c r="AH55" s="202" t="s">
        <v>274</v>
      </c>
      <c r="AI55" s="203" t="s">
        <v>306</v>
      </c>
      <c r="AJ55" s="203" t="s">
        <v>307</v>
      </c>
      <c r="AK55" s="203" t="s">
        <v>307</v>
      </c>
      <c r="AL55" s="203" t="s">
        <v>274</v>
      </c>
      <c r="AM55" s="203" t="s">
        <v>274</v>
      </c>
      <c r="AN55" s="204" t="s">
        <v>306</v>
      </c>
      <c r="AO55" s="202" t="s">
        <v>274</v>
      </c>
      <c r="AP55" s="203" t="s">
        <v>274</v>
      </c>
      <c r="AQ55" s="203" t="s">
        <v>306</v>
      </c>
      <c r="AR55" s="203" t="s">
        <v>306</v>
      </c>
      <c r="AS55" s="203" t="s">
        <v>307</v>
      </c>
      <c r="AT55" s="203" t="s">
        <v>274</v>
      </c>
      <c r="AU55" s="204" t="s">
        <v>307</v>
      </c>
      <c r="AV55" s="202" t="s">
        <v>274</v>
      </c>
      <c r="AW55" s="203" t="s">
        <v>307</v>
      </c>
      <c r="AX55" s="203" t="s">
        <v>307</v>
      </c>
      <c r="AY55" s="203" t="s">
        <v>274</v>
      </c>
      <c r="AZ55" s="203" t="s">
        <v>307</v>
      </c>
      <c r="BA55" s="203" t="s">
        <v>306</v>
      </c>
      <c r="BB55" s="204" t="s">
        <v>274</v>
      </c>
      <c r="BC55" s="202"/>
      <c r="BD55" s="203"/>
      <c r="BE55" s="205"/>
      <c r="BF55" s="682"/>
      <c r="BG55" s="683"/>
      <c r="BH55" s="684"/>
      <c r="BI55" s="685"/>
      <c r="BJ55" s="686"/>
      <c r="BK55" s="687"/>
      <c r="BL55" s="687"/>
      <c r="BM55" s="687"/>
      <c r="BN55" s="688"/>
    </row>
    <row r="56" spans="2:66" ht="20.25" customHeight="1" x14ac:dyDescent="0.15">
      <c r="B56" s="175">
        <f>B53+1</f>
        <v>13</v>
      </c>
      <c r="C56" s="866"/>
      <c r="D56" s="871"/>
      <c r="E56" s="869"/>
      <c r="F56" s="870"/>
      <c r="G56" s="733" t="s">
        <v>309</v>
      </c>
      <c r="H56" s="734"/>
      <c r="I56" s="176"/>
      <c r="J56" s="177"/>
      <c r="K56" s="176"/>
      <c r="L56" s="177"/>
      <c r="M56" s="735" t="s">
        <v>319</v>
      </c>
      <c r="N56" s="736"/>
      <c r="O56" s="737" t="s">
        <v>277</v>
      </c>
      <c r="P56" s="738"/>
      <c r="Q56" s="738"/>
      <c r="R56" s="734"/>
      <c r="S56" s="722"/>
      <c r="T56" s="690"/>
      <c r="U56" s="723"/>
      <c r="V56" s="178" t="s">
        <v>278</v>
      </c>
      <c r="W56" s="179"/>
      <c r="X56" s="179"/>
      <c r="Y56" s="180"/>
      <c r="Z56" s="181"/>
      <c r="AA56" s="182" t="str">
        <f>IF(AA55="","",VLOOKUP(AA55,【記載例】シフト記号表!$C$5:$W$46,21,FALSE))</f>
        <v>-</v>
      </c>
      <c r="AB56" s="183">
        <f>IF(AB55="","",VLOOKUP(AB55,【記載例】シフト記号表!$C$5:$W$46,21,FALSE))</f>
        <v>6.0000000000000098</v>
      </c>
      <c r="AC56" s="183">
        <f>IF(AC55="","",VLOOKUP(AC55,【記載例】シフト記号表!$C$5:$W$46,21,FALSE))</f>
        <v>4.9999999999999902</v>
      </c>
      <c r="AD56" s="183" t="str">
        <f>IF(AD55="","",VLOOKUP(AD55,【記載例】シフト記号表!$C$5:$W$46,21,FALSE))</f>
        <v>-</v>
      </c>
      <c r="AE56" s="183">
        <f>IF(AE55="","",VLOOKUP(AE55,【記載例】シフト記号表!$C$5:$W$46,21,FALSE))</f>
        <v>4.9999999999999902</v>
      </c>
      <c r="AF56" s="183">
        <f>IF(AF55="","",VLOOKUP(AF55,【記載例】シフト記号表!$C$5:$W$46,21,FALSE))</f>
        <v>4.9999999999999902</v>
      </c>
      <c r="AG56" s="184" t="str">
        <f>IF(AG55="","",VLOOKUP(AG55,【記載例】シフト記号表!$C$5:$W$46,21,FALSE))</f>
        <v>-</v>
      </c>
      <c r="AH56" s="182" t="str">
        <f>IF(AH55="","",VLOOKUP(AH55,【記載例】シフト記号表!$C$5:$W$46,21,FALSE))</f>
        <v>-</v>
      </c>
      <c r="AI56" s="183">
        <f>IF(AI55="","",VLOOKUP(AI55,【記載例】シフト記号表!$C$5:$W$46,21,FALSE))</f>
        <v>6.0000000000000098</v>
      </c>
      <c r="AJ56" s="183">
        <f>IF(AJ55="","",VLOOKUP(AJ55,【記載例】シフト記号表!$C$5:$W$46,21,FALSE))</f>
        <v>4.9999999999999902</v>
      </c>
      <c r="AK56" s="183">
        <f>IF(AK55="","",VLOOKUP(AK55,【記載例】シフト記号表!$C$5:$W$46,21,FALSE))</f>
        <v>4.9999999999999902</v>
      </c>
      <c r="AL56" s="183" t="str">
        <f>IF(AL55="","",VLOOKUP(AL55,【記載例】シフト記号表!$C$5:$W$46,21,FALSE))</f>
        <v>-</v>
      </c>
      <c r="AM56" s="183" t="str">
        <f>IF(AM55="","",VLOOKUP(AM55,【記載例】シフト記号表!$C$5:$W$46,21,FALSE))</f>
        <v>-</v>
      </c>
      <c r="AN56" s="184">
        <f>IF(AN55="","",VLOOKUP(AN55,【記載例】シフト記号表!$C$5:$W$46,21,FALSE))</f>
        <v>6.0000000000000098</v>
      </c>
      <c r="AO56" s="182" t="str">
        <f>IF(AO55="","",VLOOKUP(AO55,【記載例】シフト記号表!$C$5:$W$46,21,FALSE))</f>
        <v>-</v>
      </c>
      <c r="AP56" s="183" t="str">
        <f>IF(AP55="","",VLOOKUP(AP55,【記載例】シフト記号表!$C$5:$W$46,21,FALSE))</f>
        <v>-</v>
      </c>
      <c r="AQ56" s="183">
        <f>IF(AQ55="","",VLOOKUP(AQ55,【記載例】シフト記号表!$C$5:$W$46,21,FALSE))</f>
        <v>6.0000000000000098</v>
      </c>
      <c r="AR56" s="183">
        <f>IF(AR55="","",VLOOKUP(AR55,【記載例】シフト記号表!$C$5:$W$46,21,FALSE))</f>
        <v>6.0000000000000098</v>
      </c>
      <c r="AS56" s="183">
        <f>IF(AS55="","",VLOOKUP(AS55,【記載例】シフト記号表!$C$5:$W$46,21,FALSE))</f>
        <v>4.9999999999999902</v>
      </c>
      <c r="AT56" s="183" t="str">
        <f>IF(AT55="","",VLOOKUP(AT55,【記載例】シフト記号表!$C$5:$W$46,21,FALSE))</f>
        <v>-</v>
      </c>
      <c r="AU56" s="184">
        <f>IF(AU55="","",VLOOKUP(AU55,【記載例】シフト記号表!$C$5:$W$46,21,FALSE))</f>
        <v>4.9999999999999902</v>
      </c>
      <c r="AV56" s="182" t="str">
        <f>IF(AV55="","",VLOOKUP(AV55,【記載例】シフト記号表!$C$5:$W$46,21,FALSE))</f>
        <v>-</v>
      </c>
      <c r="AW56" s="183">
        <f>IF(AW55="","",VLOOKUP(AW55,【記載例】シフト記号表!$C$5:$W$46,21,FALSE))</f>
        <v>4.9999999999999902</v>
      </c>
      <c r="AX56" s="183">
        <f>IF(AX55="","",VLOOKUP(AX55,【記載例】シフト記号表!$C$5:$W$46,21,FALSE))</f>
        <v>4.9999999999999902</v>
      </c>
      <c r="AY56" s="183" t="str">
        <f>IF(AY55="","",VLOOKUP(AY55,【記載例】シフト記号表!$C$5:$W$46,21,FALSE))</f>
        <v>-</v>
      </c>
      <c r="AZ56" s="183">
        <f>IF(AZ55="","",VLOOKUP(AZ55,【記載例】シフト記号表!$C$5:$W$46,21,FALSE))</f>
        <v>4.9999999999999902</v>
      </c>
      <c r="BA56" s="183">
        <f>IF(BA55="","",VLOOKUP(BA55,【記載例】シフト記号表!$C$5:$W$46,21,FALSE))</f>
        <v>6.0000000000000098</v>
      </c>
      <c r="BB56" s="184" t="str">
        <f>IF(BB55="","",VLOOKUP(BB55,【記載例】シフト記号表!$C$5:$W$46,21,FALSE))</f>
        <v>-</v>
      </c>
      <c r="BC56" s="182" t="str">
        <f>IF(BC55="","",VLOOKUP(BC55,【記載例】シフト記号表!$C$5:$W$46,21,FALSE))</f>
        <v/>
      </c>
      <c r="BD56" s="183" t="str">
        <f>IF(BD55="","",VLOOKUP(BD55,【記載例】シフト記号表!$C$5:$W$46,21,FALSE))</f>
        <v/>
      </c>
      <c r="BE56" s="185" t="str">
        <f>IF(BE55="","",VLOOKUP(BE55,【記載例】シフト記号表!$C$5:$W$46,21,FALSE))</f>
        <v/>
      </c>
      <c r="BF56" s="696">
        <f>IF($BI$3="計画",SUM(AA56:BB56),IF($BI$3="実績",SUM(AA56:BE56),""))</f>
        <v>85.999999999999901</v>
      </c>
      <c r="BG56" s="697"/>
      <c r="BH56" s="698">
        <f>IF($BI$3="計画",BF56/4,IF($BI$3="実績",(BF56/($BI$7/7)),""))</f>
        <v>22</v>
      </c>
      <c r="BI56" s="699"/>
      <c r="BJ56" s="689"/>
      <c r="BK56" s="690"/>
      <c r="BL56" s="690"/>
      <c r="BM56" s="690"/>
      <c r="BN56" s="691"/>
    </row>
    <row r="57" spans="2:66" ht="20.25" customHeight="1" x14ac:dyDescent="0.15">
      <c r="B57" s="186"/>
      <c r="C57" s="866"/>
      <c r="D57" s="871"/>
      <c r="E57" s="869"/>
      <c r="F57" s="870"/>
      <c r="G57" s="743"/>
      <c r="H57" s="744"/>
      <c r="I57" s="745" t="str">
        <f>G56</f>
        <v>介護職員</v>
      </c>
      <c r="J57" s="744"/>
      <c r="K57" s="745" t="str">
        <f>M56</f>
        <v>C</v>
      </c>
      <c r="L57" s="744"/>
      <c r="M57" s="746"/>
      <c r="N57" s="747"/>
      <c r="O57" s="748"/>
      <c r="P57" s="749"/>
      <c r="Q57" s="749"/>
      <c r="R57" s="750"/>
      <c r="S57" s="755"/>
      <c r="T57" s="741"/>
      <c r="U57" s="756"/>
      <c r="V57" s="187" t="s">
        <v>279</v>
      </c>
      <c r="W57" s="213"/>
      <c r="X57" s="213"/>
      <c r="Y57" s="214"/>
      <c r="Z57" s="215"/>
      <c r="AA57" s="191" t="str">
        <f>IF(AA55="","",VLOOKUP(AA55,【記載例】シフト記号表!$C$5:$Y$46,23,FALSE))</f>
        <v>-</v>
      </c>
      <c r="AB57" s="192">
        <f>IF(AB55="","",VLOOKUP(AB55,【記載例】シフト記号表!$C$5:$Y$46,23,FALSE))</f>
        <v>1.99999999999999</v>
      </c>
      <c r="AC57" s="192">
        <f>IF(AC55="","",VLOOKUP(AC55,【記載例】シフト記号表!$C$5:$Y$46,23,FALSE))</f>
        <v>3.0000000000000102</v>
      </c>
      <c r="AD57" s="192" t="str">
        <f>IF(AD55="","",VLOOKUP(AD55,【記載例】シフト記号表!$C$5:$Y$46,23,FALSE))</f>
        <v>-</v>
      </c>
      <c r="AE57" s="192">
        <f>IF(AE55="","",VLOOKUP(AE55,【記載例】シフト記号表!$C$5:$Y$46,23,FALSE))</f>
        <v>3.0000000000000102</v>
      </c>
      <c r="AF57" s="192">
        <f>IF(AF55="","",VLOOKUP(AF55,【記載例】シフト記号表!$C$5:$Y$46,23,FALSE))</f>
        <v>3.0000000000000102</v>
      </c>
      <c r="AG57" s="193" t="str">
        <f>IF(AG55="","",VLOOKUP(AG55,【記載例】シフト記号表!$C$5:$Y$46,23,FALSE))</f>
        <v>-</v>
      </c>
      <c r="AH57" s="191" t="str">
        <f>IF(AH55="","",VLOOKUP(AH55,【記載例】シフト記号表!$C$5:$Y$46,23,FALSE))</f>
        <v>-</v>
      </c>
      <c r="AI57" s="192">
        <f>IF(AI55="","",VLOOKUP(AI55,【記載例】シフト記号表!$C$5:$Y$46,23,FALSE))</f>
        <v>1.99999999999999</v>
      </c>
      <c r="AJ57" s="192">
        <f>IF(AJ55="","",VLOOKUP(AJ55,【記載例】シフト記号表!$C$5:$Y$46,23,FALSE))</f>
        <v>3.0000000000000102</v>
      </c>
      <c r="AK57" s="192">
        <f>IF(AK55="","",VLOOKUP(AK55,【記載例】シフト記号表!$C$5:$Y$46,23,FALSE))</f>
        <v>3.0000000000000102</v>
      </c>
      <c r="AL57" s="192" t="str">
        <f>IF(AL55="","",VLOOKUP(AL55,【記載例】シフト記号表!$C$5:$Y$46,23,FALSE))</f>
        <v>-</v>
      </c>
      <c r="AM57" s="192" t="str">
        <f>IF(AM55="","",VLOOKUP(AM55,【記載例】シフト記号表!$C$5:$Y$46,23,FALSE))</f>
        <v>-</v>
      </c>
      <c r="AN57" s="193">
        <f>IF(AN55="","",VLOOKUP(AN55,【記載例】シフト記号表!$C$5:$Y$46,23,FALSE))</f>
        <v>1.99999999999999</v>
      </c>
      <c r="AO57" s="191" t="str">
        <f>IF(AO55="","",VLOOKUP(AO55,【記載例】シフト記号表!$C$5:$Y$46,23,FALSE))</f>
        <v>-</v>
      </c>
      <c r="AP57" s="192" t="str">
        <f>IF(AP55="","",VLOOKUP(AP55,【記載例】シフト記号表!$C$5:$Y$46,23,FALSE))</f>
        <v>-</v>
      </c>
      <c r="AQ57" s="192">
        <f>IF(AQ55="","",VLOOKUP(AQ55,【記載例】シフト記号表!$C$5:$Y$46,23,FALSE))</f>
        <v>1.99999999999999</v>
      </c>
      <c r="AR57" s="192">
        <f>IF(AR55="","",VLOOKUP(AR55,【記載例】シフト記号表!$C$5:$Y$46,23,FALSE))</f>
        <v>1.99999999999999</v>
      </c>
      <c r="AS57" s="192">
        <f>IF(AS55="","",VLOOKUP(AS55,【記載例】シフト記号表!$C$5:$Y$46,23,FALSE))</f>
        <v>3.0000000000000102</v>
      </c>
      <c r="AT57" s="192" t="str">
        <f>IF(AT55="","",VLOOKUP(AT55,【記載例】シフト記号表!$C$5:$Y$46,23,FALSE))</f>
        <v>-</v>
      </c>
      <c r="AU57" s="193">
        <f>IF(AU55="","",VLOOKUP(AU55,【記載例】シフト記号表!$C$5:$Y$46,23,FALSE))</f>
        <v>3.0000000000000102</v>
      </c>
      <c r="AV57" s="191" t="str">
        <f>IF(AV55="","",VLOOKUP(AV55,【記載例】シフト記号表!$C$5:$Y$46,23,FALSE))</f>
        <v>-</v>
      </c>
      <c r="AW57" s="192">
        <f>IF(AW55="","",VLOOKUP(AW55,【記載例】シフト記号表!$C$5:$Y$46,23,FALSE))</f>
        <v>3.0000000000000102</v>
      </c>
      <c r="AX57" s="192">
        <f>IF(AX55="","",VLOOKUP(AX55,【記載例】シフト記号表!$C$5:$Y$46,23,FALSE))</f>
        <v>3.0000000000000102</v>
      </c>
      <c r="AY57" s="192" t="str">
        <f>IF(AY55="","",VLOOKUP(AY55,【記載例】シフト記号表!$C$5:$Y$46,23,FALSE))</f>
        <v>-</v>
      </c>
      <c r="AZ57" s="192">
        <f>IF(AZ55="","",VLOOKUP(AZ55,【記載例】シフト記号表!$C$5:$Y$46,23,FALSE))</f>
        <v>3.0000000000000102</v>
      </c>
      <c r="BA57" s="192">
        <f>IF(BA55="","",VLOOKUP(BA55,【記載例】シフト記号表!$C$5:$Y$46,23,FALSE))</f>
        <v>1.99999999999999</v>
      </c>
      <c r="BB57" s="193" t="str">
        <f>IF(BB55="","",VLOOKUP(BB55,【記載例】シフト記号表!$C$5:$Y$46,23,FALSE))</f>
        <v>-</v>
      </c>
      <c r="BC57" s="191" t="str">
        <f>IF(BC55="","",VLOOKUP(BC55,【記載例】シフト記号表!$C$5:$Y$46,23,FALSE))</f>
        <v/>
      </c>
      <c r="BD57" s="192" t="str">
        <f>IF(BD55="","",VLOOKUP(BD55,【記載例】シフト記号表!$C$5:$Y$46,23,FALSE))</f>
        <v/>
      </c>
      <c r="BE57" s="194" t="str">
        <f>IF(BE55="","",VLOOKUP(BE55,【記載例】シフト記号表!$C$5:$Y$46,23,FALSE))</f>
        <v/>
      </c>
      <c r="BF57" s="751">
        <f>IF($BI$3="計画",SUM(AA57:BB57),IF($BI$3="実績",SUM(AA57:BE57),""))</f>
        <v>42</v>
      </c>
      <c r="BG57" s="752"/>
      <c r="BH57" s="753">
        <f>IF($BI$3="計画",BF57/4,IF($BI$3="実績",(BF57/($BI$7/7)),""))</f>
        <v>11</v>
      </c>
      <c r="BI57" s="754"/>
      <c r="BJ57" s="740"/>
      <c r="BK57" s="741"/>
      <c r="BL57" s="741"/>
      <c r="BM57" s="741"/>
      <c r="BN57" s="742"/>
    </row>
    <row r="58" spans="2:66" ht="20.25" customHeight="1" x14ac:dyDescent="0.15">
      <c r="B58" s="195"/>
      <c r="C58" s="865" t="s">
        <v>320</v>
      </c>
      <c r="D58" s="868" t="s">
        <v>321</v>
      </c>
      <c r="E58" s="869"/>
      <c r="F58" s="870"/>
      <c r="G58" s="733"/>
      <c r="H58" s="734"/>
      <c r="I58" s="176"/>
      <c r="J58" s="177"/>
      <c r="K58" s="176"/>
      <c r="L58" s="177"/>
      <c r="M58" s="716"/>
      <c r="N58" s="717"/>
      <c r="O58" s="737"/>
      <c r="P58" s="738"/>
      <c r="Q58" s="738"/>
      <c r="R58" s="734"/>
      <c r="S58" s="720" t="s">
        <v>322</v>
      </c>
      <c r="T58" s="687"/>
      <c r="U58" s="721"/>
      <c r="V58" s="198" t="s">
        <v>272</v>
      </c>
      <c r="W58" s="206"/>
      <c r="X58" s="206"/>
      <c r="Y58" s="207"/>
      <c r="Z58" s="212"/>
      <c r="AA58" s="202" t="s">
        <v>307</v>
      </c>
      <c r="AB58" s="203" t="s">
        <v>307</v>
      </c>
      <c r="AC58" s="203" t="s">
        <v>274</v>
      </c>
      <c r="AD58" s="203" t="s">
        <v>274</v>
      </c>
      <c r="AE58" s="203" t="s">
        <v>305</v>
      </c>
      <c r="AF58" s="203" t="s">
        <v>274</v>
      </c>
      <c r="AG58" s="204" t="s">
        <v>306</v>
      </c>
      <c r="AH58" s="202" t="s">
        <v>306</v>
      </c>
      <c r="AI58" s="203" t="s">
        <v>274</v>
      </c>
      <c r="AJ58" s="203" t="s">
        <v>307</v>
      </c>
      <c r="AK58" s="203" t="s">
        <v>307</v>
      </c>
      <c r="AL58" s="203" t="s">
        <v>274</v>
      </c>
      <c r="AM58" s="203" t="s">
        <v>305</v>
      </c>
      <c r="AN58" s="204" t="s">
        <v>274</v>
      </c>
      <c r="AO58" s="202" t="s">
        <v>306</v>
      </c>
      <c r="AP58" s="203" t="s">
        <v>306</v>
      </c>
      <c r="AQ58" s="203" t="s">
        <v>274</v>
      </c>
      <c r="AR58" s="203" t="s">
        <v>307</v>
      </c>
      <c r="AS58" s="203" t="s">
        <v>274</v>
      </c>
      <c r="AT58" s="203" t="s">
        <v>274</v>
      </c>
      <c r="AU58" s="204" t="s">
        <v>305</v>
      </c>
      <c r="AV58" s="202" t="s">
        <v>274</v>
      </c>
      <c r="AW58" s="203" t="s">
        <v>306</v>
      </c>
      <c r="AX58" s="203" t="s">
        <v>306</v>
      </c>
      <c r="AY58" s="203" t="s">
        <v>274</v>
      </c>
      <c r="AZ58" s="203" t="s">
        <v>306</v>
      </c>
      <c r="BA58" s="203" t="s">
        <v>307</v>
      </c>
      <c r="BB58" s="204" t="s">
        <v>307</v>
      </c>
      <c r="BC58" s="202"/>
      <c r="BD58" s="203"/>
      <c r="BE58" s="205"/>
      <c r="BF58" s="682"/>
      <c r="BG58" s="683"/>
      <c r="BH58" s="684"/>
      <c r="BI58" s="685"/>
      <c r="BJ58" s="686"/>
      <c r="BK58" s="687"/>
      <c r="BL58" s="687"/>
      <c r="BM58" s="687"/>
      <c r="BN58" s="688"/>
    </row>
    <row r="59" spans="2:66" ht="20.25" customHeight="1" x14ac:dyDescent="0.15">
      <c r="B59" s="175">
        <f>B56+1</f>
        <v>14</v>
      </c>
      <c r="C59" s="866"/>
      <c r="D59" s="871"/>
      <c r="E59" s="869"/>
      <c r="F59" s="870"/>
      <c r="G59" s="733" t="s">
        <v>309</v>
      </c>
      <c r="H59" s="734"/>
      <c r="I59" s="176"/>
      <c r="J59" s="177"/>
      <c r="K59" s="176"/>
      <c r="L59" s="177"/>
      <c r="M59" s="735" t="s">
        <v>276</v>
      </c>
      <c r="N59" s="736"/>
      <c r="O59" s="737" t="s">
        <v>277</v>
      </c>
      <c r="P59" s="738"/>
      <c r="Q59" s="738"/>
      <c r="R59" s="734"/>
      <c r="S59" s="722"/>
      <c r="T59" s="690"/>
      <c r="U59" s="723"/>
      <c r="V59" s="178" t="s">
        <v>278</v>
      </c>
      <c r="W59" s="179"/>
      <c r="X59" s="179"/>
      <c r="Y59" s="180"/>
      <c r="Z59" s="181"/>
      <c r="AA59" s="182">
        <f>IF(AA58="","",VLOOKUP(AA58,【記載例】シフト記号表!$C$5:$W$46,21,FALSE))</f>
        <v>4.9999999999999902</v>
      </c>
      <c r="AB59" s="183">
        <f>IF(AB58="","",VLOOKUP(AB58,【記載例】シフト記号表!$C$5:$W$46,21,FALSE))</f>
        <v>4.9999999999999902</v>
      </c>
      <c r="AC59" s="183" t="str">
        <f>IF(AC58="","",VLOOKUP(AC58,【記載例】シフト記号表!$C$5:$W$46,21,FALSE))</f>
        <v>-</v>
      </c>
      <c r="AD59" s="183" t="str">
        <f>IF(AD58="","",VLOOKUP(AD58,【記載例】シフト記号表!$C$5:$W$46,21,FALSE))</f>
        <v>-</v>
      </c>
      <c r="AE59" s="183">
        <f>IF(AE58="","",VLOOKUP(AE58,【記載例】シフト記号表!$C$5:$W$46,21,FALSE))</f>
        <v>2</v>
      </c>
      <c r="AF59" s="183" t="str">
        <f>IF(AF58="","",VLOOKUP(AF58,【記載例】シフト記号表!$C$5:$W$46,21,FALSE))</f>
        <v>-</v>
      </c>
      <c r="AG59" s="184">
        <f>IF(AG58="","",VLOOKUP(AG58,【記載例】シフト記号表!$C$5:$W$46,21,FALSE))</f>
        <v>6.0000000000000098</v>
      </c>
      <c r="AH59" s="182">
        <f>IF(AH58="","",VLOOKUP(AH58,【記載例】シフト記号表!$C$5:$W$46,21,FALSE))</f>
        <v>6.0000000000000098</v>
      </c>
      <c r="AI59" s="183" t="str">
        <f>IF(AI58="","",VLOOKUP(AI58,【記載例】シフト記号表!$C$5:$W$46,21,FALSE))</f>
        <v>-</v>
      </c>
      <c r="AJ59" s="183">
        <f>IF(AJ58="","",VLOOKUP(AJ58,【記載例】シフト記号表!$C$5:$W$46,21,FALSE))</f>
        <v>4.9999999999999902</v>
      </c>
      <c r="AK59" s="183">
        <f>IF(AK58="","",VLOOKUP(AK58,【記載例】シフト記号表!$C$5:$W$46,21,FALSE))</f>
        <v>4.9999999999999902</v>
      </c>
      <c r="AL59" s="183" t="str">
        <f>IF(AL58="","",VLOOKUP(AL58,【記載例】シフト記号表!$C$5:$W$46,21,FALSE))</f>
        <v>-</v>
      </c>
      <c r="AM59" s="183">
        <f>IF(AM58="","",VLOOKUP(AM58,【記載例】シフト記号表!$C$5:$W$46,21,FALSE))</f>
        <v>2</v>
      </c>
      <c r="AN59" s="184" t="str">
        <f>IF(AN58="","",VLOOKUP(AN58,【記載例】シフト記号表!$C$5:$W$46,21,FALSE))</f>
        <v>-</v>
      </c>
      <c r="AO59" s="182">
        <f>IF(AO58="","",VLOOKUP(AO58,【記載例】シフト記号表!$C$5:$W$46,21,FALSE))</f>
        <v>6.0000000000000098</v>
      </c>
      <c r="AP59" s="183">
        <f>IF(AP58="","",VLOOKUP(AP58,【記載例】シフト記号表!$C$5:$W$46,21,FALSE))</f>
        <v>6.0000000000000098</v>
      </c>
      <c r="AQ59" s="183" t="str">
        <f>IF(AQ58="","",VLOOKUP(AQ58,【記載例】シフト記号表!$C$5:$W$46,21,FALSE))</f>
        <v>-</v>
      </c>
      <c r="AR59" s="183">
        <f>IF(AR58="","",VLOOKUP(AR58,【記載例】シフト記号表!$C$5:$W$46,21,FALSE))</f>
        <v>4.9999999999999902</v>
      </c>
      <c r="AS59" s="183" t="str">
        <f>IF(AS58="","",VLOOKUP(AS58,【記載例】シフト記号表!$C$5:$W$46,21,FALSE))</f>
        <v>-</v>
      </c>
      <c r="AT59" s="183" t="str">
        <f>IF(AT58="","",VLOOKUP(AT58,【記載例】シフト記号表!$C$5:$W$46,21,FALSE))</f>
        <v>-</v>
      </c>
      <c r="AU59" s="184">
        <f>IF(AU58="","",VLOOKUP(AU58,【記載例】シフト記号表!$C$5:$W$46,21,FALSE))</f>
        <v>2</v>
      </c>
      <c r="AV59" s="182" t="str">
        <f>IF(AV58="","",VLOOKUP(AV58,【記載例】シフト記号表!$C$5:$W$46,21,FALSE))</f>
        <v>-</v>
      </c>
      <c r="AW59" s="183">
        <f>IF(AW58="","",VLOOKUP(AW58,【記載例】シフト記号表!$C$5:$W$46,21,FALSE))</f>
        <v>6.0000000000000098</v>
      </c>
      <c r="AX59" s="183">
        <f>IF(AX58="","",VLOOKUP(AX58,【記載例】シフト記号表!$C$5:$W$46,21,FALSE))</f>
        <v>6.0000000000000098</v>
      </c>
      <c r="AY59" s="183" t="str">
        <f>IF(AY58="","",VLOOKUP(AY58,【記載例】シフト記号表!$C$5:$W$46,21,FALSE))</f>
        <v>-</v>
      </c>
      <c r="AZ59" s="183">
        <f>IF(AZ58="","",VLOOKUP(AZ58,【記載例】シフト記号表!$C$5:$W$46,21,FALSE))</f>
        <v>6.0000000000000098</v>
      </c>
      <c r="BA59" s="183">
        <f>IF(BA58="","",VLOOKUP(BA58,【記載例】シフト記号表!$C$5:$W$46,21,FALSE))</f>
        <v>4.9999999999999902</v>
      </c>
      <c r="BB59" s="184">
        <f>IF(BB58="","",VLOOKUP(BB58,【記載例】シフト記号表!$C$5:$W$46,21,FALSE))</f>
        <v>4.9999999999999902</v>
      </c>
      <c r="BC59" s="182" t="str">
        <f>IF(BC58="","",VLOOKUP(BC58,【記載例】シフト記号表!$C$5:$W$46,21,FALSE))</f>
        <v/>
      </c>
      <c r="BD59" s="183" t="str">
        <f>IF(BD58="","",VLOOKUP(BD58,【記載例】シフト記号表!$C$5:$W$46,21,FALSE))</f>
        <v/>
      </c>
      <c r="BE59" s="185" t="str">
        <f>IF(BE58="","",VLOOKUP(BE58,【記載例】シフト記号表!$C$5:$W$46,21,FALSE))</f>
        <v/>
      </c>
      <c r="BF59" s="696">
        <f>IF($BI$3="計画",SUM(AA59:BB59),IF($BI$3="実績",SUM(AA59:BE59),""))</f>
        <v>83</v>
      </c>
      <c r="BG59" s="697"/>
      <c r="BH59" s="698">
        <f>IF($BI$3="計画",BF59/4,IF($BI$3="実績",(BF59/($BI$7/7)),""))</f>
        <v>21</v>
      </c>
      <c r="BI59" s="699"/>
      <c r="BJ59" s="689"/>
      <c r="BK59" s="690"/>
      <c r="BL59" s="690"/>
      <c r="BM59" s="690"/>
      <c r="BN59" s="691"/>
    </row>
    <row r="60" spans="2:66" ht="20.25" customHeight="1" x14ac:dyDescent="0.15">
      <c r="B60" s="186"/>
      <c r="C60" s="866"/>
      <c r="D60" s="871"/>
      <c r="E60" s="869"/>
      <c r="F60" s="870"/>
      <c r="G60" s="743"/>
      <c r="H60" s="744"/>
      <c r="I60" s="745" t="str">
        <f>G59</f>
        <v>介護職員</v>
      </c>
      <c r="J60" s="744"/>
      <c r="K60" s="745" t="str">
        <f>M59</f>
        <v>A</v>
      </c>
      <c r="L60" s="744"/>
      <c r="M60" s="746"/>
      <c r="N60" s="747"/>
      <c r="O60" s="748"/>
      <c r="P60" s="749"/>
      <c r="Q60" s="749"/>
      <c r="R60" s="750"/>
      <c r="S60" s="755"/>
      <c r="T60" s="741"/>
      <c r="U60" s="756"/>
      <c r="V60" s="187" t="s">
        <v>279</v>
      </c>
      <c r="W60" s="213"/>
      <c r="X60" s="213"/>
      <c r="Y60" s="214"/>
      <c r="Z60" s="215"/>
      <c r="AA60" s="191">
        <f>IF(AA58="","",VLOOKUP(AA58,【記載例】シフト記号表!$C$5:$Y$46,23,FALSE))</f>
        <v>3.0000000000000102</v>
      </c>
      <c r="AB60" s="192">
        <f>IF(AB58="","",VLOOKUP(AB58,【記載例】シフト記号表!$C$5:$Y$46,23,FALSE))</f>
        <v>3.0000000000000102</v>
      </c>
      <c r="AC60" s="192" t="str">
        <f>IF(AC58="","",VLOOKUP(AC58,【記載例】シフト記号表!$C$5:$Y$46,23,FALSE))</f>
        <v>-</v>
      </c>
      <c r="AD60" s="192" t="str">
        <f>IF(AD58="","",VLOOKUP(AD58,【記載例】シフト記号表!$C$5:$Y$46,23,FALSE))</f>
        <v>-</v>
      </c>
      <c r="AE60" s="192">
        <f>IF(AE58="","",VLOOKUP(AE58,【記載例】シフト記号表!$C$5:$Y$46,23,FALSE))</f>
        <v>14</v>
      </c>
      <c r="AF60" s="192" t="str">
        <f>IF(AF58="","",VLOOKUP(AF58,【記載例】シフト記号表!$C$5:$Y$46,23,FALSE))</f>
        <v>-</v>
      </c>
      <c r="AG60" s="193">
        <f>IF(AG58="","",VLOOKUP(AG58,【記載例】シフト記号表!$C$5:$Y$46,23,FALSE))</f>
        <v>1.99999999999999</v>
      </c>
      <c r="AH60" s="191">
        <f>IF(AH58="","",VLOOKUP(AH58,【記載例】シフト記号表!$C$5:$Y$46,23,FALSE))</f>
        <v>1.99999999999999</v>
      </c>
      <c r="AI60" s="192" t="str">
        <f>IF(AI58="","",VLOOKUP(AI58,【記載例】シフト記号表!$C$5:$Y$46,23,FALSE))</f>
        <v>-</v>
      </c>
      <c r="AJ60" s="192">
        <f>IF(AJ58="","",VLOOKUP(AJ58,【記載例】シフト記号表!$C$5:$Y$46,23,FALSE))</f>
        <v>3.0000000000000102</v>
      </c>
      <c r="AK60" s="192">
        <f>IF(AK58="","",VLOOKUP(AK58,【記載例】シフト記号表!$C$5:$Y$46,23,FALSE))</f>
        <v>3.0000000000000102</v>
      </c>
      <c r="AL60" s="192" t="str">
        <f>IF(AL58="","",VLOOKUP(AL58,【記載例】シフト記号表!$C$5:$Y$46,23,FALSE))</f>
        <v>-</v>
      </c>
      <c r="AM60" s="192">
        <f>IF(AM58="","",VLOOKUP(AM58,【記載例】シフト記号表!$C$5:$Y$46,23,FALSE))</f>
        <v>14</v>
      </c>
      <c r="AN60" s="193" t="str">
        <f>IF(AN58="","",VLOOKUP(AN58,【記載例】シフト記号表!$C$5:$Y$46,23,FALSE))</f>
        <v>-</v>
      </c>
      <c r="AO60" s="191">
        <f>IF(AO58="","",VLOOKUP(AO58,【記載例】シフト記号表!$C$5:$Y$46,23,FALSE))</f>
        <v>1.99999999999999</v>
      </c>
      <c r="AP60" s="192">
        <f>IF(AP58="","",VLOOKUP(AP58,【記載例】シフト記号表!$C$5:$Y$46,23,FALSE))</f>
        <v>1.99999999999999</v>
      </c>
      <c r="AQ60" s="192" t="str">
        <f>IF(AQ58="","",VLOOKUP(AQ58,【記載例】シフト記号表!$C$5:$Y$46,23,FALSE))</f>
        <v>-</v>
      </c>
      <c r="AR60" s="192">
        <f>IF(AR58="","",VLOOKUP(AR58,【記載例】シフト記号表!$C$5:$Y$46,23,FALSE))</f>
        <v>3.0000000000000102</v>
      </c>
      <c r="AS60" s="192" t="str">
        <f>IF(AS58="","",VLOOKUP(AS58,【記載例】シフト記号表!$C$5:$Y$46,23,FALSE))</f>
        <v>-</v>
      </c>
      <c r="AT60" s="192" t="str">
        <f>IF(AT58="","",VLOOKUP(AT58,【記載例】シフト記号表!$C$5:$Y$46,23,FALSE))</f>
        <v>-</v>
      </c>
      <c r="AU60" s="193">
        <f>IF(AU58="","",VLOOKUP(AU58,【記載例】シフト記号表!$C$5:$Y$46,23,FALSE))</f>
        <v>14</v>
      </c>
      <c r="AV60" s="191" t="str">
        <f>IF(AV58="","",VLOOKUP(AV58,【記載例】シフト記号表!$C$5:$Y$46,23,FALSE))</f>
        <v>-</v>
      </c>
      <c r="AW60" s="192">
        <f>IF(AW58="","",VLOOKUP(AW58,【記載例】シフト記号表!$C$5:$Y$46,23,FALSE))</f>
        <v>1.99999999999999</v>
      </c>
      <c r="AX60" s="192">
        <f>IF(AX58="","",VLOOKUP(AX58,【記載例】シフト記号表!$C$5:$Y$46,23,FALSE))</f>
        <v>1.99999999999999</v>
      </c>
      <c r="AY60" s="192" t="str">
        <f>IF(AY58="","",VLOOKUP(AY58,【記載例】シフト記号表!$C$5:$Y$46,23,FALSE))</f>
        <v>-</v>
      </c>
      <c r="AZ60" s="192">
        <f>IF(AZ58="","",VLOOKUP(AZ58,【記載例】シフト記号表!$C$5:$Y$46,23,FALSE))</f>
        <v>1.99999999999999</v>
      </c>
      <c r="BA60" s="192">
        <f>IF(BA58="","",VLOOKUP(BA58,【記載例】シフト記号表!$C$5:$Y$46,23,FALSE))</f>
        <v>3.0000000000000102</v>
      </c>
      <c r="BB60" s="193">
        <f>IF(BB58="","",VLOOKUP(BB58,【記載例】シフト記号表!$C$5:$Y$46,23,FALSE))</f>
        <v>3.0000000000000102</v>
      </c>
      <c r="BC60" s="191" t="str">
        <f>IF(BC58="","",VLOOKUP(BC58,【記載例】シフト記号表!$C$5:$Y$46,23,FALSE))</f>
        <v/>
      </c>
      <c r="BD60" s="192" t="str">
        <f>IF(BD58="","",VLOOKUP(BD58,【記載例】シフト記号表!$C$5:$Y$46,23,FALSE))</f>
        <v/>
      </c>
      <c r="BE60" s="194" t="str">
        <f>IF(BE58="","",VLOOKUP(BE58,【記載例】シフト記号表!$C$5:$Y$46,23,FALSE))</f>
        <v/>
      </c>
      <c r="BF60" s="751">
        <f>IF($BI$3="計画",SUM(AA60:BB60),IF($BI$3="実績",SUM(AA60:BE60),""))</f>
        <v>77</v>
      </c>
      <c r="BG60" s="752"/>
      <c r="BH60" s="753">
        <f>IF($BI$3="計画",BF60/4,IF($BI$3="実績",(BF60/($BI$7/7)),""))</f>
        <v>19</v>
      </c>
      <c r="BI60" s="754"/>
      <c r="BJ60" s="740"/>
      <c r="BK60" s="741"/>
      <c r="BL60" s="741"/>
      <c r="BM60" s="741"/>
      <c r="BN60" s="742"/>
    </row>
    <row r="61" spans="2:66" ht="20.25" customHeight="1" x14ac:dyDescent="0.15">
      <c r="B61" s="195"/>
      <c r="C61" s="865"/>
      <c r="D61" s="868" t="s">
        <v>321</v>
      </c>
      <c r="E61" s="869"/>
      <c r="F61" s="870"/>
      <c r="G61" s="733"/>
      <c r="H61" s="734"/>
      <c r="I61" s="176"/>
      <c r="J61" s="177"/>
      <c r="K61" s="176"/>
      <c r="L61" s="177"/>
      <c r="M61" s="716"/>
      <c r="N61" s="717"/>
      <c r="O61" s="737"/>
      <c r="P61" s="738"/>
      <c r="Q61" s="738"/>
      <c r="R61" s="734"/>
      <c r="S61" s="720" t="s">
        <v>323</v>
      </c>
      <c r="T61" s="687"/>
      <c r="U61" s="721"/>
      <c r="V61" s="198" t="s">
        <v>272</v>
      </c>
      <c r="W61" s="206"/>
      <c r="X61" s="206"/>
      <c r="Y61" s="207"/>
      <c r="Z61" s="212"/>
      <c r="AA61" s="202" t="s">
        <v>274</v>
      </c>
      <c r="AB61" s="203" t="s">
        <v>306</v>
      </c>
      <c r="AC61" s="203" t="s">
        <v>307</v>
      </c>
      <c r="AD61" s="203" t="s">
        <v>307</v>
      </c>
      <c r="AE61" s="203" t="s">
        <v>274</v>
      </c>
      <c r="AF61" s="203" t="s">
        <v>305</v>
      </c>
      <c r="AG61" s="204" t="s">
        <v>274</v>
      </c>
      <c r="AH61" s="202" t="s">
        <v>307</v>
      </c>
      <c r="AI61" s="203" t="s">
        <v>274</v>
      </c>
      <c r="AJ61" s="203" t="s">
        <v>307</v>
      </c>
      <c r="AK61" s="203" t="s">
        <v>307</v>
      </c>
      <c r="AL61" s="203" t="s">
        <v>274</v>
      </c>
      <c r="AM61" s="203" t="s">
        <v>274</v>
      </c>
      <c r="AN61" s="204" t="s">
        <v>305</v>
      </c>
      <c r="AO61" s="202" t="s">
        <v>274</v>
      </c>
      <c r="AP61" s="203" t="s">
        <v>307</v>
      </c>
      <c r="AQ61" s="203" t="s">
        <v>307</v>
      </c>
      <c r="AR61" s="203" t="s">
        <v>307</v>
      </c>
      <c r="AS61" s="203" t="s">
        <v>306</v>
      </c>
      <c r="AT61" s="203" t="s">
        <v>306</v>
      </c>
      <c r="AU61" s="204" t="s">
        <v>274</v>
      </c>
      <c r="AV61" s="202" t="s">
        <v>305</v>
      </c>
      <c r="AW61" s="203" t="s">
        <v>274</v>
      </c>
      <c r="AX61" s="203" t="s">
        <v>306</v>
      </c>
      <c r="AY61" s="203" t="s">
        <v>307</v>
      </c>
      <c r="AZ61" s="203" t="s">
        <v>274</v>
      </c>
      <c r="BA61" s="203" t="s">
        <v>274</v>
      </c>
      <c r="BB61" s="204" t="s">
        <v>306</v>
      </c>
      <c r="BC61" s="202"/>
      <c r="BD61" s="203"/>
      <c r="BE61" s="205"/>
      <c r="BF61" s="682"/>
      <c r="BG61" s="683"/>
      <c r="BH61" s="684"/>
      <c r="BI61" s="685"/>
      <c r="BJ61" s="686"/>
      <c r="BK61" s="687"/>
      <c r="BL61" s="687"/>
      <c r="BM61" s="687"/>
      <c r="BN61" s="688"/>
    </row>
    <row r="62" spans="2:66" ht="20.25" customHeight="1" x14ac:dyDescent="0.15">
      <c r="B62" s="175">
        <f>B59+1</f>
        <v>15</v>
      </c>
      <c r="C62" s="866"/>
      <c r="D62" s="871"/>
      <c r="E62" s="869"/>
      <c r="F62" s="870"/>
      <c r="G62" s="733" t="s">
        <v>309</v>
      </c>
      <c r="H62" s="734"/>
      <c r="I62" s="176"/>
      <c r="J62" s="177"/>
      <c r="K62" s="176"/>
      <c r="L62" s="177"/>
      <c r="M62" s="735" t="s">
        <v>276</v>
      </c>
      <c r="N62" s="736"/>
      <c r="O62" s="737" t="s">
        <v>277</v>
      </c>
      <c r="P62" s="738"/>
      <c r="Q62" s="738"/>
      <c r="R62" s="734"/>
      <c r="S62" s="722"/>
      <c r="T62" s="690"/>
      <c r="U62" s="723"/>
      <c r="V62" s="178" t="s">
        <v>278</v>
      </c>
      <c r="W62" s="179"/>
      <c r="X62" s="179"/>
      <c r="Y62" s="180"/>
      <c r="Z62" s="181"/>
      <c r="AA62" s="182" t="str">
        <f>IF(AA61="","",VLOOKUP(AA61,【記載例】シフト記号表!$C$5:$W$46,21,FALSE))</f>
        <v>-</v>
      </c>
      <c r="AB62" s="183">
        <f>IF(AB61="","",VLOOKUP(AB61,【記載例】シフト記号表!$C$5:$W$46,21,FALSE))</f>
        <v>6.0000000000000098</v>
      </c>
      <c r="AC62" s="183">
        <f>IF(AC61="","",VLOOKUP(AC61,【記載例】シフト記号表!$C$5:$W$46,21,FALSE))</f>
        <v>4.9999999999999902</v>
      </c>
      <c r="AD62" s="183">
        <f>IF(AD61="","",VLOOKUP(AD61,【記載例】シフト記号表!$C$5:$W$46,21,FALSE))</f>
        <v>4.9999999999999902</v>
      </c>
      <c r="AE62" s="183" t="str">
        <f>IF(AE61="","",VLOOKUP(AE61,【記載例】シフト記号表!$C$5:$W$46,21,FALSE))</f>
        <v>-</v>
      </c>
      <c r="AF62" s="183">
        <f>IF(AF61="","",VLOOKUP(AF61,【記載例】シフト記号表!$C$5:$W$46,21,FALSE))</f>
        <v>2</v>
      </c>
      <c r="AG62" s="184" t="str">
        <f>IF(AG61="","",VLOOKUP(AG61,【記載例】シフト記号表!$C$5:$W$46,21,FALSE))</f>
        <v>-</v>
      </c>
      <c r="AH62" s="182">
        <f>IF(AH61="","",VLOOKUP(AH61,【記載例】シフト記号表!$C$5:$W$46,21,FALSE))</f>
        <v>4.9999999999999902</v>
      </c>
      <c r="AI62" s="183" t="str">
        <f>IF(AI61="","",VLOOKUP(AI61,【記載例】シフト記号表!$C$5:$W$46,21,FALSE))</f>
        <v>-</v>
      </c>
      <c r="AJ62" s="183">
        <f>IF(AJ61="","",VLOOKUP(AJ61,【記載例】シフト記号表!$C$5:$W$46,21,FALSE))</f>
        <v>4.9999999999999902</v>
      </c>
      <c r="AK62" s="183">
        <f>IF(AK61="","",VLOOKUP(AK61,【記載例】シフト記号表!$C$5:$W$46,21,FALSE))</f>
        <v>4.9999999999999902</v>
      </c>
      <c r="AL62" s="183" t="str">
        <f>IF(AL61="","",VLOOKUP(AL61,【記載例】シフト記号表!$C$5:$W$46,21,FALSE))</f>
        <v>-</v>
      </c>
      <c r="AM62" s="183" t="str">
        <f>IF(AM61="","",VLOOKUP(AM61,【記載例】シフト記号表!$C$5:$W$46,21,FALSE))</f>
        <v>-</v>
      </c>
      <c r="AN62" s="184">
        <f>IF(AN61="","",VLOOKUP(AN61,【記載例】シフト記号表!$C$5:$W$46,21,FALSE))</f>
        <v>2</v>
      </c>
      <c r="AO62" s="182" t="str">
        <f>IF(AO61="","",VLOOKUP(AO61,【記載例】シフト記号表!$C$5:$W$46,21,FALSE))</f>
        <v>-</v>
      </c>
      <c r="AP62" s="183">
        <f>IF(AP61="","",VLOOKUP(AP61,【記載例】シフト記号表!$C$5:$W$46,21,FALSE))</f>
        <v>4.9999999999999902</v>
      </c>
      <c r="AQ62" s="183">
        <f>IF(AQ61="","",VLOOKUP(AQ61,【記載例】シフト記号表!$C$5:$W$46,21,FALSE))</f>
        <v>4.9999999999999902</v>
      </c>
      <c r="AR62" s="183">
        <f>IF(AR61="","",VLOOKUP(AR61,【記載例】シフト記号表!$C$5:$W$46,21,FALSE))</f>
        <v>4.9999999999999902</v>
      </c>
      <c r="AS62" s="183">
        <f>IF(AS61="","",VLOOKUP(AS61,【記載例】シフト記号表!$C$5:$W$46,21,FALSE))</f>
        <v>6.0000000000000098</v>
      </c>
      <c r="AT62" s="183">
        <f>IF(AT61="","",VLOOKUP(AT61,【記載例】シフト記号表!$C$5:$W$46,21,FALSE))</f>
        <v>6.0000000000000098</v>
      </c>
      <c r="AU62" s="184" t="str">
        <f>IF(AU61="","",VLOOKUP(AU61,【記載例】シフト記号表!$C$5:$W$46,21,FALSE))</f>
        <v>-</v>
      </c>
      <c r="AV62" s="182">
        <f>IF(AV61="","",VLOOKUP(AV61,【記載例】シフト記号表!$C$5:$W$46,21,FALSE))</f>
        <v>2</v>
      </c>
      <c r="AW62" s="183" t="str">
        <f>IF(AW61="","",VLOOKUP(AW61,【記載例】シフト記号表!$C$5:$W$46,21,FALSE))</f>
        <v>-</v>
      </c>
      <c r="AX62" s="183">
        <f>IF(AX61="","",VLOOKUP(AX61,【記載例】シフト記号表!$C$5:$W$46,21,FALSE))</f>
        <v>6.0000000000000098</v>
      </c>
      <c r="AY62" s="183">
        <f>IF(AY61="","",VLOOKUP(AY61,【記載例】シフト記号表!$C$5:$W$46,21,FALSE))</f>
        <v>4.9999999999999902</v>
      </c>
      <c r="AZ62" s="183" t="str">
        <f>IF(AZ61="","",VLOOKUP(AZ61,【記載例】シフト記号表!$C$5:$W$46,21,FALSE))</f>
        <v>-</v>
      </c>
      <c r="BA62" s="183" t="str">
        <f>IF(BA61="","",VLOOKUP(BA61,【記載例】シフト記号表!$C$5:$W$46,21,FALSE))</f>
        <v>-</v>
      </c>
      <c r="BB62" s="184">
        <f>IF(BB61="","",VLOOKUP(BB61,【記載例】シフト記号表!$C$5:$W$46,21,FALSE))</f>
        <v>6.0000000000000098</v>
      </c>
      <c r="BC62" s="182" t="str">
        <f>IF(BC61="","",VLOOKUP(BC61,【記載例】シフト記号表!$C$5:$W$46,21,FALSE))</f>
        <v/>
      </c>
      <c r="BD62" s="183" t="str">
        <f>IF(BD61="","",VLOOKUP(BD61,【記載例】シフト記号表!$C$5:$W$46,21,FALSE))</f>
        <v/>
      </c>
      <c r="BE62" s="185" t="str">
        <f>IF(BE61="","",VLOOKUP(BE61,【記載例】シフト記号表!$C$5:$W$46,21,FALSE))</f>
        <v/>
      </c>
      <c r="BF62" s="696">
        <f>IF($BI$3="計画",SUM(AA62:BB62),IF($BI$3="実績",SUM(AA62:BE62),""))</f>
        <v>81</v>
      </c>
      <c r="BG62" s="697"/>
      <c r="BH62" s="698">
        <f>IF($BI$3="計画",BF62/4,IF($BI$3="実績",(BF62/($BI$7/7)),""))</f>
        <v>20</v>
      </c>
      <c r="BI62" s="699"/>
      <c r="BJ62" s="689"/>
      <c r="BK62" s="690"/>
      <c r="BL62" s="690"/>
      <c r="BM62" s="690"/>
      <c r="BN62" s="691"/>
    </row>
    <row r="63" spans="2:66" ht="20.25" customHeight="1" x14ac:dyDescent="0.15">
      <c r="B63" s="186"/>
      <c r="C63" s="866"/>
      <c r="D63" s="871"/>
      <c r="E63" s="869"/>
      <c r="F63" s="870"/>
      <c r="G63" s="743"/>
      <c r="H63" s="744"/>
      <c r="I63" s="745" t="str">
        <f>G62</f>
        <v>介護職員</v>
      </c>
      <c r="J63" s="744"/>
      <c r="K63" s="745" t="str">
        <f>M62</f>
        <v>A</v>
      </c>
      <c r="L63" s="744"/>
      <c r="M63" s="746"/>
      <c r="N63" s="747"/>
      <c r="O63" s="748"/>
      <c r="P63" s="749"/>
      <c r="Q63" s="749"/>
      <c r="R63" s="750"/>
      <c r="S63" s="755"/>
      <c r="T63" s="741"/>
      <c r="U63" s="756"/>
      <c r="V63" s="187" t="s">
        <v>279</v>
      </c>
      <c r="W63" s="213"/>
      <c r="X63" s="213"/>
      <c r="Y63" s="214"/>
      <c r="Z63" s="215"/>
      <c r="AA63" s="191" t="str">
        <f>IF(AA61="","",VLOOKUP(AA61,【記載例】シフト記号表!$C$5:$Y$46,23,FALSE))</f>
        <v>-</v>
      </c>
      <c r="AB63" s="192">
        <f>IF(AB61="","",VLOOKUP(AB61,【記載例】シフト記号表!$C$5:$Y$46,23,FALSE))</f>
        <v>1.99999999999999</v>
      </c>
      <c r="AC63" s="192">
        <f>IF(AC61="","",VLOOKUP(AC61,【記載例】シフト記号表!$C$5:$Y$46,23,FALSE))</f>
        <v>3.0000000000000102</v>
      </c>
      <c r="AD63" s="192">
        <f>IF(AD61="","",VLOOKUP(AD61,【記載例】シフト記号表!$C$5:$Y$46,23,FALSE))</f>
        <v>3.0000000000000102</v>
      </c>
      <c r="AE63" s="192" t="str">
        <f>IF(AE61="","",VLOOKUP(AE61,【記載例】シフト記号表!$C$5:$Y$46,23,FALSE))</f>
        <v>-</v>
      </c>
      <c r="AF63" s="192">
        <f>IF(AF61="","",VLOOKUP(AF61,【記載例】シフト記号表!$C$5:$Y$46,23,FALSE))</f>
        <v>14</v>
      </c>
      <c r="AG63" s="193" t="str">
        <f>IF(AG61="","",VLOOKUP(AG61,【記載例】シフト記号表!$C$5:$Y$46,23,FALSE))</f>
        <v>-</v>
      </c>
      <c r="AH63" s="191">
        <f>IF(AH61="","",VLOOKUP(AH61,【記載例】シフト記号表!$C$5:$Y$46,23,FALSE))</f>
        <v>3.0000000000000102</v>
      </c>
      <c r="AI63" s="192" t="str">
        <f>IF(AI61="","",VLOOKUP(AI61,【記載例】シフト記号表!$C$5:$Y$46,23,FALSE))</f>
        <v>-</v>
      </c>
      <c r="AJ63" s="192">
        <f>IF(AJ61="","",VLOOKUP(AJ61,【記載例】シフト記号表!$C$5:$Y$46,23,FALSE))</f>
        <v>3.0000000000000102</v>
      </c>
      <c r="AK63" s="192">
        <f>IF(AK61="","",VLOOKUP(AK61,【記載例】シフト記号表!$C$5:$Y$46,23,FALSE))</f>
        <v>3.0000000000000102</v>
      </c>
      <c r="AL63" s="192" t="str">
        <f>IF(AL61="","",VLOOKUP(AL61,【記載例】シフト記号表!$C$5:$Y$46,23,FALSE))</f>
        <v>-</v>
      </c>
      <c r="AM63" s="192" t="str">
        <f>IF(AM61="","",VLOOKUP(AM61,【記載例】シフト記号表!$C$5:$Y$46,23,FALSE))</f>
        <v>-</v>
      </c>
      <c r="AN63" s="193">
        <f>IF(AN61="","",VLOOKUP(AN61,【記載例】シフト記号表!$C$5:$Y$46,23,FALSE))</f>
        <v>14</v>
      </c>
      <c r="AO63" s="191" t="str">
        <f>IF(AO61="","",VLOOKUP(AO61,【記載例】シフト記号表!$C$5:$Y$46,23,FALSE))</f>
        <v>-</v>
      </c>
      <c r="AP63" s="192">
        <f>IF(AP61="","",VLOOKUP(AP61,【記載例】シフト記号表!$C$5:$Y$46,23,FALSE))</f>
        <v>3.0000000000000102</v>
      </c>
      <c r="AQ63" s="192">
        <f>IF(AQ61="","",VLOOKUP(AQ61,【記載例】シフト記号表!$C$5:$Y$46,23,FALSE))</f>
        <v>3.0000000000000102</v>
      </c>
      <c r="AR63" s="192">
        <f>IF(AR61="","",VLOOKUP(AR61,【記載例】シフト記号表!$C$5:$Y$46,23,FALSE))</f>
        <v>3.0000000000000102</v>
      </c>
      <c r="AS63" s="192">
        <f>IF(AS61="","",VLOOKUP(AS61,【記載例】シフト記号表!$C$5:$Y$46,23,FALSE))</f>
        <v>1.99999999999999</v>
      </c>
      <c r="AT63" s="192">
        <f>IF(AT61="","",VLOOKUP(AT61,【記載例】シフト記号表!$C$5:$Y$46,23,FALSE))</f>
        <v>1.99999999999999</v>
      </c>
      <c r="AU63" s="193" t="str">
        <f>IF(AU61="","",VLOOKUP(AU61,【記載例】シフト記号表!$C$5:$Y$46,23,FALSE))</f>
        <v>-</v>
      </c>
      <c r="AV63" s="191">
        <f>IF(AV61="","",VLOOKUP(AV61,【記載例】シフト記号表!$C$5:$Y$46,23,FALSE))</f>
        <v>14</v>
      </c>
      <c r="AW63" s="192" t="str">
        <f>IF(AW61="","",VLOOKUP(AW61,【記載例】シフト記号表!$C$5:$Y$46,23,FALSE))</f>
        <v>-</v>
      </c>
      <c r="AX63" s="192">
        <f>IF(AX61="","",VLOOKUP(AX61,【記載例】シフト記号表!$C$5:$Y$46,23,FALSE))</f>
        <v>1.99999999999999</v>
      </c>
      <c r="AY63" s="192">
        <f>IF(AY61="","",VLOOKUP(AY61,【記載例】シフト記号表!$C$5:$Y$46,23,FALSE))</f>
        <v>3.0000000000000102</v>
      </c>
      <c r="AZ63" s="192" t="str">
        <f>IF(AZ61="","",VLOOKUP(AZ61,【記載例】シフト記号表!$C$5:$Y$46,23,FALSE))</f>
        <v>-</v>
      </c>
      <c r="BA63" s="192" t="str">
        <f>IF(BA61="","",VLOOKUP(BA61,【記載例】シフト記号表!$C$5:$Y$46,23,FALSE))</f>
        <v>-</v>
      </c>
      <c r="BB63" s="193">
        <f>IF(BB61="","",VLOOKUP(BB61,【記載例】シフト記号表!$C$5:$Y$46,23,FALSE))</f>
        <v>1.99999999999999</v>
      </c>
      <c r="BC63" s="191" t="str">
        <f>IF(BC61="","",VLOOKUP(BC61,【記載例】シフト記号表!$C$5:$Y$46,23,FALSE))</f>
        <v/>
      </c>
      <c r="BD63" s="192" t="str">
        <f>IF(BD61="","",VLOOKUP(BD61,【記載例】シフト記号表!$C$5:$Y$46,23,FALSE))</f>
        <v/>
      </c>
      <c r="BE63" s="194" t="str">
        <f>IF(BE61="","",VLOOKUP(BE61,【記載例】シフト記号表!$C$5:$Y$46,23,FALSE))</f>
        <v/>
      </c>
      <c r="BF63" s="751">
        <f>IF($BI$3="計画",SUM(AA63:BB63),IF($BI$3="実績",SUM(AA63:BE63),""))</f>
        <v>79</v>
      </c>
      <c r="BG63" s="752"/>
      <c r="BH63" s="753">
        <f>IF($BI$3="計画",BF63/4,IF($BI$3="実績",(BF63/($BI$7/7)),""))</f>
        <v>20</v>
      </c>
      <c r="BI63" s="754"/>
      <c r="BJ63" s="740"/>
      <c r="BK63" s="741"/>
      <c r="BL63" s="741"/>
      <c r="BM63" s="741"/>
      <c r="BN63" s="742"/>
    </row>
    <row r="64" spans="2:66" ht="20.25" customHeight="1" x14ac:dyDescent="0.15">
      <c r="B64" s="195"/>
      <c r="C64" s="865"/>
      <c r="D64" s="868" t="s">
        <v>321</v>
      </c>
      <c r="E64" s="869"/>
      <c r="F64" s="870"/>
      <c r="G64" s="733"/>
      <c r="H64" s="734"/>
      <c r="I64" s="176"/>
      <c r="J64" s="177"/>
      <c r="K64" s="176"/>
      <c r="L64" s="177"/>
      <c r="M64" s="716"/>
      <c r="N64" s="717"/>
      <c r="O64" s="737"/>
      <c r="P64" s="738"/>
      <c r="Q64" s="738"/>
      <c r="R64" s="734"/>
      <c r="S64" s="720" t="s">
        <v>324</v>
      </c>
      <c r="T64" s="687"/>
      <c r="U64" s="721"/>
      <c r="V64" s="198" t="s">
        <v>272</v>
      </c>
      <c r="W64" s="206"/>
      <c r="X64" s="206"/>
      <c r="Y64" s="207"/>
      <c r="Z64" s="212"/>
      <c r="AA64" s="202" t="s">
        <v>306</v>
      </c>
      <c r="AB64" s="203" t="s">
        <v>274</v>
      </c>
      <c r="AC64" s="203" t="s">
        <v>306</v>
      </c>
      <c r="AD64" s="203" t="s">
        <v>274</v>
      </c>
      <c r="AE64" s="203" t="s">
        <v>307</v>
      </c>
      <c r="AF64" s="203" t="s">
        <v>274</v>
      </c>
      <c r="AG64" s="204" t="s">
        <v>305</v>
      </c>
      <c r="AH64" s="202" t="s">
        <v>274</v>
      </c>
      <c r="AI64" s="203" t="s">
        <v>307</v>
      </c>
      <c r="AJ64" s="203" t="s">
        <v>307</v>
      </c>
      <c r="AK64" s="203" t="s">
        <v>306</v>
      </c>
      <c r="AL64" s="203" t="s">
        <v>306</v>
      </c>
      <c r="AM64" s="203" t="s">
        <v>274</v>
      </c>
      <c r="AN64" s="204" t="s">
        <v>307</v>
      </c>
      <c r="AO64" s="202" t="s">
        <v>305</v>
      </c>
      <c r="AP64" s="203" t="s">
        <v>274</v>
      </c>
      <c r="AQ64" s="203" t="s">
        <v>306</v>
      </c>
      <c r="AR64" s="203" t="s">
        <v>274</v>
      </c>
      <c r="AS64" s="203" t="s">
        <v>307</v>
      </c>
      <c r="AT64" s="203" t="s">
        <v>307</v>
      </c>
      <c r="AU64" s="204" t="s">
        <v>274</v>
      </c>
      <c r="AV64" s="202" t="s">
        <v>274</v>
      </c>
      <c r="AW64" s="203" t="s">
        <v>305</v>
      </c>
      <c r="AX64" s="203" t="s">
        <v>274</v>
      </c>
      <c r="AY64" s="203" t="s">
        <v>306</v>
      </c>
      <c r="AZ64" s="203" t="s">
        <v>307</v>
      </c>
      <c r="BA64" s="203" t="s">
        <v>307</v>
      </c>
      <c r="BB64" s="204" t="s">
        <v>274</v>
      </c>
      <c r="BC64" s="202"/>
      <c r="BD64" s="203"/>
      <c r="BE64" s="205"/>
      <c r="BF64" s="682"/>
      <c r="BG64" s="683"/>
      <c r="BH64" s="684"/>
      <c r="BI64" s="685"/>
      <c r="BJ64" s="686"/>
      <c r="BK64" s="687"/>
      <c r="BL64" s="687"/>
      <c r="BM64" s="687"/>
      <c r="BN64" s="688"/>
    </row>
    <row r="65" spans="2:66" ht="20.25" customHeight="1" x14ac:dyDescent="0.15">
      <c r="B65" s="175">
        <f>B62+1</f>
        <v>16</v>
      </c>
      <c r="C65" s="866"/>
      <c r="D65" s="871"/>
      <c r="E65" s="869"/>
      <c r="F65" s="870"/>
      <c r="G65" s="733" t="s">
        <v>309</v>
      </c>
      <c r="H65" s="734"/>
      <c r="I65" s="176"/>
      <c r="J65" s="177"/>
      <c r="K65" s="176"/>
      <c r="L65" s="177"/>
      <c r="M65" s="735" t="s">
        <v>276</v>
      </c>
      <c r="N65" s="736"/>
      <c r="O65" s="737" t="s">
        <v>277</v>
      </c>
      <c r="P65" s="738"/>
      <c r="Q65" s="738"/>
      <c r="R65" s="734"/>
      <c r="S65" s="722"/>
      <c r="T65" s="690"/>
      <c r="U65" s="723"/>
      <c r="V65" s="178" t="s">
        <v>278</v>
      </c>
      <c r="W65" s="179"/>
      <c r="X65" s="179"/>
      <c r="Y65" s="180"/>
      <c r="Z65" s="181"/>
      <c r="AA65" s="182">
        <f>IF(AA64="","",VLOOKUP(AA64,【記載例】シフト記号表!$C$5:$W$46,21,FALSE))</f>
        <v>6.0000000000000098</v>
      </c>
      <c r="AB65" s="183" t="str">
        <f>IF(AB64="","",VLOOKUP(AB64,【記載例】シフト記号表!$C$5:$W$46,21,FALSE))</f>
        <v>-</v>
      </c>
      <c r="AC65" s="183">
        <f>IF(AC64="","",VLOOKUP(AC64,【記載例】シフト記号表!$C$5:$W$46,21,FALSE))</f>
        <v>6.0000000000000098</v>
      </c>
      <c r="AD65" s="183" t="str">
        <f>IF(AD64="","",VLOOKUP(AD64,【記載例】シフト記号表!$C$5:$W$46,21,FALSE))</f>
        <v>-</v>
      </c>
      <c r="AE65" s="183">
        <f>IF(AE64="","",VLOOKUP(AE64,【記載例】シフト記号表!$C$5:$W$46,21,FALSE))</f>
        <v>4.9999999999999902</v>
      </c>
      <c r="AF65" s="183" t="str">
        <f>IF(AF64="","",VLOOKUP(AF64,【記載例】シフト記号表!$C$5:$W$46,21,FALSE))</f>
        <v>-</v>
      </c>
      <c r="AG65" s="184">
        <f>IF(AG64="","",VLOOKUP(AG64,【記載例】シフト記号表!$C$5:$W$46,21,FALSE))</f>
        <v>2</v>
      </c>
      <c r="AH65" s="182" t="str">
        <f>IF(AH64="","",VLOOKUP(AH64,【記載例】シフト記号表!$C$5:$W$46,21,FALSE))</f>
        <v>-</v>
      </c>
      <c r="AI65" s="183">
        <f>IF(AI64="","",VLOOKUP(AI64,【記載例】シフト記号表!$C$5:$W$46,21,FALSE))</f>
        <v>4.9999999999999902</v>
      </c>
      <c r="AJ65" s="183">
        <f>IF(AJ64="","",VLOOKUP(AJ64,【記載例】シフト記号表!$C$5:$W$46,21,FALSE))</f>
        <v>4.9999999999999902</v>
      </c>
      <c r="AK65" s="183">
        <f>IF(AK64="","",VLOOKUP(AK64,【記載例】シフト記号表!$C$5:$W$46,21,FALSE))</f>
        <v>6.0000000000000098</v>
      </c>
      <c r="AL65" s="183">
        <f>IF(AL64="","",VLOOKUP(AL64,【記載例】シフト記号表!$C$5:$W$46,21,FALSE))</f>
        <v>6.0000000000000098</v>
      </c>
      <c r="AM65" s="183" t="str">
        <f>IF(AM64="","",VLOOKUP(AM64,【記載例】シフト記号表!$C$5:$W$46,21,FALSE))</f>
        <v>-</v>
      </c>
      <c r="AN65" s="184">
        <f>IF(AN64="","",VLOOKUP(AN64,【記載例】シフト記号表!$C$5:$W$46,21,FALSE))</f>
        <v>4.9999999999999902</v>
      </c>
      <c r="AO65" s="182">
        <f>IF(AO64="","",VLOOKUP(AO64,【記載例】シフト記号表!$C$5:$W$46,21,FALSE))</f>
        <v>2</v>
      </c>
      <c r="AP65" s="183" t="str">
        <f>IF(AP64="","",VLOOKUP(AP64,【記載例】シフト記号表!$C$5:$W$46,21,FALSE))</f>
        <v>-</v>
      </c>
      <c r="AQ65" s="183">
        <f>IF(AQ64="","",VLOOKUP(AQ64,【記載例】シフト記号表!$C$5:$W$46,21,FALSE))</f>
        <v>6.0000000000000098</v>
      </c>
      <c r="AR65" s="183" t="str">
        <f>IF(AR64="","",VLOOKUP(AR64,【記載例】シフト記号表!$C$5:$W$46,21,FALSE))</f>
        <v>-</v>
      </c>
      <c r="AS65" s="183">
        <f>IF(AS64="","",VLOOKUP(AS64,【記載例】シフト記号表!$C$5:$W$46,21,FALSE))</f>
        <v>4.9999999999999902</v>
      </c>
      <c r="AT65" s="183">
        <f>IF(AT64="","",VLOOKUP(AT64,【記載例】シフト記号表!$C$5:$W$46,21,FALSE))</f>
        <v>4.9999999999999902</v>
      </c>
      <c r="AU65" s="184" t="str">
        <f>IF(AU64="","",VLOOKUP(AU64,【記載例】シフト記号表!$C$5:$W$46,21,FALSE))</f>
        <v>-</v>
      </c>
      <c r="AV65" s="182" t="str">
        <f>IF(AV64="","",VLOOKUP(AV64,【記載例】シフト記号表!$C$5:$W$46,21,FALSE))</f>
        <v>-</v>
      </c>
      <c r="AW65" s="183">
        <f>IF(AW64="","",VLOOKUP(AW64,【記載例】シフト記号表!$C$5:$W$46,21,FALSE))</f>
        <v>2</v>
      </c>
      <c r="AX65" s="183" t="str">
        <f>IF(AX64="","",VLOOKUP(AX64,【記載例】シフト記号表!$C$5:$W$46,21,FALSE))</f>
        <v>-</v>
      </c>
      <c r="AY65" s="183">
        <f>IF(AY64="","",VLOOKUP(AY64,【記載例】シフト記号表!$C$5:$W$46,21,FALSE))</f>
        <v>6.0000000000000098</v>
      </c>
      <c r="AZ65" s="183">
        <f>IF(AZ64="","",VLOOKUP(AZ64,【記載例】シフト記号表!$C$5:$W$46,21,FALSE))</f>
        <v>4.9999999999999902</v>
      </c>
      <c r="BA65" s="183">
        <f>IF(BA64="","",VLOOKUP(BA64,【記載例】シフト記号表!$C$5:$W$46,21,FALSE))</f>
        <v>4.9999999999999902</v>
      </c>
      <c r="BB65" s="184" t="str">
        <f>IF(BB64="","",VLOOKUP(BB64,【記載例】シフト記号表!$C$5:$W$46,21,FALSE))</f>
        <v>-</v>
      </c>
      <c r="BC65" s="182" t="str">
        <f>IF(BC64="","",VLOOKUP(BC64,【記載例】シフト記号表!$C$5:$W$46,21,FALSE))</f>
        <v/>
      </c>
      <c r="BD65" s="183" t="str">
        <f>IF(BD64="","",VLOOKUP(BD64,【記載例】シフト記号表!$C$5:$W$46,21,FALSE))</f>
        <v/>
      </c>
      <c r="BE65" s="185" t="str">
        <f>IF(BE64="","",VLOOKUP(BE64,【記載例】シフト記号表!$C$5:$W$46,21,FALSE))</f>
        <v/>
      </c>
      <c r="BF65" s="696">
        <f>IF($BI$3="計画",SUM(AA65:BB65),IF($BI$3="実績",SUM(AA65:BE65),""))</f>
        <v>82</v>
      </c>
      <c r="BG65" s="697"/>
      <c r="BH65" s="698">
        <f>IF($BI$3="計画",BF65/4,IF($BI$3="実績",(BF65/($BI$7/7)),""))</f>
        <v>21</v>
      </c>
      <c r="BI65" s="699"/>
      <c r="BJ65" s="689"/>
      <c r="BK65" s="690"/>
      <c r="BL65" s="690"/>
      <c r="BM65" s="690"/>
      <c r="BN65" s="691"/>
    </row>
    <row r="66" spans="2:66" ht="20.25" customHeight="1" x14ac:dyDescent="0.15">
      <c r="B66" s="186"/>
      <c r="C66" s="866"/>
      <c r="D66" s="871"/>
      <c r="E66" s="869"/>
      <c r="F66" s="870"/>
      <c r="G66" s="743"/>
      <c r="H66" s="744"/>
      <c r="I66" s="745" t="str">
        <f>G65</f>
        <v>介護職員</v>
      </c>
      <c r="J66" s="744"/>
      <c r="K66" s="745" t="str">
        <f>M65</f>
        <v>A</v>
      </c>
      <c r="L66" s="744"/>
      <c r="M66" s="746"/>
      <c r="N66" s="747"/>
      <c r="O66" s="748"/>
      <c r="P66" s="749"/>
      <c r="Q66" s="749"/>
      <c r="R66" s="750"/>
      <c r="S66" s="755"/>
      <c r="T66" s="741"/>
      <c r="U66" s="756"/>
      <c r="V66" s="187" t="s">
        <v>279</v>
      </c>
      <c r="W66" s="213"/>
      <c r="X66" s="213"/>
      <c r="Y66" s="214"/>
      <c r="Z66" s="215"/>
      <c r="AA66" s="191">
        <f>IF(AA64="","",VLOOKUP(AA64,【記載例】シフト記号表!$C$5:$Y$46,23,FALSE))</f>
        <v>1.99999999999999</v>
      </c>
      <c r="AB66" s="192" t="str">
        <f>IF(AB64="","",VLOOKUP(AB64,【記載例】シフト記号表!$C$5:$Y$46,23,FALSE))</f>
        <v>-</v>
      </c>
      <c r="AC66" s="192">
        <f>IF(AC64="","",VLOOKUP(AC64,【記載例】シフト記号表!$C$5:$Y$46,23,FALSE))</f>
        <v>1.99999999999999</v>
      </c>
      <c r="AD66" s="192" t="str">
        <f>IF(AD64="","",VLOOKUP(AD64,【記載例】シフト記号表!$C$5:$Y$46,23,FALSE))</f>
        <v>-</v>
      </c>
      <c r="AE66" s="192">
        <f>IF(AE64="","",VLOOKUP(AE64,【記載例】シフト記号表!$C$5:$Y$46,23,FALSE))</f>
        <v>3.0000000000000102</v>
      </c>
      <c r="AF66" s="192" t="str">
        <f>IF(AF64="","",VLOOKUP(AF64,【記載例】シフト記号表!$C$5:$Y$46,23,FALSE))</f>
        <v>-</v>
      </c>
      <c r="AG66" s="193">
        <f>IF(AG64="","",VLOOKUP(AG64,【記載例】シフト記号表!$C$5:$Y$46,23,FALSE))</f>
        <v>14</v>
      </c>
      <c r="AH66" s="191" t="str">
        <f>IF(AH64="","",VLOOKUP(AH64,【記載例】シフト記号表!$C$5:$Y$46,23,FALSE))</f>
        <v>-</v>
      </c>
      <c r="AI66" s="192">
        <f>IF(AI64="","",VLOOKUP(AI64,【記載例】シフト記号表!$C$5:$Y$46,23,FALSE))</f>
        <v>3.0000000000000102</v>
      </c>
      <c r="AJ66" s="192">
        <f>IF(AJ64="","",VLOOKUP(AJ64,【記載例】シフト記号表!$C$5:$Y$46,23,FALSE))</f>
        <v>3.0000000000000102</v>
      </c>
      <c r="AK66" s="192">
        <f>IF(AK64="","",VLOOKUP(AK64,【記載例】シフト記号表!$C$5:$Y$46,23,FALSE))</f>
        <v>1.99999999999999</v>
      </c>
      <c r="AL66" s="192">
        <f>IF(AL64="","",VLOOKUP(AL64,【記載例】シフト記号表!$C$5:$Y$46,23,FALSE))</f>
        <v>1.99999999999999</v>
      </c>
      <c r="AM66" s="192" t="str">
        <f>IF(AM64="","",VLOOKUP(AM64,【記載例】シフト記号表!$C$5:$Y$46,23,FALSE))</f>
        <v>-</v>
      </c>
      <c r="AN66" s="193">
        <f>IF(AN64="","",VLOOKUP(AN64,【記載例】シフト記号表!$C$5:$Y$46,23,FALSE))</f>
        <v>3.0000000000000102</v>
      </c>
      <c r="AO66" s="191">
        <f>IF(AO64="","",VLOOKUP(AO64,【記載例】シフト記号表!$C$5:$Y$46,23,FALSE))</f>
        <v>14</v>
      </c>
      <c r="AP66" s="192" t="str">
        <f>IF(AP64="","",VLOOKUP(AP64,【記載例】シフト記号表!$C$5:$Y$46,23,FALSE))</f>
        <v>-</v>
      </c>
      <c r="AQ66" s="192">
        <f>IF(AQ64="","",VLOOKUP(AQ64,【記載例】シフト記号表!$C$5:$Y$46,23,FALSE))</f>
        <v>1.99999999999999</v>
      </c>
      <c r="AR66" s="192" t="str">
        <f>IF(AR64="","",VLOOKUP(AR64,【記載例】シフト記号表!$C$5:$Y$46,23,FALSE))</f>
        <v>-</v>
      </c>
      <c r="AS66" s="192">
        <f>IF(AS64="","",VLOOKUP(AS64,【記載例】シフト記号表!$C$5:$Y$46,23,FALSE))</f>
        <v>3.0000000000000102</v>
      </c>
      <c r="AT66" s="192">
        <f>IF(AT64="","",VLOOKUP(AT64,【記載例】シフト記号表!$C$5:$Y$46,23,FALSE))</f>
        <v>3.0000000000000102</v>
      </c>
      <c r="AU66" s="193" t="str">
        <f>IF(AU64="","",VLOOKUP(AU64,【記載例】シフト記号表!$C$5:$Y$46,23,FALSE))</f>
        <v>-</v>
      </c>
      <c r="AV66" s="191" t="str">
        <f>IF(AV64="","",VLOOKUP(AV64,【記載例】シフト記号表!$C$5:$Y$46,23,FALSE))</f>
        <v>-</v>
      </c>
      <c r="AW66" s="192">
        <f>IF(AW64="","",VLOOKUP(AW64,【記載例】シフト記号表!$C$5:$Y$46,23,FALSE))</f>
        <v>14</v>
      </c>
      <c r="AX66" s="192" t="str">
        <f>IF(AX64="","",VLOOKUP(AX64,【記載例】シフト記号表!$C$5:$Y$46,23,FALSE))</f>
        <v>-</v>
      </c>
      <c r="AY66" s="192">
        <f>IF(AY64="","",VLOOKUP(AY64,【記載例】シフト記号表!$C$5:$Y$46,23,FALSE))</f>
        <v>1.99999999999999</v>
      </c>
      <c r="AZ66" s="192">
        <f>IF(AZ64="","",VLOOKUP(AZ64,【記載例】シフト記号表!$C$5:$Y$46,23,FALSE))</f>
        <v>3.0000000000000102</v>
      </c>
      <c r="BA66" s="192">
        <f>IF(BA64="","",VLOOKUP(BA64,【記載例】シフト記号表!$C$5:$Y$46,23,FALSE))</f>
        <v>3.0000000000000102</v>
      </c>
      <c r="BB66" s="193" t="str">
        <f>IF(BB64="","",VLOOKUP(BB64,【記載例】シフト記号表!$C$5:$Y$46,23,FALSE))</f>
        <v>-</v>
      </c>
      <c r="BC66" s="191" t="str">
        <f>IF(BC64="","",VLOOKUP(BC64,【記載例】シフト記号表!$C$5:$Y$46,23,FALSE))</f>
        <v/>
      </c>
      <c r="BD66" s="192" t="str">
        <f>IF(BD64="","",VLOOKUP(BD64,【記載例】シフト記号表!$C$5:$Y$46,23,FALSE))</f>
        <v/>
      </c>
      <c r="BE66" s="194" t="str">
        <f>IF(BE64="","",VLOOKUP(BE64,【記載例】シフト記号表!$C$5:$Y$46,23,FALSE))</f>
        <v/>
      </c>
      <c r="BF66" s="751">
        <f>IF($BI$3="計画",SUM(AA66:BB66),IF($BI$3="実績",SUM(AA66:BE66),""))</f>
        <v>78</v>
      </c>
      <c r="BG66" s="752"/>
      <c r="BH66" s="753">
        <f>IF($BI$3="計画",BF66/4,IF($BI$3="実績",(BF66/($BI$7/7)),""))</f>
        <v>20</v>
      </c>
      <c r="BI66" s="754"/>
      <c r="BJ66" s="740"/>
      <c r="BK66" s="741"/>
      <c r="BL66" s="741"/>
      <c r="BM66" s="741"/>
      <c r="BN66" s="742"/>
    </row>
    <row r="67" spans="2:66" ht="20.25" customHeight="1" x14ac:dyDescent="0.15">
      <c r="B67" s="195"/>
      <c r="C67" s="865"/>
      <c r="D67" s="868" t="s">
        <v>325</v>
      </c>
      <c r="E67" s="869"/>
      <c r="F67" s="870"/>
      <c r="G67" s="733"/>
      <c r="H67" s="734"/>
      <c r="I67" s="176"/>
      <c r="J67" s="177"/>
      <c r="K67" s="176"/>
      <c r="L67" s="177"/>
      <c r="M67" s="716"/>
      <c r="N67" s="717"/>
      <c r="O67" s="737"/>
      <c r="P67" s="738"/>
      <c r="Q67" s="738"/>
      <c r="R67" s="734"/>
      <c r="S67" s="720" t="s">
        <v>326</v>
      </c>
      <c r="T67" s="687"/>
      <c r="U67" s="721"/>
      <c r="V67" s="198" t="s">
        <v>272</v>
      </c>
      <c r="W67" s="206"/>
      <c r="X67" s="206"/>
      <c r="Y67" s="207"/>
      <c r="Z67" s="212"/>
      <c r="AA67" s="202" t="s">
        <v>274</v>
      </c>
      <c r="AB67" s="203" t="s">
        <v>327</v>
      </c>
      <c r="AC67" s="203" t="s">
        <v>327</v>
      </c>
      <c r="AD67" s="203" t="s">
        <v>328</v>
      </c>
      <c r="AE67" s="203" t="s">
        <v>314</v>
      </c>
      <c r="AF67" s="203" t="s">
        <v>328</v>
      </c>
      <c r="AG67" s="204" t="s">
        <v>274</v>
      </c>
      <c r="AH67" s="202" t="s">
        <v>329</v>
      </c>
      <c r="AI67" s="203" t="s">
        <v>274</v>
      </c>
      <c r="AJ67" s="203" t="s">
        <v>328</v>
      </c>
      <c r="AK67" s="203" t="s">
        <v>274</v>
      </c>
      <c r="AL67" s="203" t="s">
        <v>315</v>
      </c>
      <c r="AM67" s="203" t="s">
        <v>315</v>
      </c>
      <c r="AN67" s="204" t="s">
        <v>274</v>
      </c>
      <c r="AO67" s="202" t="s">
        <v>274</v>
      </c>
      <c r="AP67" s="203" t="s">
        <v>305</v>
      </c>
      <c r="AQ67" s="203" t="s">
        <v>274</v>
      </c>
      <c r="AR67" s="203" t="s">
        <v>306</v>
      </c>
      <c r="AS67" s="203" t="s">
        <v>274</v>
      </c>
      <c r="AT67" s="203" t="s">
        <v>315</v>
      </c>
      <c r="AU67" s="204" t="s">
        <v>327</v>
      </c>
      <c r="AV67" s="202" t="s">
        <v>315</v>
      </c>
      <c r="AW67" s="203" t="s">
        <v>274</v>
      </c>
      <c r="AX67" s="203" t="s">
        <v>329</v>
      </c>
      <c r="AY67" s="203" t="s">
        <v>274</v>
      </c>
      <c r="AZ67" s="203" t="s">
        <v>306</v>
      </c>
      <c r="BA67" s="203" t="s">
        <v>274</v>
      </c>
      <c r="BB67" s="204" t="s">
        <v>307</v>
      </c>
      <c r="BC67" s="202"/>
      <c r="BD67" s="203"/>
      <c r="BE67" s="205"/>
      <c r="BF67" s="682"/>
      <c r="BG67" s="683"/>
      <c r="BH67" s="684"/>
      <c r="BI67" s="685"/>
      <c r="BJ67" s="686"/>
      <c r="BK67" s="687"/>
      <c r="BL67" s="687"/>
      <c r="BM67" s="687"/>
      <c r="BN67" s="688"/>
    </row>
    <row r="68" spans="2:66" ht="20.25" customHeight="1" x14ac:dyDescent="0.15">
      <c r="B68" s="175">
        <f>B65+1</f>
        <v>17</v>
      </c>
      <c r="C68" s="866"/>
      <c r="D68" s="871"/>
      <c r="E68" s="869"/>
      <c r="F68" s="870"/>
      <c r="G68" s="733" t="s">
        <v>309</v>
      </c>
      <c r="H68" s="734"/>
      <c r="I68" s="176"/>
      <c r="J68" s="177"/>
      <c r="K68" s="176"/>
      <c r="L68" s="177"/>
      <c r="M68" s="735" t="s">
        <v>276</v>
      </c>
      <c r="N68" s="736"/>
      <c r="O68" s="737" t="s">
        <v>277</v>
      </c>
      <c r="P68" s="738"/>
      <c r="Q68" s="738"/>
      <c r="R68" s="734"/>
      <c r="S68" s="722"/>
      <c r="T68" s="690"/>
      <c r="U68" s="723"/>
      <c r="V68" s="178" t="s">
        <v>278</v>
      </c>
      <c r="W68" s="179"/>
      <c r="X68" s="179"/>
      <c r="Y68" s="180"/>
      <c r="Z68" s="181"/>
      <c r="AA68" s="182" t="str">
        <f>IF(AA67="","",VLOOKUP(AA67,【記載例】シフト記号表!$C$5:$W$46,21,FALSE))</f>
        <v>-</v>
      </c>
      <c r="AB68" s="183">
        <f>IF(AB67="","",VLOOKUP(AB67,【記載例】シフト記号表!$C$5:$W$46,21,FALSE))</f>
        <v>4.9999999999999902</v>
      </c>
      <c r="AC68" s="183">
        <f>IF(AC67="","",VLOOKUP(AC67,【記載例】シフト記号表!$C$5:$W$46,21,FALSE))</f>
        <v>4.9999999999999902</v>
      </c>
      <c r="AD68" s="183">
        <f>IF(AD67="","",VLOOKUP(AD67,【記載例】シフト記号表!$C$5:$W$46,21,FALSE))</f>
        <v>6.0000000000000098</v>
      </c>
      <c r="AE68" s="183">
        <f>IF(AE67="","",VLOOKUP(AE67,【記載例】シフト記号表!$C$5:$W$46,21,FALSE))</f>
        <v>6.0000000000000098</v>
      </c>
      <c r="AF68" s="183">
        <f>IF(AF67="","",VLOOKUP(AF67,【記載例】シフト記号表!$C$5:$W$46,21,FALSE))</f>
        <v>6.0000000000000098</v>
      </c>
      <c r="AG68" s="184" t="str">
        <f>IF(AG67="","",VLOOKUP(AG67,【記載例】シフト記号表!$C$5:$W$46,21,FALSE))</f>
        <v>-</v>
      </c>
      <c r="AH68" s="182">
        <f>IF(AH67="","",VLOOKUP(AH67,【記載例】シフト記号表!$C$5:$W$46,21,FALSE))</f>
        <v>2</v>
      </c>
      <c r="AI68" s="183" t="str">
        <f>IF(AI67="","",VLOOKUP(AI67,【記載例】シフト記号表!$C$5:$W$46,21,FALSE))</f>
        <v>-</v>
      </c>
      <c r="AJ68" s="183">
        <f>IF(AJ67="","",VLOOKUP(AJ67,【記載例】シフト記号表!$C$5:$W$46,21,FALSE))</f>
        <v>6.0000000000000098</v>
      </c>
      <c r="AK68" s="183" t="str">
        <f>IF(AK67="","",VLOOKUP(AK67,【記載例】シフト記号表!$C$5:$W$46,21,FALSE))</f>
        <v>-</v>
      </c>
      <c r="AL68" s="183">
        <f>IF(AL67="","",VLOOKUP(AL67,【記載例】シフト記号表!$C$5:$W$46,21,FALSE))</f>
        <v>4.9999999999999902</v>
      </c>
      <c r="AM68" s="183">
        <f>IF(AM67="","",VLOOKUP(AM67,【記載例】シフト記号表!$C$5:$W$46,21,FALSE))</f>
        <v>4.9999999999999902</v>
      </c>
      <c r="AN68" s="184" t="str">
        <f>IF(AN67="","",VLOOKUP(AN67,【記載例】シフト記号表!$C$5:$W$46,21,FALSE))</f>
        <v>-</v>
      </c>
      <c r="AO68" s="182" t="str">
        <f>IF(AO67="","",VLOOKUP(AO67,【記載例】シフト記号表!$C$5:$W$46,21,FALSE))</f>
        <v>-</v>
      </c>
      <c r="AP68" s="183">
        <f>IF(AP67="","",VLOOKUP(AP67,【記載例】シフト記号表!$C$5:$W$46,21,FALSE))</f>
        <v>2</v>
      </c>
      <c r="AQ68" s="183" t="str">
        <f>IF(AQ67="","",VLOOKUP(AQ67,【記載例】シフト記号表!$C$5:$W$46,21,FALSE))</f>
        <v>-</v>
      </c>
      <c r="AR68" s="183">
        <f>IF(AR67="","",VLOOKUP(AR67,【記載例】シフト記号表!$C$5:$W$46,21,FALSE))</f>
        <v>6.0000000000000098</v>
      </c>
      <c r="AS68" s="183" t="str">
        <f>IF(AS67="","",VLOOKUP(AS67,【記載例】シフト記号表!$C$5:$W$46,21,FALSE))</f>
        <v>-</v>
      </c>
      <c r="AT68" s="183">
        <f>IF(AT67="","",VLOOKUP(AT67,【記載例】シフト記号表!$C$5:$W$46,21,FALSE))</f>
        <v>4.9999999999999902</v>
      </c>
      <c r="AU68" s="184">
        <f>IF(AU67="","",VLOOKUP(AU67,【記載例】シフト記号表!$C$5:$W$46,21,FALSE))</f>
        <v>4.9999999999999902</v>
      </c>
      <c r="AV68" s="182">
        <f>IF(AV67="","",VLOOKUP(AV67,【記載例】シフト記号表!$C$5:$W$46,21,FALSE))</f>
        <v>4.9999999999999902</v>
      </c>
      <c r="AW68" s="183" t="str">
        <f>IF(AW67="","",VLOOKUP(AW67,【記載例】シフト記号表!$C$5:$W$46,21,FALSE))</f>
        <v>-</v>
      </c>
      <c r="AX68" s="183">
        <f>IF(AX67="","",VLOOKUP(AX67,【記載例】シフト記号表!$C$5:$W$46,21,FALSE))</f>
        <v>2</v>
      </c>
      <c r="AY68" s="183" t="str">
        <f>IF(AY67="","",VLOOKUP(AY67,【記載例】シフト記号表!$C$5:$W$46,21,FALSE))</f>
        <v>-</v>
      </c>
      <c r="AZ68" s="183">
        <f>IF(AZ67="","",VLOOKUP(AZ67,【記載例】シフト記号表!$C$5:$W$46,21,FALSE))</f>
        <v>6.0000000000000098</v>
      </c>
      <c r="BA68" s="183" t="str">
        <f>IF(BA67="","",VLOOKUP(BA67,【記載例】シフト記号表!$C$5:$W$46,21,FALSE))</f>
        <v>-</v>
      </c>
      <c r="BB68" s="184">
        <f>IF(BB67="","",VLOOKUP(BB67,【記載例】シフト記号表!$C$5:$W$46,21,FALSE))</f>
        <v>4.9999999999999902</v>
      </c>
      <c r="BC68" s="182" t="str">
        <f>IF(BC67="","",VLOOKUP(BC67,【記載例】シフト記号表!$C$5:$W$46,21,FALSE))</f>
        <v/>
      </c>
      <c r="BD68" s="183" t="str">
        <f>IF(BD67="","",VLOOKUP(BD67,【記載例】シフト記号表!$C$5:$W$46,21,FALSE))</f>
        <v/>
      </c>
      <c r="BE68" s="185" t="str">
        <f>IF(BE67="","",VLOOKUP(BE67,【記載例】シフト記号表!$C$5:$W$46,21,FALSE))</f>
        <v/>
      </c>
      <c r="BF68" s="696">
        <f>IF($BI$3="計画",SUM(AA68:BB68),IF($BI$3="実績",SUM(AA68:BE68),""))</f>
        <v>82</v>
      </c>
      <c r="BG68" s="697"/>
      <c r="BH68" s="698">
        <f>IF($BI$3="計画",BF68/4,IF($BI$3="実績",(BF68/($BI$7/7)),""))</f>
        <v>21</v>
      </c>
      <c r="BI68" s="699"/>
      <c r="BJ68" s="689"/>
      <c r="BK68" s="690"/>
      <c r="BL68" s="690"/>
      <c r="BM68" s="690"/>
      <c r="BN68" s="691"/>
    </row>
    <row r="69" spans="2:66" ht="20.25" customHeight="1" x14ac:dyDescent="0.15">
      <c r="B69" s="186"/>
      <c r="C69" s="866"/>
      <c r="D69" s="871"/>
      <c r="E69" s="869"/>
      <c r="F69" s="870"/>
      <c r="G69" s="743"/>
      <c r="H69" s="744"/>
      <c r="I69" s="745" t="str">
        <f>G68</f>
        <v>介護職員</v>
      </c>
      <c r="J69" s="744"/>
      <c r="K69" s="745" t="str">
        <f>M68</f>
        <v>A</v>
      </c>
      <c r="L69" s="744"/>
      <c r="M69" s="746"/>
      <c r="N69" s="747"/>
      <c r="O69" s="748"/>
      <c r="P69" s="749"/>
      <c r="Q69" s="749"/>
      <c r="R69" s="750"/>
      <c r="S69" s="755"/>
      <c r="T69" s="741"/>
      <c r="U69" s="756"/>
      <c r="V69" s="187" t="s">
        <v>279</v>
      </c>
      <c r="W69" s="213"/>
      <c r="X69" s="213"/>
      <c r="Y69" s="214"/>
      <c r="Z69" s="215"/>
      <c r="AA69" s="191" t="str">
        <f>IF(AA67="","",VLOOKUP(AA67,【記載例】シフト記号表!$C$5:$Y$46,23,FALSE))</f>
        <v>-</v>
      </c>
      <c r="AB69" s="192">
        <f>IF(AB67="","",VLOOKUP(AB67,【記載例】シフト記号表!$C$5:$Y$46,23,FALSE))</f>
        <v>3.0000000000000102</v>
      </c>
      <c r="AC69" s="192">
        <f>IF(AC67="","",VLOOKUP(AC67,【記載例】シフト記号表!$C$5:$Y$46,23,FALSE))</f>
        <v>3.0000000000000102</v>
      </c>
      <c r="AD69" s="192">
        <f>IF(AD67="","",VLOOKUP(AD67,【記載例】シフト記号表!$C$5:$Y$46,23,FALSE))</f>
        <v>1.99999999999999</v>
      </c>
      <c r="AE69" s="192">
        <f>IF(AE67="","",VLOOKUP(AE67,【記載例】シフト記号表!$C$5:$Y$46,23,FALSE))</f>
        <v>1.99999999999999</v>
      </c>
      <c r="AF69" s="192">
        <f>IF(AF67="","",VLOOKUP(AF67,【記載例】シフト記号表!$C$5:$Y$46,23,FALSE))</f>
        <v>1.99999999999999</v>
      </c>
      <c r="AG69" s="193" t="str">
        <f>IF(AG67="","",VLOOKUP(AG67,【記載例】シフト記号表!$C$5:$Y$46,23,FALSE))</f>
        <v>-</v>
      </c>
      <c r="AH69" s="191">
        <f>IF(AH67="","",VLOOKUP(AH67,【記載例】シフト記号表!$C$5:$Y$46,23,FALSE))</f>
        <v>14</v>
      </c>
      <c r="AI69" s="192" t="str">
        <f>IF(AI67="","",VLOOKUP(AI67,【記載例】シフト記号表!$C$5:$Y$46,23,FALSE))</f>
        <v>-</v>
      </c>
      <c r="AJ69" s="192">
        <f>IF(AJ67="","",VLOOKUP(AJ67,【記載例】シフト記号表!$C$5:$Y$46,23,FALSE))</f>
        <v>1.99999999999999</v>
      </c>
      <c r="AK69" s="192" t="str">
        <f>IF(AK67="","",VLOOKUP(AK67,【記載例】シフト記号表!$C$5:$Y$46,23,FALSE))</f>
        <v>-</v>
      </c>
      <c r="AL69" s="192">
        <f>IF(AL67="","",VLOOKUP(AL67,【記載例】シフト記号表!$C$5:$Y$46,23,FALSE))</f>
        <v>3.0000000000000102</v>
      </c>
      <c r="AM69" s="192">
        <f>IF(AM67="","",VLOOKUP(AM67,【記載例】シフト記号表!$C$5:$Y$46,23,FALSE))</f>
        <v>3.0000000000000102</v>
      </c>
      <c r="AN69" s="193" t="str">
        <f>IF(AN67="","",VLOOKUP(AN67,【記載例】シフト記号表!$C$5:$Y$46,23,FALSE))</f>
        <v>-</v>
      </c>
      <c r="AO69" s="191" t="str">
        <f>IF(AO67="","",VLOOKUP(AO67,【記載例】シフト記号表!$C$5:$Y$46,23,FALSE))</f>
        <v>-</v>
      </c>
      <c r="AP69" s="192">
        <f>IF(AP67="","",VLOOKUP(AP67,【記載例】シフト記号表!$C$5:$Y$46,23,FALSE))</f>
        <v>14</v>
      </c>
      <c r="AQ69" s="192" t="str">
        <f>IF(AQ67="","",VLOOKUP(AQ67,【記載例】シフト記号表!$C$5:$Y$46,23,FALSE))</f>
        <v>-</v>
      </c>
      <c r="AR69" s="192">
        <f>IF(AR67="","",VLOOKUP(AR67,【記載例】シフト記号表!$C$5:$Y$46,23,FALSE))</f>
        <v>1.99999999999999</v>
      </c>
      <c r="AS69" s="192" t="str">
        <f>IF(AS67="","",VLOOKUP(AS67,【記載例】シフト記号表!$C$5:$Y$46,23,FALSE))</f>
        <v>-</v>
      </c>
      <c r="AT69" s="192">
        <f>IF(AT67="","",VLOOKUP(AT67,【記載例】シフト記号表!$C$5:$Y$46,23,FALSE))</f>
        <v>3.0000000000000102</v>
      </c>
      <c r="AU69" s="193">
        <f>IF(AU67="","",VLOOKUP(AU67,【記載例】シフト記号表!$C$5:$Y$46,23,FALSE))</f>
        <v>3.0000000000000102</v>
      </c>
      <c r="AV69" s="191">
        <f>IF(AV67="","",VLOOKUP(AV67,【記載例】シフト記号表!$C$5:$Y$46,23,FALSE))</f>
        <v>3.0000000000000102</v>
      </c>
      <c r="AW69" s="192" t="str">
        <f>IF(AW67="","",VLOOKUP(AW67,【記載例】シフト記号表!$C$5:$Y$46,23,FALSE))</f>
        <v>-</v>
      </c>
      <c r="AX69" s="192">
        <f>IF(AX67="","",VLOOKUP(AX67,【記載例】シフト記号表!$C$5:$Y$46,23,FALSE))</f>
        <v>14</v>
      </c>
      <c r="AY69" s="192" t="str">
        <f>IF(AY67="","",VLOOKUP(AY67,【記載例】シフト記号表!$C$5:$Y$46,23,FALSE))</f>
        <v>-</v>
      </c>
      <c r="AZ69" s="192">
        <f>IF(AZ67="","",VLOOKUP(AZ67,【記載例】シフト記号表!$C$5:$Y$46,23,FALSE))</f>
        <v>1.99999999999999</v>
      </c>
      <c r="BA69" s="192" t="str">
        <f>IF(BA67="","",VLOOKUP(BA67,【記載例】シフト記号表!$C$5:$Y$46,23,FALSE))</f>
        <v>-</v>
      </c>
      <c r="BB69" s="193">
        <f>IF(BB67="","",VLOOKUP(BB67,【記載例】シフト記号表!$C$5:$Y$46,23,FALSE))</f>
        <v>3.0000000000000102</v>
      </c>
      <c r="BC69" s="191" t="str">
        <f>IF(BC67="","",VLOOKUP(BC67,【記載例】シフト記号表!$C$5:$Y$46,23,FALSE))</f>
        <v/>
      </c>
      <c r="BD69" s="192" t="str">
        <f>IF(BD67="","",VLOOKUP(BD67,【記載例】シフト記号表!$C$5:$Y$46,23,FALSE))</f>
        <v/>
      </c>
      <c r="BE69" s="194" t="str">
        <f>IF(BE67="","",VLOOKUP(BE67,【記載例】シフト記号表!$C$5:$Y$46,23,FALSE))</f>
        <v/>
      </c>
      <c r="BF69" s="751">
        <f>IF($BI$3="計画",SUM(AA69:BB69),IF($BI$3="実績",SUM(AA69:BE69),""))</f>
        <v>78</v>
      </c>
      <c r="BG69" s="752"/>
      <c r="BH69" s="753">
        <f>IF($BI$3="計画",BF69/4,IF($BI$3="実績",(BF69/($BI$7/7)),""))</f>
        <v>20</v>
      </c>
      <c r="BI69" s="754"/>
      <c r="BJ69" s="740"/>
      <c r="BK69" s="741"/>
      <c r="BL69" s="741"/>
      <c r="BM69" s="741"/>
      <c r="BN69" s="742"/>
    </row>
    <row r="70" spans="2:66" ht="20.25" customHeight="1" x14ac:dyDescent="0.15">
      <c r="B70" s="195"/>
      <c r="C70" s="865"/>
      <c r="D70" s="868" t="s">
        <v>325</v>
      </c>
      <c r="E70" s="869"/>
      <c r="F70" s="870"/>
      <c r="G70" s="733"/>
      <c r="H70" s="734"/>
      <c r="I70" s="176"/>
      <c r="J70" s="177"/>
      <c r="K70" s="176"/>
      <c r="L70" s="177"/>
      <c r="M70" s="716"/>
      <c r="N70" s="717"/>
      <c r="O70" s="737"/>
      <c r="P70" s="738"/>
      <c r="Q70" s="738"/>
      <c r="R70" s="734"/>
      <c r="S70" s="720" t="s">
        <v>330</v>
      </c>
      <c r="T70" s="687"/>
      <c r="U70" s="721"/>
      <c r="V70" s="198" t="s">
        <v>272</v>
      </c>
      <c r="W70" s="206"/>
      <c r="X70" s="206"/>
      <c r="Y70" s="207"/>
      <c r="Z70" s="212"/>
      <c r="AA70" s="202" t="s">
        <v>327</v>
      </c>
      <c r="AB70" s="203" t="s">
        <v>274</v>
      </c>
      <c r="AC70" s="203" t="s">
        <v>274</v>
      </c>
      <c r="AD70" s="203" t="s">
        <v>315</v>
      </c>
      <c r="AE70" s="203" t="s">
        <v>274</v>
      </c>
      <c r="AF70" s="203" t="s">
        <v>327</v>
      </c>
      <c r="AG70" s="204" t="s">
        <v>307</v>
      </c>
      <c r="AH70" s="202" t="s">
        <v>274</v>
      </c>
      <c r="AI70" s="203" t="s">
        <v>307</v>
      </c>
      <c r="AJ70" s="203" t="s">
        <v>274</v>
      </c>
      <c r="AK70" s="203" t="s">
        <v>274</v>
      </c>
      <c r="AL70" s="203" t="s">
        <v>307</v>
      </c>
      <c r="AM70" s="203" t="s">
        <v>306</v>
      </c>
      <c r="AN70" s="204" t="s">
        <v>306</v>
      </c>
      <c r="AO70" s="202" t="s">
        <v>327</v>
      </c>
      <c r="AP70" s="203" t="s">
        <v>274</v>
      </c>
      <c r="AQ70" s="203" t="s">
        <v>315</v>
      </c>
      <c r="AR70" s="203" t="s">
        <v>274</v>
      </c>
      <c r="AS70" s="203" t="s">
        <v>307</v>
      </c>
      <c r="AT70" s="203" t="s">
        <v>274</v>
      </c>
      <c r="AU70" s="204" t="s">
        <v>306</v>
      </c>
      <c r="AV70" s="202" t="s">
        <v>306</v>
      </c>
      <c r="AW70" s="203" t="s">
        <v>307</v>
      </c>
      <c r="AX70" s="203" t="s">
        <v>274</v>
      </c>
      <c r="AY70" s="203" t="s">
        <v>307</v>
      </c>
      <c r="AZ70" s="203" t="s">
        <v>274</v>
      </c>
      <c r="BA70" s="203" t="s">
        <v>306</v>
      </c>
      <c r="BB70" s="204" t="s">
        <v>274</v>
      </c>
      <c r="BC70" s="202"/>
      <c r="BD70" s="203"/>
      <c r="BE70" s="205"/>
      <c r="BF70" s="682"/>
      <c r="BG70" s="683"/>
      <c r="BH70" s="684"/>
      <c r="BI70" s="685"/>
      <c r="BJ70" s="686"/>
      <c r="BK70" s="687"/>
      <c r="BL70" s="687"/>
      <c r="BM70" s="687"/>
      <c r="BN70" s="688"/>
    </row>
    <row r="71" spans="2:66" ht="20.25" customHeight="1" x14ac:dyDescent="0.15">
      <c r="B71" s="175">
        <f>B68+1</f>
        <v>18</v>
      </c>
      <c r="C71" s="866"/>
      <c r="D71" s="871"/>
      <c r="E71" s="869"/>
      <c r="F71" s="870"/>
      <c r="G71" s="733" t="s">
        <v>309</v>
      </c>
      <c r="H71" s="734"/>
      <c r="I71" s="176"/>
      <c r="J71" s="177"/>
      <c r="K71" s="176"/>
      <c r="L71" s="177"/>
      <c r="M71" s="735" t="s">
        <v>319</v>
      </c>
      <c r="N71" s="736"/>
      <c r="O71" s="737" t="s">
        <v>277</v>
      </c>
      <c r="P71" s="738"/>
      <c r="Q71" s="738"/>
      <c r="R71" s="734"/>
      <c r="S71" s="722"/>
      <c r="T71" s="690"/>
      <c r="U71" s="723"/>
      <c r="V71" s="178" t="s">
        <v>278</v>
      </c>
      <c r="W71" s="179"/>
      <c r="X71" s="179"/>
      <c r="Y71" s="180"/>
      <c r="Z71" s="181"/>
      <c r="AA71" s="182">
        <f>IF(AA70="","",VLOOKUP(AA70,【記載例】シフト記号表!$C$5:$W$46,21,FALSE))</f>
        <v>4.9999999999999902</v>
      </c>
      <c r="AB71" s="183" t="str">
        <f>IF(AB70="","",VLOOKUP(AB70,【記載例】シフト記号表!$C$5:$W$46,21,FALSE))</f>
        <v>-</v>
      </c>
      <c r="AC71" s="183" t="str">
        <f>IF(AC70="","",VLOOKUP(AC70,【記載例】シフト記号表!$C$5:$W$46,21,FALSE))</f>
        <v>-</v>
      </c>
      <c r="AD71" s="183">
        <f>IF(AD70="","",VLOOKUP(AD70,【記載例】シフト記号表!$C$5:$W$46,21,FALSE))</f>
        <v>4.9999999999999902</v>
      </c>
      <c r="AE71" s="183" t="str">
        <f>IF(AE70="","",VLOOKUP(AE70,【記載例】シフト記号表!$C$5:$W$46,21,FALSE))</f>
        <v>-</v>
      </c>
      <c r="AF71" s="183">
        <f>IF(AF70="","",VLOOKUP(AF70,【記載例】シフト記号表!$C$5:$W$46,21,FALSE))</f>
        <v>4.9999999999999902</v>
      </c>
      <c r="AG71" s="184">
        <f>IF(AG70="","",VLOOKUP(AG70,【記載例】シフト記号表!$C$5:$W$46,21,FALSE))</f>
        <v>4.9999999999999902</v>
      </c>
      <c r="AH71" s="182" t="str">
        <f>IF(AH70="","",VLOOKUP(AH70,【記載例】シフト記号表!$C$5:$W$46,21,FALSE))</f>
        <v>-</v>
      </c>
      <c r="AI71" s="183">
        <f>IF(AI70="","",VLOOKUP(AI70,【記載例】シフト記号表!$C$5:$W$46,21,FALSE))</f>
        <v>4.9999999999999902</v>
      </c>
      <c r="AJ71" s="183" t="str">
        <f>IF(AJ70="","",VLOOKUP(AJ70,【記載例】シフト記号表!$C$5:$W$46,21,FALSE))</f>
        <v>-</v>
      </c>
      <c r="AK71" s="183" t="str">
        <f>IF(AK70="","",VLOOKUP(AK70,【記載例】シフト記号表!$C$5:$W$46,21,FALSE))</f>
        <v>-</v>
      </c>
      <c r="AL71" s="183">
        <f>IF(AL70="","",VLOOKUP(AL70,【記載例】シフト記号表!$C$5:$W$46,21,FALSE))</f>
        <v>4.9999999999999902</v>
      </c>
      <c r="AM71" s="183">
        <f>IF(AM70="","",VLOOKUP(AM70,【記載例】シフト記号表!$C$5:$W$46,21,FALSE))</f>
        <v>6.0000000000000098</v>
      </c>
      <c r="AN71" s="184">
        <f>IF(AN70="","",VLOOKUP(AN70,【記載例】シフト記号表!$C$5:$W$46,21,FALSE))</f>
        <v>6.0000000000000098</v>
      </c>
      <c r="AO71" s="182">
        <f>IF(AO70="","",VLOOKUP(AO70,【記載例】シフト記号表!$C$5:$W$46,21,FALSE))</f>
        <v>4.9999999999999902</v>
      </c>
      <c r="AP71" s="183" t="str">
        <f>IF(AP70="","",VLOOKUP(AP70,【記載例】シフト記号表!$C$5:$W$46,21,FALSE))</f>
        <v>-</v>
      </c>
      <c r="AQ71" s="183">
        <f>IF(AQ70="","",VLOOKUP(AQ70,【記載例】シフト記号表!$C$5:$W$46,21,FALSE))</f>
        <v>4.9999999999999902</v>
      </c>
      <c r="AR71" s="183" t="str">
        <f>IF(AR70="","",VLOOKUP(AR70,【記載例】シフト記号表!$C$5:$W$46,21,FALSE))</f>
        <v>-</v>
      </c>
      <c r="AS71" s="183">
        <f>IF(AS70="","",VLOOKUP(AS70,【記載例】シフト記号表!$C$5:$W$46,21,FALSE))</f>
        <v>4.9999999999999902</v>
      </c>
      <c r="AT71" s="183" t="str">
        <f>IF(AT70="","",VLOOKUP(AT70,【記載例】シフト記号表!$C$5:$W$46,21,FALSE))</f>
        <v>-</v>
      </c>
      <c r="AU71" s="184">
        <f>IF(AU70="","",VLOOKUP(AU70,【記載例】シフト記号表!$C$5:$W$46,21,FALSE))</f>
        <v>6.0000000000000098</v>
      </c>
      <c r="AV71" s="182">
        <f>IF(AV70="","",VLOOKUP(AV70,【記載例】シフト記号表!$C$5:$W$46,21,FALSE))</f>
        <v>6.0000000000000098</v>
      </c>
      <c r="AW71" s="183">
        <f>IF(AW70="","",VLOOKUP(AW70,【記載例】シフト記号表!$C$5:$W$46,21,FALSE))</f>
        <v>4.9999999999999902</v>
      </c>
      <c r="AX71" s="183" t="str">
        <f>IF(AX70="","",VLOOKUP(AX70,【記載例】シフト記号表!$C$5:$W$46,21,FALSE))</f>
        <v>-</v>
      </c>
      <c r="AY71" s="183">
        <f>IF(AY70="","",VLOOKUP(AY70,【記載例】シフト記号表!$C$5:$W$46,21,FALSE))</f>
        <v>4.9999999999999902</v>
      </c>
      <c r="AZ71" s="183" t="str">
        <f>IF(AZ70="","",VLOOKUP(AZ70,【記載例】シフト記号表!$C$5:$W$46,21,FALSE))</f>
        <v>-</v>
      </c>
      <c r="BA71" s="183">
        <f>IF(BA70="","",VLOOKUP(BA70,【記載例】シフト記号表!$C$5:$W$46,21,FALSE))</f>
        <v>6.0000000000000098</v>
      </c>
      <c r="BB71" s="184" t="str">
        <f>IF(BB70="","",VLOOKUP(BB70,【記載例】シフト記号表!$C$5:$W$46,21,FALSE))</f>
        <v>-</v>
      </c>
      <c r="BC71" s="182" t="str">
        <f>IF(BC70="","",VLOOKUP(BC70,【記載例】シフト記号表!$C$5:$W$46,21,FALSE))</f>
        <v/>
      </c>
      <c r="BD71" s="183" t="str">
        <f>IF(BD70="","",VLOOKUP(BD70,【記載例】シフト記号表!$C$5:$W$46,21,FALSE))</f>
        <v/>
      </c>
      <c r="BE71" s="185" t="str">
        <f>IF(BE70="","",VLOOKUP(BE70,【記載例】シフト記号表!$C$5:$W$46,21,FALSE))</f>
        <v/>
      </c>
      <c r="BF71" s="696">
        <f>IF($BI$3="計画",SUM(AA71:BB71),IF($BI$3="実績",SUM(AA71:BE71),""))</f>
        <v>84.999999999999901</v>
      </c>
      <c r="BG71" s="697"/>
      <c r="BH71" s="698">
        <f>IF($BI$3="計画",BF71/4,IF($BI$3="実績",(BF71/($BI$7/7)),""))</f>
        <v>21</v>
      </c>
      <c r="BI71" s="699"/>
      <c r="BJ71" s="689"/>
      <c r="BK71" s="690"/>
      <c r="BL71" s="690"/>
      <c r="BM71" s="690"/>
      <c r="BN71" s="691"/>
    </row>
    <row r="72" spans="2:66" ht="20.25" customHeight="1" x14ac:dyDescent="0.15">
      <c r="B72" s="186"/>
      <c r="C72" s="866"/>
      <c r="D72" s="871"/>
      <c r="E72" s="869"/>
      <c r="F72" s="870"/>
      <c r="G72" s="743"/>
      <c r="H72" s="744"/>
      <c r="I72" s="745" t="str">
        <f>G71</f>
        <v>介護職員</v>
      </c>
      <c r="J72" s="744"/>
      <c r="K72" s="745" t="str">
        <f>M71</f>
        <v>C</v>
      </c>
      <c r="L72" s="744"/>
      <c r="M72" s="746"/>
      <c r="N72" s="747"/>
      <c r="O72" s="748"/>
      <c r="P72" s="749"/>
      <c r="Q72" s="749"/>
      <c r="R72" s="750"/>
      <c r="S72" s="755"/>
      <c r="T72" s="741"/>
      <c r="U72" s="756"/>
      <c r="V72" s="187" t="s">
        <v>279</v>
      </c>
      <c r="W72" s="213"/>
      <c r="X72" s="213"/>
      <c r="Y72" s="214"/>
      <c r="Z72" s="215"/>
      <c r="AA72" s="191">
        <f>IF(AA70="","",VLOOKUP(AA70,【記載例】シフト記号表!$C$5:$Y$46,23,FALSE))</f>
        <v>3.0000000000000102</v>
      </c>
      <c r="AB72" s="192" t="str">
        <f>IF(AB70="","",VLOOKUP(AB70,【記載例】シフト記号表!$C$5:$Y$46,23,FALSE))</f>
        <v>-</v>
      </c>
      <c r="AC72" s="192" t="str">
        <f>IF(AC70="","",VLOOKUP(AC70,【記載例】シフト記号表!$C$5:$Y$46,23,FALSE))</f>
        <v>-</v>
      </c>
      <c r="AD72" s="192">
        <f>IF(AD70="","",VLOOKUP(AD70,【記載例】シフト記号表!$C$5:$Y$46,23,FALSE))</f>
        <v>3.0000000000000102</v>
      </c>
      <c r="AE72" s="192" t="str">
        <f>IF(AE70="","",VLOOKUP(AE70,【記載例】シフト記号表!$C$5:$Y$46,23,FALSE))</f>
        <v>-</v>
      </c>
      <c r="AF72" s="192">
        <f>IF(AF70="","",VLOOKUP(AF70,【記載例】シフト記号表!$C$5:$Y$46,23,FALSE))</f>
        <v>3.0000000000000102</v>
      </c>
      <c r="AG72" s="193">
        <f>IF(AG70="","",VLOOKUP(AG70,【記載例】シフト記号表!$C$5:$Y$46,23,FALSE))</f>
        <v>3.0000000000000102</v>
      </c>
      <c r="AH72" s="191" t="str">
        <f>IF(AH70="","",VLOOKUP(AH70,【記載例】シフト記号表!$C$5:$Y$46,23,FALSE))</f>
        <v>-</v>
      </c>
      <c r="AI72" s="192">
        <f>IF(AI70="","",VLOOKUP(AI70,【記載例】シフト記号表!$C$5:$Y$46,23,FALSE))</f>
        <v>3.0000000000000102</v>
      </c>
      <c r="AJ72" s="192" t="str">
        <f>IF(AJ70="","",VLOOKUP(AJ70,【記載例】シフト記号表!$C$5:$Y$46,23,FALSE))</f>
        <v>-</v>
      </c>
      <c r="AK72" s="192" t="str">
        <f>IF(AK70="","",VLOOKUP(AK70,【記載例】シフト記号表!$C$5:$Y$46,23,FALSE))</f>
        <v>-</v>
      </c>
      <c r="AL72" s="192">
        <f>IF(AL70="","",VLOOKUP(AL70,【記載例】シフト記号表!$C$5:$Y$46,23,FALSE))</f>
        <v>3.0000000000000102</v>
      </c>
      <c r="AM72" s="192">
        <f>IF(AM70="","",VLOOKUP(AM70,【記載例】シフト記号表!$C$5:$Y$46,23,FALSE))</f>
        <v>1.99999999999999</v>
      </c>
      <c r="AN72" s="193">
        <f>IF(AN70="","",VLOOKUP(AN70,【記載例】シフト記号表!$C$5:$Y$46,23,FALSE))</f>
        <v>1.99999999999999</v>
      </c>
      <c r="AO72" s="191">
        <f>IF(AO70="","",VLOOKUP(AO70,【記載例】シフト記号表!$C$5:$Y$46,23,FALSE))</f>
        <v>3.0000000000000102</v>
      </c>
      <c r="AP72" s="192" t="str">
        <f>IF(AP70="","",VLOOKUP(AP70,【記載例】シフト記号表!$C$5:$Y$46,23,FALSE))</f>
        <v>-</v>
      </c>
      <c r="AQ72" s="192">
        <f>IF(AQ70="","",VLOOKUP(AQ70,【記載例】シフト記号表!$C$5:$Y$46,23,FALSE))</f>
        <v>3.0000000000000102</v>
      </c>
      <c r="AR72" s="192" t="str">
        <f>IF(AR70="","",VLOOKUP(AR70,【記載例】シフト記号表!$C$5:$Y$46,23,FALSE))</f>
        <v>-</v>
      </c>
      <c r="AS72" s="192">
        <f>IF(AS70="","",VLOOKUP(AS70,【記載例】シフト記号表!$C$5:$Y$46,23,FALSE))</f>
        <v>3.0000000000000102</v>
      </c>
      <c r="AT72" s="192" t="str">
        <f>IF(AT70="","",VLOOKUP(AT70,【記載例】シフト記号表!$C$5:$Y$46,23,FALSE))</f>
        <v>-</v>
      </c>
      <c r="AU72" s="193">
        <f>IF(AU70="","",VLOOKUP(AU70,【記載例】シフト記号表!$C$5:$Y$46,23,FALSE))</f>
        <v>1.99999999999999</v>
      </c>
      <c r="AV72" s="191">
        <f>IF(AV70="","",VLOOKUP(AV70,【記載例】シフト記号表!$C$5:$Y$46,23,FALSE))</f>
        <v>1.99999999999999</v>
      </c>
      <c r="AW72" s="192">
        <f>IF(AW70="","",VLOOKUP(AW70,【記載例】シフト記号表!$C$5:$Y$46,23,FALSE))</f>
        <v>3.0000000000000102</v>
      </c>
      <c r="AX72" s="192" t="str">
        <f>IF(AX70="","",VLOOKUP(AX70,【記載例】シフト記号表!$C$5:$Y$46,23,FALSE))</f>
        <v>-</v>
      </c>
      <c r="AY72" s="192">
        <f>IF(AY70="","",VLOOKUP(AY70,【記載例】シフト記号表!$C$5:$Y$46,23,FALSE))</f>
        <v>3.0000000000000102</v>
      </c>
      <c r="AZ72" s="192" t="str">
        <f>IF(AZ70="","",VLOOKUP(AZ70,【記載例】シフト記号表!$C$5:$Y$46,23,FALSE))</f>
        <v>-</v>
      </c>
      <c r="BA72" s="192">
        <f>IF(BA70="","",VLOOKUP(BA70,【記載例】シフト記号表!$C$5:$Y$46,23,FALSE))</f>
        <v>1.99999999999999</v>
      </c>
      <c r="BB72" s="193" t="str">
        <f>IF(BB70="","",VLOOKUP(BB70,【記載例】シフト記号表!$C$5:$Y$46,23,FALSE))</f>
        <v>-</v>
      </c>
      <c r="BC72" s="191" t="str">
        <f>IF(BC70="","",VLOOKUP(BC70,【記載例】シフト記号表!$C$5:$Y$46,23,FALSE))</f>
        <v/>
      </c>
      <c r="BD72" s="192" t="str">
        <f>IF(BD70="","",VLOOKUP(BD70,【記載例】シフト記号表!$C$5:$Y$46,23,FALSE))</f>
        <v/>
      </c>
      <c r="BE72" s="194" t="str">
        <f>IF(BE70="","",VLOOKUP(BE70,【記載例】シフト記号表!$C$5:$Y$46,23,FALSE))</f>
        <v/>
      </c>
      <c r="BF72" s="751">
        <f>IF($BI$3="計画",SUM(AA72:BB72),IF($BI$3="実績",SUM(AA72:BE72),""))</f>
        <v>43.000000000000099</v>
      </c>
      <c r="BG72" s="752"/>
      <c r="BH72" s="753">
        <f>IF($BI$3="計画",BF72/4,IF($BI$3="実績",(BF72/($BI$7/7)),""))</f>
        <v>11</v>
      </c>
      <c r="BI72" s="754"/>
      <c r="BJ72" s="740"/>
      <c r="BK72" s="741"/>
      <c r="BL72" s="741"/>
      <c r="BM72" s="741"/>
      <c r="BN72" s="742"/>
    </row>
    <row r="73" spans="2:66" ht="20.25" customHeight="1" x14ac:dyDescent="0.15">
      <c r="B73" s="195"/>
      <c r="C73" s="865" t="s">
        <v>302</v>
      </c>
      <c r="D73" s="868" t="s">
        <v>331</v>
      </c>
      <c r="E73" s="869"/>
      <c r="F73" s="870"/>
      <c r="G73" s="714"/>
      <c r="H73" s="715"/>
      <c r="I73" s="196"/>
      <c r="J73" s="197"/>
      <c r="K73" s="196"/>
      <c r="L73" s="197"/>
      <c r="M73" s="716"/>
      <c r="N73" s="717"/>
      <c r="O73" s="718"/>
      <c r="P73" s="719"/>
      <c r="Q73" s="719"/>
      <c r="R73" s="715"/>
      <c r="S73" s="720" t="s">
        <v>332</v>
      </c>
      <c r="T73" s="687"/>
      <c r="U73" s="721"/>
      <c r="V73" s="198" t="s">
        <v>272</v>
      </c>
      <c r="W73" s="199"/>
      <c r="X73" s="199"/>
      <c r="Y73" s="200"/>
      <c r="Z73" s="201"/>
      <c r="AA73" s="202" t="s">
        <v>305</v>
      </c>
      <c r="AB73" s="203" t="s">
        <v>274</v>
      </c>
      <c r="AC73" s="203" t="s">
        <v>306</v>
      </c>
      <c r="AD73" s="203" t="s">
        <v>306</v>
      </c>
      <c r="AE73" s="203" t="s">
        <v>274</v>
      </c>
      <c r="AF73" s="203" t="s">
        <v>315</v>
      </c>
      <c r="AG73" s="204" t="s">
        <v>274</v>
      </c>
      <c r="AH73" s="202" t="s">
        <v>274</v>
      </c>
      <c r="AI73" s="203" t="s">
        <v>308</v>
      </c>
      <c r="AJ73" s="203" t="s">
        <v>274</v>
      </c>
      <c r="AK73" s="203" t="s">
        <v>306</v>
      </c>
      <c r="AL73" s="203" t="s">
        <v>306</v>
      </c>
      <c r="AM73" s="203" t="s">
        <v>274</v>
      </c>
      <c r="AN73" s="204" t="s">
        <v>307</v>
      </c>
      <c r="AO73" s="202" t="s">
        <v>307</v>
      </c>
      <c r="AP73" s="203" t="s">
        <v>274</v>
      </c>
      <c r="AQ73" s="203" t="s">
        <v>329</v>
      </c>
      <c r="AR73" s="203" t="s">
        <v>274</v>
      </c>
      <c r="AS73" s="203" t="s">
        <v>306</v>
      </c>
      <c r="AT73" s="203" t="s">
        <v>306</v>
      </c>
      <c r="AU73" s="204" t="s">
        <v>274</v>
      </c>
      <c r="AV73" s="202" t="s">
        <v>307</v>
      </c>
      <c r="AW73" s="203" t="s">
        <v>274</v>
      </c>
      <c r="AX73" s="203" t="s">
        <v>274</v>
      </c>
      <c r="AY73" s="203" t="s">
        <v>305</v>
      </c>
      <c r="AZ73" s="203" t="s">
        <v>274</v>
      </c>
      <c r="BA73" s="203" t="s">
        <v>306</v>
      </c>
      <c r="BB73" s="204" t="s">
        <v>306</v>
      </c>
      <c r="BC73" s="202"/>
      <c r="BD73" s="203"/>
      <c r="BE73" s="205"/>
      <c r="BF73" s="682"/>
      <c r="BG73" s="683"/>
      <c r="BH73" s="684"/>
      <c r="BI73" s="685"/>
      <c r="BJ73" s="686"/>
      <c r="BK73" s="687"/>
      <c r="BL73" s="687"/>
      <c r="BM73" s="687"/>
      <c r="BN73" s="688"/>
    </row>
    <row r="74" spans="2:66" ht="20.25" customHeight="1" x14ac:dyDescent="0.15">
      <c r="B74" s="175">
        <f>B71+1</f>
        <v>19</v>
      </c>
      <c r="C74" s="866"/>
      <c r="D74" s="871"/>
      <c r="E74" s="869"/>
      <c r="F74" s="870"/>
      <c r="G74" s="733" t="s">
        <v>309</v>
      </c>
      <c r="H74" s="734"/>
      <c r="I74" s="176"/>
      <c r="J74" s="177"/>
      <c r="K74" s="176"/>
      <c r="L74" s="177"/>
      <c r="M74" s="735" t="s">
        <v>276</v>
      </c>
      <c r="N74" s="736"/>
      <c r="O74" s="737" t="s">
        <v>310</v>
      </c>
      <c r="P74" s="738"/>
      <c r="Q74" s="738"/>
      <c r="R74" s="734"/>
      <c r="S74" s="722"/>
      <c r="T74" s="690"/>
      <c r="U74" s="723"/>
      <c r="V74" s="178" t="s">
        <v>278</v>
      </c>
      <c r="W74" s="179"/>
      <c r="X74" s="179"/>
      <c r="Y74" s="180"/>
      <c r="Z74" s="181"/>
      <c r="AA74" s="182">
        <f>IF(AA73="","",VLOOKUP(AA73,【記載例】シフト記号表!$C$5:$W$46,21,FALSE))</f>
        <v>2</v>
      </c>
      <c r="AB74" s="183" t="str">
        <f>IF(AB73="","",VLOOKUP(AB73,【記載例】シフト記号表!$C$5:$W$46,21,FALSE))</f>
        <v>-</v>
      </c>
      <c r="AC74" s="183">
        <f>IF(AC73="","",VLOOKUP(AC73,【記載例】シフト記号表!$C$5:$W$46,21,FALSE))</f>
        <v>6.0000000000000098</v>
      </c>
      <c r="AD74" s="183">
        <f>IF(AD73="","",VLOOKUP(AD73,【記載例】シフト記号表!$C$5:$W$46,21,FALSE))</f>
        <v>6.0000000000000098</v>
      </c>
      <c r="AE74" s="183" t="str">
        <f>IF(AE73="","",VLOOKUP(AE73,【記載例】シフト記号表!$C$5:$W$46,21,FALSE))</f>
        <v>-</v>
      </c>
      <c r="AF74" s="183">
        <f>IF(AF73="","",VLOOKUP(AF73,【記載例】シフト記号表!$C$5:$W$46,21,FALSE))</f>
        <v>4.9999999999999902</v>
      </c>
      <c r="AG74" s="184" t="str">
        <f>IF(AG73="","",VLOOKUP(AG73,【記載例】シフト記号表!$C$5:$W$46,21,FALSE))</f>
        <v>-</v>
      </c>
      <c r="AH74" s="182" t="str">
        <f>IF(AH73="","",VLOOKUP(AH73,【記載例】シフト記号表!$C$5:$W$46,21,FALSE))</f>
        <v>-</v>
      </c>
      <c r="AI74" s="183">
        <f>IF(AI73="","",VLOOKUP(AI73,【記載例】シフト記号表!$C$5:$W$46,21,FALSE))</f>
        <v>2</v>
      </c>
      <c r="AJ74" s="183" t="str">
        <f>IF(AJ73="","",VLOOKUP(AJ73,【記載例】シフト記号表!$C$5:$W$46,21,FALSE))</f>
        <v>-</v>
      </c>
      <c r="AK74" s="183">
        <f>IF(AK73="","",VLOOKUP(AK73,【記載例】シフト記号表!$C$5:$W$46,21,FALSE))</f>
        <v>6.0000000000000098</v>
      </c>
      <c r="AL74" s="183">
        <f>IF(AL73="","",VLOOKUP(AL73,【記載例】シフト記号表!$C$5:$W$46,21,FALSE))</f>
        <v>6.0000000000000098</v>
      </c>
      <c r="AM74" s="183" t="str">
        <f>IF(AM73="","",VLOOKUP(AM73,【記載例】シフト記号表!$C$5:$W$46,21,FALSE))</f>
        <v>-</v>
      </c>
      <c r="AN74" s="184">
        <f>IF(AN73="","",VLOOKUP(AN73,【記載例】シフト記号表!$C$5:$W$46,21,FALSE))</f>
        <v>4.9999999999999902</v>
      </c>
      <c r="AO74" s="182">
        <f>IF(AO73="","",VLOOKUP(AO73,【記載例】シフト記号表!$C$5:$W$46,21,FALSE))</f>
        <v>4.9999999999999902</v>
      </c>
      <c r="AP74" s="183" t="str">
        <f>IF(AP73="","",VLOOKUP(AP73,【記載例】シフト記号表!$C$5:$W$46,21,FALSE))</f>
        <v>-</v>
      </c>
      <c r="AQ74" s="183">
        <f>IF(AQ73="","",VLOOKUP(AQ73,【記載例】シフト記号表!$C$5:$W$46,21,FALSE))</f>
        <v>2</v>
      </c>
      <c r="AR74" s="183" t="str">
        <f>IF(AR73="","",VLOOKUP(AR73,【記載例】シフト記号表!$C$5:$W$46,21,FALSE))</f>
        <v>-</v>
      </c>
      <c r="AS74" s="183">
        <f>IF(AS73="","",VLOOKUP(AS73,【記載例】シフト記号表!$C$5:$W$46,21,FALSE))</f>
        <v>6.0000000000000098</v>
      </c>
      <c r="AT74" s="183">
        <f>IF(AT73="","",VLOOKUP(AT73,【記載例】シフト記号表!$C$5:$W$46,21,FALSE))</f>
        <v>6.0000000000000098</v>
      </c>
      <c r="AU74" s="184" t="str">
        <f>IF(AU73="","",VLOOKUP(AU73,【記載例】シフト記号表!$C$5:$W$46,21,FALSE))</f>
        <v>-</v>
      </c>
      <c r="AV74" s="182">
        <f>IF(AV73="","",VLOOKUP(AV73,【記載例】シフト記号表!$C$5:$W$46,21,FALSE))</f>
        <v>4.9999999999999902</v>
      </c>
      <c r="AW74" s="183" t="str">
        <f>IF(AW73="","",VLOOKUP(AW73,【記載例】シフト記号表!$C$5:$W$46,21,FALSE))</f>
        <v>-</v>
      </c>
      <c r="AX74" s="183" t="str">
        <f>IF(AX73="","",VLOOKUP(AX73,【記載例】シフト記号表!$C$5:$W$46,21,FALSE))</f>
        <v>-</v>
      </c>
      <c r="AY74" s="183">
        <f>IF(AY73="","",VLOOKUP(AY73,【記載例】シフト記号表!$C$5:$W$46,21,FALSE))</f>
        <v>2</v>
      </c>
      <c r="AZ74" s="183" t="str">
        <f>IF(AZ73="","",VLOOKUP(AZ73,【記載例】シフト記号表!$C$5:$W$46,21,FALSE))</f>
        <v>-</v>
      </c>
      <c r="BA74" s="183">
        <f>IF(BA73="","",VLOOKUP(BA73,【記載例】シフト記号表!$C$5:$W$46,21,FALSE))</f>
        <v>6.0000000000000098</v>
      </c>
      <c r="BB74" s="184">
        <f>IF(BB73="","",VLOOKUP(BB73,【記載例】シフト記号表!$C$5:$W$46,21,FALSE))</f>
        <v>6.0000000000000098</v>
      </c>
      <c r="BC74" s="182" t="str">
        <f>IF(BC73="","",VLOOKUP(BC73,【記載例】シフト記号表!$C$5:$W$46,21,FALSE))</f>
        <v/>
      </c>
      <c r="BD74" s="183" t="str">
        <f>IF(BD73="","",VLOOKUP(BD73,【記載例】シフト記号表!$C$5:$W$46,21,FALSE))</f>
        <v/>
      </c>
      <c r="BE74" s="185" t="str">
        <f>IF(BE73="","",VLOOKUP(BE73,【記載例】シフト記号表!$C$5:$W$46,21,FALSE))</f>
        <v/>
      </c>
      <c r="BF74" s="696">
        <f>IF($BI$3="計画",SUM(AA74:BB74),IF($BI$3="実績",SUM(AA74:BE74),""))</f>
        <v>76.000000000000099</v>
      </c>
      <c r="BG74" s="697"/>
      <c r="BH74" s="698">
        <f>IF($BI$3="計画",BF74/4,IF($BI$3="実績",(BF74/($BI$7/7)),""))</f>
        <v>19</v>
      </c>
      <c r="BI74" s="699"/>
      <c r="BJ74" s="689"/>
      <c r="BK74" s="690"/>
      <c r="BL74" s="690"/>
      <c r="BM74" s="690"/>
      <c r="BN74" s="691"/>
    </row>
    <row r="75" spans="2:66" ht="20.25" customHeight="1" x14ac:dyDescent="0.15">
      <c r="B75" s="186"/>
      <c r="C75" s="866"/>
      <c r="D75" s="871"/>
      <c r="E75" s="869"/>
      <c r="F75" s="870"/>
      <c r="G75" s="743"/>
      <c r="H75" s="744"/>
      <c r="I75" s="745" t="str">
        <f>G74</f>
        <v>介護職員</v>
      </c>
      <c r="J75" s="744"/>
      <c r="K75" s="745" t="str">
        <f>M74</f>
        <v>A</v>
      </c>
      <c r="L75" s="744"/>
      <c r="M75" s="746"/>
      <c r="N75" s="747"/>
      <c r="O75" s="748"/>
      <c r="P75" s="749"/>
      <c r="Q75" s="749"/>
      <c r="R75" s="750"/>
      <c r="S75" s="755"/>
      <c r="T75" s="741"/>
      <c r="U75" s="756"/>
      <c r="V75" s="216" t="s">
        <v>279</v>
      </c>
      <c r="W75" s="213"/>
      <c r="X75" s="213"/>
      <c r="Y75" s="214"/>
      <c r="Z75" s="215"/>
      <c r="AA75" s="191">
        <f>IF(AA73="","",VLOOKUP(AA73,【記載例】シフト記号表!$C$5:$Y$46,23,FALSE))</f>
        <v>14</v>
      </c>
      <c r="AB75" s="192" t="str">
        <f>IF(AB73="","",VLOOKUP(AB73,【記載例】シフト記号表!$C$5:$Y$46,23,FALSE))</f>
        <v>-</v>
      </c>
      <c r="AC75" s="192">
        <f>IF(AC73="","",VLOOKUP(AC73,【記載例】シフト記号表!$C$5:$Y$46,23,FALSE))</f>
        <v>1.99999999999999</v>
      </c>
      <c r="AD75" s="192">
        <f>IF(AD73="","",VLOOKUP(AD73,【記載例】シフト記号表!$C$5:$Y$46,23,FALSE))</f>
        <v>1.99999999999999</v>
      </c>
      <c r="AE75" s="192" t="str">
        <f>IF(AE73="","",VLOOKUP(AE73,【記載例】シフト記号表!$C$5:$Y$46,23,FALSE))</f>
        <v>-</v>
      </c>
      <c r="AF75" s="192">
        <f>IF(AF73="","",VLOOKUP(AF73,【記載例】シフト記号表!$C$5:$Y$46,23,FALSE))</f>
        <v>3.0000000000000102</v>
      </c>
      <c r="AG75" s="193" t="str">
        <f>IF(AG73="","",VLOOKUP(AG73,【記載例】シフト記号表!$C$5:$Y$46,23,FALSE))</f>
        <v>-</v>
      </c>
      <c r="AH75" s="191" t="str">
        <f>IF(AH73="","",VLOOKUP(AH73,【記載例】シフト記号表!$C$5:$Y$46,23,FALSE))</f>
        <v>-</v>
      </c>
      <c r="AI75" s="192">
        <f>IF(AI73="","",VLOOKUP(AI73,【記載例】シフト記号表!$C$5:$Y$46,23,FALSE))</f>
        <v>14</v>
      </c>
      <c r="AJ75" s="192" t="str">
        <f>IF(AJ73="","",VLOOKUP(AJ73,【記載例】シフト記号表!$C$5:$Y$46,23,FALSE))</f>
        <v>-</v>
      </c>
      <c r="AK75" s="192">
        <f>IF(AK73="","",VLOOKUP(AK73,【記載例】シフト記号表!$C$5:$Y$46,23,FALSE))</f>
        <v>1.99999999999999</v>
      </c>
      <c r="AL75" s="192">
        <f>IF(AL73="","",VLOOKUP(AL73,【記載例】シフト記号表!$C$5:$Y$46,23,FALSE))</f>
        <v>1.99999999999999</v>
      </c>
      <c r="AM75" s="192" t="str">
        <f>IF(AM73="","",VLOOKUP(AM73,【記載例】シフト記号表!$C$5:$Y$46,23,FALSE))</f>
        <v>-</v>
      </c>
      <c r="AN75" s="193">
        <f>IF(AN73="","",VLOOKUP(AN73,【記載例】シフト記号表!$C$5:$Y$46,23,FALSE))</f>
        <v>3.0000000000000102</v>
      </c>
      <c r="AO75" s="191">
        <f>IF(AO73="","",VLOOKUP(AO73,【記載例】シフト記号表!$C$5:$Y$46,23,FALSE))</f>
        <v>3.0000000000000102</v>
      </c>
      <c r="AP75" s="192" t="str">
        <f>IF(AP73="","",VLOOKUP(AP73,【記載例】シフト記号表!$C$5:$Y$46,23,FALSE))</f>
        <v>-</v>
      </c>
      <c r="AQ75" s="192">
        <f>IF(AQ73="","",VLOOKUP(AQ73,【記載例】シフト記号表!$C$5:$Y$46,23,FALSE))</f>
        <v>14</v>
      </c>
      <c r="AR75" s="192" t="str">
        <f>IF(AR73="","",VLOOKUP(AR73,【記載例】シフト記号表!$C$5:$Y$46,23,FALSE))</f>
        <v>-</v>
      </c>
      <c r="AS75" s="192">
        <f>IF(AS73="","",VLOOKUP(AS73,【記載例】シフト記号表!$C$5:$Y$46,23,FALSE))</f>
        <v>1.99999999999999</v>
      </c>
      <c r="AT75" s="192">
        <f>IF(AT73="","",VLOOKUP(AT73,【記載例】シフト記号表!$C$5:$Y$46,23,FALSE))</f>
        <v>1.99999999999999</v>
      </c>
      <c r="AU75" s="193" t="str">
        <f>IF(AU73="","",VLOOKUP(AU73,【記載例】シフト記号表!$C$5:$Y$46,23,FALSE))</f>
        <v>-</v>
      </c>
      <c r="AV75" s="191">
        <f>IF(AV73="","",VLOOKUP(AV73,【記載例】シフト記号表!$C$5:$Y$46,23,FALSE))</f>
        <v>3.0000000000000102</v>
      </c>
      <c r="AW75" s="192" t="str">
        <f>IF(AW73="","",VLOOKUP(AW73,【記載例】シフト記号表!$C$5:$Y$46,23,FALSE))</f>
        <v>-</v>
      </c>
      <c r="AX75" s="192" t="str">
        <f>IF(AX73="","",VLOOKUP(AX73,【記載例】シフト記号表!$C$5:$Y$46,23,FALSE))</f>
        <v>-</v>
      </c>
      <c r="AY75" s="192">
        <f>IF(AY73="","",VLOOKUP(AY73,【記載例】シフト記号表!$C$5:$Y$46,23,FALSE))</f>
        <v>14</v>
      </c>
      <c r="AZ75" s="192" t="str">
        <f>IF(AZ73="","",VLOOKUP(AZ73,【記載例】シフト記号表!$C$5:$Y$46,23,FALSE))</f>
        <v>-</v>
      </c>
      <c r="BA75" s="192">
        <f>IF(BA73="","",VLOOKUP(BA73,【記載例】シフト記号表!$C$5:$Y$46,23,FALSE))</f>
        <v>1.99999999999999</v>
      </c>
      <c r="BB75" s="193">
        <f>IF(BB73="","",VLOOKUP(BB73,【記載例】シフト記号表!$C$5:$Y$46,23,FALSE))</f>
        <v>1.99999999999999</v>
      </c>
      <c r="BC75" s="191" t="str">
        <f>IF(BC73="","",VLOOKUP(BC73,【記載例】シフト記号表!$C$5:$Y$46,23,FALSE))</f>
        <v/>
      </c>
      <c r="BD75" s="192" t="str">
        <f>IF(BD73="","",VLOOKUP(BD73,【記載例】シフト記号表!$C$5:$Y$46,23,FALSE))</f>
        <v/>
      </c>
      <c r="BE75" s="194" t="str">
        <f>IF(BE73="","",VLOOKUP(BE73,【記載例】シフト記号表!$C$5:$Y$46,23,FALSE))</f>
        <v/>
      </c>
      <c r="BF75" s="751">
        <f>IF($BI$3="計画",SUM(AA75:BB75),IF($BI$3="実績",SUM(AA75:BE75),""))</f>
        <v>84</v>
      </c>
      <c r="BG75" s="752"/>
      <c r="BH75" s="753">
        <f>IF($BI$3="計画",BF75/4,IF($BI$3="実績",(BF75/($BI$7/7)),""))</f>
        <v>21</v>
      </c>
      <c r="BI75" s="754"/>
      <c r="BJ75" s="740"/>
      <c r="BK75" s="741"/>
      <c r="BL75" s="741"/>
      <c r="BM75" s="741"/>
      <c r="BN75" s="742"/>
    </row>
    <row r="76" spans="2:66" ht="20.25" customHeight="1" x14ac:dyDescent="0.15">
      <c r="B76" s="195"/>
      <c r="C76" s="865"/>
      <c r="D76" s="868" t="s">
        <v>331</v>
      </c>
      <c r="E76" s="869"/>
      <c r="F76" s="870"/>
      <c r="G76" s="714"/>
      <c r="H76" s="715"/>
      <c r="I76" s="196"/>
      <c r="J76" s="197"/>
      <c r="K76" s="196"/>
      <c r="L76" s="197"/>
      <c r="M76" s="716"/>
      <c r="N76" s="717"/>
      <c r="O76" s="718"/>
      <c r="P76" s="719"/>
      <c r="Q76" s="719"/>
      <c r="R76" s="715"/>
      <c r="S76" s="720" t="s">
        <v>333</v>
      </c>
      <c r="T76" s="687"/>
      <c r="U76" s="721"/>
      <c r="V76" s="198" t="s">
        <v>272</v>
      </c>
      <c r="W76" s="199"/>
      <c r="X76" s="199"/>
      <c r="Y76" s="200"/>
      <c r="Z76" s="201"/>
      <c r="AA76" s="202" t="s">
        <v>274</v>
      </c>
      <c r="AB76" s="203" t="s">
        <v>305</v>
      </c>
      <c r="AC76" s="203" t="s">
        <v>274</v>
      </c>
      <c r="AD76" s="203" t="s">
        <v>307</v>
      </c>
      <c r="AE76" s="203" t="s">
        <v>306</v>
      </c>
      <c r="AF76" s="203" t="s">
        <v>274</v>
      </c>
      <c r="AG76" s="204" t="s">
        <v>307</v>
      </c>
      <c r="AH76" s="202" t="s">
        <v>307</v>
      </c>
      <c r="AI76" s="203" t="s">
        <v>274</v>
      </c>
      <c r="AJ76" s="203" t="s">
        <v>305</v>
      </c>
      <c r="AK76" s="203" t="s">
        <v>274</v>
      </c>
      <c r="AL76" s="203" t="s">
        <v>307</v>
      </c>
      <c r="AM76" s="203" t="s">
        <v>306</v>
      </c>
      <c r="AN76" s="204" t="s">
        <v>274</v>
      </c>
      <c r="AO76" s="202" t="s">
        <v>307</v>
      </c>
      <c r="AP76" s="203" t="s">
        <v>306</v>
      </c>
      <c r="AQ76" s="203" t="s">
        <v>274</v>
      </c>
      <c r="AR76" s="203" t="s">
        <v>305</v>
      </c>
      <c r="AS76" s="203" t="s">
        <v>274</v>
      </c>
      <c r="AT76" s="203" t="s">
        <v>307</v>
      </c>
      <c r="AU76" s="204" t="s">
        <v>274</v>
      </c>
      <c r="AV76" s="202" t="s">
        <v>274</v>
      </c>
      <c r="AW76" s="203" t="s">
        <v>307</v>
      </c>
      <c r="AX76" s="203" t="s">
        <v>306</v>
      </c>
      <c r="AY76" s="203" t="s">
        <v>274</v>
      </c>
      <c r="AZ76" s="203" t="s">
        <v>305</v>
      </c>
      <c r="BA76" s="203" t="s">
        <v>274</v>
      </c>
      <c r="BB76" s="204" t="s">
        <v>307</v>
      </c>
      <c r="BC76" s="202"/>
      <c r="BD76" s="203"/>
      <c r="BE76" s="205"/>
      <c r="BF76" s="682"/>
      <c r="BG76" s="683"/>
      <c r="BH76" s="684"/>
      <c r="BI76" s="685"/>
      <c r="BJ76" s="686"/>
      <c r="BK76" s="687"/>
      <c r="BL76" s="687"/>
      <c r="BM76" s="687"/>
      <c r="BN76" s="688"/>
    </row>
    <row r="77" spans="2:66" ht="20.25" customHeight="1" x14ac:dyDescent="0.15">
      <c r="B77" s="175">
        <f>B74+1</f>
        <v>20</v>
      </c>
      <c r="C77" s="866"/>
      <c r="D77" s="871"/>
      <c r="E77" s="869"/>
      <c r="F77" s="870"/>
      <c r="G77" s="733" t="s">
        <v>309</v>
      </c>
      <c r="H77" s="734"/>
      <c r="I77" s="176"/>
      <c r="J77" s="177"/>
      <c r="K77" s="176"/>
      <c r="L77" s="177"/>
      <c r="M77" s="735" t="s">
        <v>276</v>
      </c>
      <c r="N77" s="736"/>
      <c r="O77" s="737" t="s">
        <v>277</v>
      </c>
      <c r="P77" s="738"/>
      <c r="Q77" s="738"/>
      <c r="R77" s="734"/>
      <c r="S77" s="722"/>
      <c r="T77" s="690"/>
      <c r="U77" s="723"/>
      <c r="V77" s="178" t="s">
        <v>278</v>
      </c>
      <c r="W77" s="179"/>
      <c r="X77" s="179"/>
      <c r="Y77" s="180"/>
      <c r="Z77" s="181"/>
      <c r="AA77" s="182" t="str">
        <f>IF(AA76="","",VLOOKUP(AA76,【記載例】シフト記号表!$C$5:$W$46,21,FALSE))</f>
        <v>-</v>
      </c>
      <c r="AB77" s="183">
        <f>IF(AB76="","",VLOOKUP(AB76,【記載例】シフト記号表!$C$5:$W$46,21,FALSE))</f>
        <v>2</v>
      </c>
      <c r="AC77" s="183" t="str">
        <f>IF(AC76="","",VLOOKUP(AC76,【記載例】シフト記号表!$C$5:$W$46,21,FALSE))</f>
        <v>-</v>
      </c>
      <c r="AD77" s="183">
        <f>IF(AD76="","",VLOOKUP(AD76,【記載例】シフト記号表!$C$5:$W$46,21,FALSE))</f>
        <v>4.9999999999999902</v>
      </c>
      <c r="AE77" s="183">
        <f>IF(AE76="","",VLOOKUP(AE76,【記載例】シフト記号表!$C$5:$W$46,21,FALSE))</f>
        <v>6.0000000000000098</v>
      </c>
      <c r="AF77" s="183" t="str">
        <f>IF(AF76="","",VLOOKUP(AF76,【記載例】シフト記号表!$C$5:$W$46,21,FALSE))</f>
        <v>-</v>
      </c>
      <c r="AG77" s="184">
        <f>IF(AG76="","",VLOOKUP(AG76,【記載例】シフト記号表!$C$5:$W$46,21,FALSE))</f>
        <v>4.9999999999999902</v>
      </c>
      <c r="AH77" s="182">
        <f>IF(AH76="","",VLOOKUP(AH76,【記載例】シフト記号表!$C$5:$W$46,21,FALSE))</f>
        <v>4.9999999999999902</v>
      </c>
      <c r="AI77" s="183" t="str">
        <f>IF(AI76="","",VLOOKUP(AI76,【記載例】シフト記号表!$C$5:$W$46,21,FALSE))</f>
        <v>-</v>
      </c>
      <c r="AJ77" s="183">
        <f>IF(AJ76="","",VLOOKUP(AJ76,【記載例】シフト記号表!$C$5:$W$46,21,FALSE))</f>
        <v>2</v>
      </c>
      <c r="AK77" s="183" t="str">
        <f>IF(AK76="","",VLOOKUP(AK76,【記載例】シフト記号表!$C$5:$W$46,21,FALSE))</f>
        <v>-</v>
      </c>
      <c r="AL77" s="183">
        <f>IF(AL76="","",VLOOKUP(AL76,【記載例】シフト記号表!$C$5:$W$46,21,FALSE))</f>
        <v>4.9999999999999902</v>
      </c>
      <c r="AM77" s="183">
        <f>IF(AM76="","",VLOOKUP(AM76,【記載例】シフト記号表!$C$5:$W$46,21,FALSE))</f>
        <v>6.0000000000000098</v>
      </c>
      <c r="AN77" s="184" t="str">
        <f>IF(AN76="","",VLOOKUP(AN76,【記載例】シフト記号表!$C$5:$W$46,21,FALSE))</f>
        <v>-</v>
      </c>
      <c r="AO77" s="182">
        <f>IF(AO76="","",VLOOKUP(AO76,【記載例】シフト記号表!$C$5:$W$46,21,FALSE))</f>
        <v>4.9999999999999902</v>
      </c>
      <c r="AP77" s="183">
        <f>IF(AP76="","",VLOOKUP(AP76,【記載例】シフト記号表!$C$5:$W$46,21,FALSE))</f>
        <v>6.0000000000000098</v>
      </c>
      <c r="AQ77" s="183" t="str">
        <f>IF(AQ76="","",VLOOKUP(AQ76,【記載例】シフト記号表!$C$5:$W$46,21,FALSE))</f>
        <v>-</v>
      </c>
      <c r="AR77" s="183">
        <f>IF(AR76="","",VLOOKUP(AR76,【記載例】シフト記号表!$C$5:$W$46,21,FALSE))</f>
        <v>2</v>
      </c>
      <c r="AS77" s="183" t="str">
        <f>IF(AS76="","",VLOOKUP(AS76,【記載例】シフト記号表!$C$5:$W$46,21,FALSE))</f>
        <v>-</v>
      </c>
      <c r="AT77" s="183">
        <f>IF(AT76="","",VLOOKUP(AT76,【記載例】シフト記号表!$C$5:$W$46,21,FALSE))</f>
        <v>4.9999999999999902</v>
      </c>
      <c r="AU77" s="184" t="str">
        <f>IF(AU76="","",VLOOKUP(AU76,【記載例】シフト記号表!$C$5:$W$46,21,FALSE))</f>
        <v>-</v>
      </c>
      <c r="AV77" s="182" t="str">
        <f>IF(AV76="","",VLOOKUP(AV76,【記載例】シフト記号表!$C$5:$W$46,21,FALSE))</f>
        <v>-</v>
      </c>
      <c r="AW77" s="183">
        <f>IF(AW76="","",VLOOKUP(AW76,【記載例】シフト記号表!$C$5:$W$46,21,FALSE))</f>
        <v>4.9999999999999902</v>
      </c>
      <c r="AX77" s="183">
        <f>IF(AX76="","",VLOOKUP(AX76,【記載例】シフト記号表!$C$5:$W$46,21,FALSE))</f>
        <v>6.0000000000000098</v>
      </c>
      <c r="AY77" s="183" t="str">
        <f>IF(AY76="","",VLOOKUP(AY76,【記載例】シフト記号表!$C$5:$W$46,21,FALSE))</f>
        <v>-</v>
      </c>
      <c r="AZ77" s="183">
        <f>IF(AZ76="","",VLOOKUP(AZ76,【記載例】シフト記号表!$C$5:$W$46,21,FALSE))</f>
        <v>2</v>
      </c>
      <c r="BA77" s="183" t="str">
        <f>IF(BA76="","",VLOOKUP(BA76,【記載例】シフト記号表!$C$5:$W$46,21,FALSE))</f>
        <v>-</v>
      </c>
      <c r="BB77" s="184">
        <f>IF(BB76="","",VLOOKUP(BB76,【記載例】シフト記号表!$C$5:$W$46,21,FALSE))</f>
        <v>4.9999999999999902</v>
      </c>
      <c r="BC77" s="182" t="str">
        <f>IF(BC76="","",VLOOKUP(BC76,【記載例】シフト記号表!$C$5:$W$46,21,FALSE))</f>
        <v/>
      </c>
      <c r="BD77" s="183" t="str">
        <f>IF(BD76="","",VLOOKUP(BD76,【記載例】シフト記号表!$C$5:$W$46,21,FALSE))</f>
        <v/>
      </c>
      <c r="BE77" s="185" t="str">
        <f>IF(BE76="","",VLOOKUP(BE76,【記載例】シフト記号表!$C$5:$W$46,21,FALSE))</f>
        <v/>
      </c>
      <c r="BF77" s="696">
        <f>IF($BI$3="計画",SUM(AA77:BB77),IF($BI$3="実績",SUM(AA77:BE77),""))</f>
        <v>72</v>
      </c>
      <c r="BG77" s="697"/>
      <c r="BH77" s="698">
        <f>IF($BI$3="計画",BF77/4,IF($BI$3="実績",(BF77/($BI$7/7)),""))</f>
        <v>18</v>
      </c>
      <c r="BI77" s="699"/>
      <c r="BJ77" s="689"/>
      <c r="BK77" s="690"/>
      <c r="BL77" s="690"/>
      <c r="BM77" s="690"/>
      <c r="BN77" s="691"/>
    </row>
    <row r="78" spans="2:66" ht="20.25" customHeight="1" x14ac:dyDescent="0.15">
      <c r="B78" s="186"/>
      <c r="C78" s="866"/>
      <c r="D78" s="871"/>
      <c r="E78" s="869"/>
      <c r="F78" s="870"/>
      <c r="G78" s="743"/>
      <c r="H78" s="744"/>
      <c r="I78" s="745" t="str">
        <f>G77</f>
        <v>介護職員</v>
      </c>
      <c r="J78" s="744"/>
      <c r="K78" s="745" t="str">
        <f>M77</f>
        <v>A</v>
      </c>
      <c r="L78" s="744"/>
      <c r="M78" s="746"/>
      <c r="N78" s="747"/>
      <c r="O78" s="748"/>
      <c r="P78" s="749"/>
      <c r="Q78" s="749"/>
      <c r="R78" s="750"/>
      <c r="S78" s="755"/>
      <c r="T78" s="741"/>
      <c r="U78" s="756"/>
      <c r="V78" s="216" t="s">
        <v>279</v>
      </c>
      <c r="W78" s="213"/>
      <c r="X78" s="213"/>
      <c r="Y78" s="214"/>
      <c r="Z78" s="215"/>
      <c r="AA78" s="191" t="str">
        <f>IF(AA76="","",VLOOKUP(AA76,【記載例】シフト記号表!$C$5:$Y$46,23,FALSE))</f>
        <v>-</v>
      </c>
      <c r="AB78" s="192">
        <f>IF(AB76="","",VLOOKUP(AB76,【記載例】シフト記号表!$C$5:$Y$46,23,FALSE))</f>
        <v>14</v>
      </c>
      <c r="AC78" s="192" t="str">
        <f>IF(AC76="","",VLOOKUP(AC76,【記載例】シフト記号表!$C$5:$Y$46,23,FALSE))</f>
        <v>-</v>
      </c>
      <c r="AD78" s="192">
        <f>IF(AD76="","",VLOOKUP(AD76,【記載例】シフト記号表!$C$5:$Y$46,23,FALSE))</f>
        <v>3.0000000000000102</v>
      </c>
      <c r="AE78" s="192">
        <f>IF(AE76="","",VLOOKUP(AE76,【記載例】シフト記号表!$C$5:$Y$46,23,FALSE))</f>
        <v>1.99999999999999</v>
      </c>
      <c r="AF78" s="192" t="str">
        <f>IF(AF76="","",VLOOKUP(AF76,【記載例】シフト記号表!$C$5:$Y$46,23,FALSE))</f>
        <v>-</v>
      </c>
      <c r="AG78" s="193">
        <f>IF(AG76="","",VLOOKUP(AG76,【記載例】シフト記号表!$C$5:$Y$46,23,FALSE))</f>
        <v>3.0000000000000102</v>
      </c>
      <c r="AH78" s="191">
        <f>IF(AH76="","",VLOOKUP(AH76,【記載例】シフト記号表!$C$5:$Y$46,23,FALSE))</f>
        <v>3.0000000000000102</v>
      </c>
      <c r="AI78" s="192" t="str">
        <f>IF(AI76="","",VLOOKUP(AI76,【記載例】シフト記号表!$C$5:$Y$46,23,FALSE))</f>
        <v>-</v>
      </c>
      <c r="AJ78" s="192">
        <f>IF(AJ76="","",VLOOKUP(AJ76,【記載例】シフト記号表!$C$5:$Y$46,23,FALSE))</f>
        <v>14</v>
      </c>
      <c r="AK78" s="192" t="str">
        <f>IF(AK76="","",VLOOKUP(AK76,【記載例】シフト記号表!$C$5:$Y$46,23,FALSE))</f>
        <v>-</v>
      </c>
      <c r="AL78" s="192">
        <f>IF(AL76="","",VLOOKUP(AL76,【記載例】シフト記号表!$C$5:$Y$46,23,FALSE))</f>
        <v>3.0000000000000102</v>
      </c>
      <c r="AM78" s="192">
        <f>IF(AM76="","",VLOOKUP(AM76,【記載例】シフト記号表!$C$5:$Y$46,23,FALSE))</f>
        <v>1.99999999999999</v>
      </c>
      <c r="AN78" s="193" t="str">
        <f>IF(AN76="","",VLOOKUP(AN76,【記載例】シフト記号表!$C$5:$Y$46,23,FALSE))</f>
        <v>-</v>
      </c>
      <c r="AO78" s="191">
        <f>IF(AO76="","",VLOOKUP(AO76,【記載例】シフト記号表!$C$5:$Y$46,23,FALSE))</f>
        <v>3.0000000000000102</v>
      </c>
      <c r="AP78" s="192">
        <f>IF(AP76="","",VLOOKUP(AP76,【記載例】シフト記号表!$C$5:$Y$46,23,FALSE))</f>
        <v>1.99999999999999</v>
      </c>
      <c r="AQ78" s="192" t="str">
        <f>IF(AQ76="","",VLOOKUP(AQ76,【記載例】シフト記号表!$C$5:$Y$46,23,FALSE))</f>
        <v>-</v>
      </c>
      <c r="AR78" s="192">
        <f>IF(AR76="","",VLOOKUP(AR76,【記載例】シフト記号表!$C$5:$Y$46,23,FALSE))</f>
        <v>14</v>
      </c>
      <c r="AS78" s="192" t="str">
        <f>IF(AS76="","",VLOOKUP(AS76,【記載例】シフト記号表!$C$5:$Y$46,23,FALSE))</f>
        <v>-</v>
      </c>
      <c r="AT78" s="192">
        <f>IF(AT76="","",VLOOKUP(AT76,【記載例】シフト記号表!$C$5:$Y$46,23,FALSE))</f>
        <v>3.0000000000000102</v>
      </c>
      <c r="AU78" s="193" t="str">
        <f>IF(AU76="","",VLOOKUP(AU76,【記載例】シフト記号表!$C$5:$Y$46,23,FALSE))</f>
        <v>-</v>
      </c>
      <c r="AV78" s="191" t="str">
        <f>IF(AV76="","",VLOOKUP(AV76,【記載例】シフト記号表!$C$5:$Y$46,23,FALSE))</f>
        <v>-</v>
      </c>
      <c r="AW78" s="192">
        <f>IF(AW76="","",VLOOKUP(AW76,【記載例】シフト記号表!$C$5:$Y$46,23,FALSE))</f>
        <v>3.0000000000000102</v>
      </c>
      <c r="AX78" s="192">
        <f>IF(AX76="","",VLOOKUP(AX76,【記載例】シフト記号表!$C$5:$Y$46,23,FALSE))</f>
        <v>1.99999999999999</v>
      </c>
      <c r="AY78" s="192" t="str">
        <f>IF(AY76="","",VLOOKUP(AY76,【記載例】シフト記号表!$C$5:$Y$46,23,FALSE))</f>
        <v>-</v>
      </c>
      <c r="AZ78" s="192">
        <f>IF(AZ76="","",VLOOKUP(AZ76,【記載例】シフト記号表!$C$5:$Y$46,23,FALSE))</f>
        <v>14</v>
      </c>
      <c r="BA78" s="192" t="str">
        <f>IF(BA76="","",VLOOKUP(BA76,【記載例】シフト記号表!$C$5:$Y$46,23,FALSE))</f>
        <v>-</v>
      </c>
      <c r="BB78" s="193">
        <f>IF(BB76="","",VLOOKUP(BB76,【記載例】シフト記号表!$C$5:$Y$46,23,FALSE))</f>
        <v>3.0000000000000102</v>
      </c>
      <c r="BC78" s="191" t="str">
        <f>IF(BC76="","",VLOOKUP(BC76,【記載例】シフト記号表!$C$5:$Y$46,23,FALSE))</f>
        <v/>
      </c>
      <c r="BD78" s="192" t="str">
        <f>IF(BD76="","",VLOOKUP(BD76,【記載例】シフト記号表!$C$5:$Y$46,23,FALSE))</f>
        <v/>
      </c>
      <c r="BE78" s="194" t="str">
        <f>IF(BE76="","",VLOOKUP(BE76,【記載例】シフト記号表!$C$5:$Y$46,23,FALSE))</f>
        <v/>
      </c>
      <c r="BF78" s="751">
        <f>IF($BI$3="計画",SUM(AA78:BB78),IF($BI$3="実績",SUM(AA78:BE78),""))</f>
        <v>88</v>
      </c>
      <c r="BG78" s="752"/>
      <c r="BH78" s="753">
        <f>IF($BI$3="計画",BF78/4,IF($BI$3="実績",(BF78/($BI$7/7)),""))</f>
        <v>22</v>
      </c>
      <c r="BI78" s="754"/>
      <c r="BJ78" s="740"/>
      <c r="BK78" s="741"/>
      <c r="BL78" s="741"/>
      <c r="BM78" s="741"/>
      <c r="BN78" s="742"/>
    </row>
    <row r="79" spans="2:66" ht="20.25" customHeight="1" x14ac:dyDescent="0.15">
      <c r="B79" s="195"/>
      <c r="C79" s="865"/>
      <c r="D79" s="868" t="s">
        <v>331</v>
      </c>
      <c r="E79" s="869"/>
      <c r="F79" s="870"/>
      <c r="G79" s="733"/>
      <c r="H79" s="734"/>
      <c r="I79" s="176"/>
      <c r="J79" s="177"/>
      <c r="K79" s="176"/>
      <c r="L79" s="177"/>
      <c r="M79" s="716"/>
      <c r="N79" s="717"/>
      <c r="O79" s="737"/>
      <c r="P79" s="738"/>
      <c r="Q79" s="738"/>
      <c r="R79" s="734"/>
      <c r="S79" s="720" t="s">
        <v>334</v>
      </c>
      <c r="T79" s="687"/>
      <c r="U79" s="721"/>
      <c r="V79" s="198" t="s">
        <v>272</v>
      </c>
      <c r="W79" s="206"/>
      <c r="X79" s="206"/>
      <c r="Y79" s="207"/>
      <c r="Z79" s="212"/>
      <c r="AA79" s="202" t="s">
        <v>307</v>
      </c>
      <c r="AB79" s="203" t="s">
        <v>274</v>
      </c>
      <c r="AC79" s="203" t="s">
        <v>305</v>
      </c>
      <c r="AD79" s="203" t="s">
        <v>274</v>
      </c>
      <c r="AE79" s="203" t="s">
        <v>307</v>
      </c>
      <c r="AF79" s="203" t="s">
        <v>306</v>
      </c>
      <c r="AG79" s="204" t="s">
        <v>274</v>
      </c>
      <c r="AH79" s="202" t="s">
        <v>306</v>
      </c>
      <c r="AI79" s="203" t="s">
        <v>307</v>
      </c>
      <c r="AJ79" s="203" t="s">
        <v>274</v>
      </c>
      <c r="AK79" s="203" t="s">
        <v>305</v>
      </c>
      <c r="AL79" s="203" t="s">
        <v>274</v>
      </c>
      <c r="AM79" s="203" t="s">
        <v>307</v>
      </c>
      <c r="AN79" s="204" t="s">
        <v>274</v>
      </c>
      <c r="AO79" s="202" t="s">
        <v>306</v>
      </c>
      <c r="AP79" s="203" t="s">
        <v>307</v>
      </c>
      <c r="AQ79" s="203" t="s">
        <v>274</v>
      </c>
      <c r="AR79" s="203" t="s">
        <v>274</v>
      </c>
      <c r="AS79" s="203" t="s">
        <v>305</v>
      </c>
      <c r="AT79" s="203" t="s">
        <v>274</v>
      </c>
      <c r="AU79" s="204" t="s">
        <v>306</v>
      </c>
      <c r="AV79" s="202" t="s">
        <v>306</v>
      </c>
      <c r="AW79" s="203" t="s">
        <v>274</v>
      </c>
      <c r="AX79" s="203" t="s">
        <v>307</v>
      </c>
      <c r="AY79" s="203" t="s">
        <v>306</v>
      </c>
      <c r="AZ79" s="203" t="s">
        <v>274</v>
      </c>
      <c r="BA79" s="203" t="s">
        <v>305</v>
      </c>
      <c r="BB79" s="204" t="s">
        <v>274</v>
      </c>
      <c r="BC79" s="202"/>
      <c r="BD79" s="203"/>
      <c r="BE79" s="205"/>
      <c r="BF79" s="682"/>
      <c r="BG79" s="683"/>
      <c r="BH79" s="684"/>
      <c r="BI79" s="685"/>
      <c r="BJ79" s="686"/>
      <c r="BK79" s="687"/>
      <c r="BL79" s="687"/>
      <c r="BM79" s="687"/>
      <c r="BN79" s="688"/>
    </row>
    <row r="80" spans="2:66" ht="20.25" customHeight="1" x14ac:dyDescent="0.15">
      <c r="B80" s="175">
        <f>B77+1</f>
        <v>21</v>
      </c>
      <c r="C80" s="866"/>
      <c r="D80" s="871"/>
      <c r="E80" s="869"/>
      <c r="F80" s="870"/>
      <c r="G80" s="733" t="s">
        <v>309</v>
      </c>
      <c r="H80" s="734"/>
      <c r="I80" s="176"/>
      <c r="J80" s="177"/>
      <c r="K80" s="176"/>
      <c r="L80" s="177"/>
      <c r="M80" s="735" t="s">
        <v>276</v>
      </c>
      <c r="N80" s="736"/>
      <c r="O80" s="737" t="s">
        <v>277</v>
      </c>
      <c r="P80" s="738"/>
      <c r="Q80" s="738"/>
      <c r="R80" s="734"/>
      <c r="S80" s="722"/>
      <c r="T80" s="690"/>
      <c r="U80" s="723"/>
      <c r="V80" s="178" t="s">
        <v>278</v>
      </c>
      <c r="W80" s="179"/>
      <c r="X80" s="179"/>
      <c r="Y80" s="180"/>
      <c r="Z80" s="181"/>
      <c r="AA80" s="182">
        <f>IF(AA79="","",VLOOKUP(AA79,【記載例】シフト記号表!$C$5:$W$46,21,FALSE))</f>
        <v>4.9999999999999902</v>
      </c>
      <c r="AB80" s="183" t="str">
        <f>IF(AB79="","",VLOOKUP(AB79,【記載例】シフト記号表!$C$5:$W$46,21,FALSE))</f>
        <v>-</v>
      </c>
      <c r="AC80" s="183">
        <f>IF(AC79="","",VLOOKUP(AC79,【記載例】シフト記号表!$C$5:$W$46,21,FALSE))</f>
        <v>2</v>
      </c>
      <c r="AD80" s="183" t="str">
        <f>IF(AD79="","",VLOOKUP(AD79,【記載例】シフト記号表!$C$5:$W$46,21,FALSE))</f>
        <v>-</v>
      </c>
      <c r="AE80" s="183">
        <f>IF(AE79="","",VLOOKUP(AE79,【記載例】シフト記号表!$C$5:$W$46,21,FALSE))</f>
        <v>4.9999999999999902</v>
      </c>
      <c r="AF80" s="183">
        <f>IF(AF79="","",VLOOKUP(AF79,【記載例】シフト記号表!$C$5:$W$46,21,FALSE))</f>
        <v>6.0000000000000098</v>
      </c>
      <c r="AG80" s="184" t="str">
        <f>IF(AG79="","",VLOOKUP(AG79,【記載例】シフト記号表!$C$5:$W$46,21,FALSE))</f>
        <v>-</v>
      </c>
      <c r="AH80" s="182">
        <f>IF(AH79="","",VLOOKUP(AH79,【記載例】シフト記号表!$C$5:$W$46,21,FALSE))</f>
        <v>6.0000000000000098</v>
      </c>
      <c r="AI80" s="183">
        <f>IF(AI79="","",VLOOKUP(AI79,【記載例】シフト記号表!$C$5:$W$46,21,FALSE))</f>
        <v>4.9999999999999902</v>
      </c>
      <c r="AJ80" s="183" t="str">
        <f>IF(AJ79="","",VLOOKUP(AJ79,【記載例】シフト記号表!$C$5:$W$46,21,FALSE))</f>
        <v>-</v>
      </c>
      <c r="AK80" s="183">
        <f>IF(AK79="","",VLOOKUP(AK79,【記載例】シフト記号表!$C$5:$W$46,21,FALSE))</f>
        <v>2</v>
      </c>
      <c r="AL80" s="183" t="str">
        <f>IF(AL79="","",VLOOKUP(AL79,【記載例】シフト記号表!$C$5:$W$46,21,FALSE))</f>
        <v>-</v>
      </c>
      <c r="AM80" s="183">
        <f>IF(AM79="","",VLOOKUP(AM79,【記載例】シフト記号表!$C$5:$W$46,21,FALSE))</f>
        <v>4.9999999999999902</v>
      </c>
      <c r="AN80" s="184" t="str">
        <f>IF(AN79="","",VLOOKUP(AN79,【記載例】シフト記号表!$C$5:$W$46,21,FALSE))</f>
        <v>-</v>
      </c>
      <c r="AO80" s="182">
        <f>IF(AO79="","",VLOOKUP(AO79,【記載例】シフト記号表!$C$5:$W$46,21,FALSE))</f>
        <v>6.0000000000000098</v>
      </c>
      <c r="AP80" s="183">
        <f>IF(AP79="","",VLOOKUP(AP79,【記載例】シフト記号表!$C$5:$W$46,21,FALSE))</f>
        <v>4.9999999999999902</v>
      </c>
      <c r="AQ80" s="183" t="str">
        <f>IF(AQ79="","",VLOOKUP(AQ79,【記載例】シフト記号表!$C$5:$W$46,21,FALSE))</f>
        <v>-</v>
      </c>
      <c r="AR80" s="183" t="str">
        <f>IF(AR79="","",VLOOKUP(AR79,【記載例】シフト記号表!$C$5:$W$46,21,FALSE))</f>
        <v>-</v>
      </c>
      <c r="AS80" s="183">
        <f>IF(AS79="","",VLOOKUP(AS79,【記載例】シフト記号表!$C$5:$W$46,21,FALSE))</f>
        <v>2</v>
      </c>
      <c r="AT80" s="183" t="str">
        <f>IF(AT79="","",VLOOKUP(AT79,【記載例】シフト記号表!$C$5:$W$46,21,FALSE))</f>
        <v>-</v>
      </c>
      <c r="AU80" s="184">
        <f>IF(AU79="","",VLOOKUP(AU79,【記載例】シフト記号表!$C$5:$W$46,21,FALSE))</f>
        <v>6.0000000000000098</v>
      </c>
      <c r="AV80" s="182">
        <f>IF(AV79="","",VLOOKUP(AV79,【記載例】シフト記号表!$C$5:$W$46,21,FALSE))</f>
        <v>6.0000000000000098</v>
      </c>
      <c r="AW80" s="183" t="str">
        <f>IF(AW79="","",VLOOKUP(AW79,【記載例】シフト記号表!$C$5:$W$46,21,FALSE))</f>
        <v>-</v>
      </c>
      <c r="AX80" s="183">
        <f>IF(AX79="","",VLOOKUP(AX79,【記載例】シフト記号表!$C$5:$W$46,21,FALSE))</f>
        <v>4.9999999999999902</v>
      </c>
      <c r="AY80" s="183">
        <f>IF(AY79="","",VLOOKUP(AY79,【記載例】シフト記号表!$C$5:$W$46,21,FALSE))</f>
        <v>6.0000000000000098</v>
      </c>
      <c r="AZ80" s="183" t="str">
        <f>IF(AZ79="","",VLOOKUP(AZ79,【記載例】シフト記号表!$C$5:$W$46,21,FALSE))</f>
        <v>-</v>
      </c>
      <c r="BA80" s="183">
        <f>IF(BA79="","",VLOOKUP(BA79,【記載例】シフト記号表!$C$5:$W$46,21,FALSE))</f>
        <v>2</v>
      </c>
      <c r="BB80" s="184" t="str">
        <f>IF(BB79="","",VLOOKUP(BB79,【記載例】シフト記号表!$C$5:$W$46,21,FALSE))</f>
        <v>-</v>
      </c>
      <c r="BC80" s="182" t="str">
        <f>IF(BC79="","",VLOOKUP(BC79,【記載例】シフト記号表!$C$5:$W$46,21,FALSE))</f>
        <v/>
      </c>
      <c r="BD80" s="183" t="str">
        <f>IF(BD79="","",VLOOKUP(BD79,【記載例】シフト記号表!$C$5:$W$46,21,FALSE))</f>
        <v/>
      </c>
      <c r="BE80" s="185" t="str">
        <f>IF(BE79="","",VLOOKUP(BE79,【記載例】シフト記号表!$C$5:$W$46,21,FALSE))</f>
        <v/>
      </c>
      <c r="BF80" s="696">
        <f>IF($BI$3="計画",SUM(AA80:BB80),IF($BI$3="実績",SUM(AA80:BE80),""))</f>
        <v>74</v>
      </c>
      <c r="BG80" s="697"/>
      <c r="BH80" s="698">
        <f>IF($BI$3="計画",BF80/4,IF($BI$3="実績",(BF80/($BI$7/7)),""))</f>
        <v>19</v>
      </c>
      <c r="BI80" s="699"/>
      <c r="BJ80" s="689"/>
      <c r="BK80" s="690"/>
      <c r="BL80" s="690"/>
      <c r="BM80" s="690"/>
      <c r="BN80" s="691"/>
    </row>
    <row r="81" spans="2:66" ht="20.25" customHeight="1" x14ac:dyDescent="0.15">
      <c r="B81" s="186"/>
      <c r="C81" s="866"/>
      <c r="D81" s="871"/>
      <c r="E81" s="869"/>
      <c r="F81" s="870"/>
      <c r="G81" s="743"/>
      <c r="H81" s="744"/>
      <c r="I81" s="745" t="str">
        <f>G80</f>
        <v>介護職員</v>
      </c>
      <c r="J81" s="744"/>
      <c r="K81" s="745" t="str">
        <f>M80</f>
        <v>A</v>
      </c>
      <c r="L81" s="744"/>
      <c r="M81" s="746"/>
      <c r="N81" s="747"/>
      <c r="O81" s="748"/>
      <c r="P81" s="749"/>
      <c r="Q81" s="749"/>
      <c r="R81" s="750"/>
      <c r="S81" s="755"/>
      <c r="T81" s="741"/>
      <c r="U81" s="756"/>
      <c r="V81" s="187" t="s">
        <v>279</v>
      </c>
      <c r="W81" s="213"/>
      <c r="X81" s="213"/>
      <c r="Y81" s="214"/>
      <c r="Z81" s="215"/>
      <c r="AA81" s="191">
        <f>IF(AA79="","",VLOOKUP(AA79,【記載例】シフト記号表!$C$5:$Y$46,23,FALSE))</f>
        <v>3.0000000000000102</v>
      </c>
      <c r="AB81" s="192" t="str">
        <f>IF(AB79="","",VLOOKUP(AB79,【記載例】シフト記号表!$C$5:$Y$46,23,FALSE))</f>
        <v>-</v>
      </c>
      <c r="AC81" s="192">
        <f>IF(AC79="","",VLOOKUP(AC79,【記載例】シフト記号表!$C$5:$Y$46,23,FALSE))</f>
        <v>14</v>
      </c>
      <c r="AD81" s="192" t="str">
        <f>IF(AD79="","",VLOOKUP(AD79,【記載例】シフト記号表!$C$5:$Y$46,23,FALSE))</f>
        <v>-</v>
      </c>
      <c r="AE81" s="192">
        <f>IF(AE79="","",VLOOKUP(AE79,【記載例】シフト記号表!$C$5:$Y$46,23,FALSE))</f>
        <v>3.0000000000000102</v>
      </c>
      <c r="AF81" s="192">
        <f>IF(AF79="","",VLOOKUP(AF79,【記載例】シフト記号表!$C$5:$Y$46,23,FALSE))</f>
        <v>1.99999999999999</v>
      </c>
      <c r="AG81" s="193" t="str">
        <f>IF(AG79="","",VLOOKUP(AG79,【記載例】シフト記号表!$C$5:$Y$46,23,FALSE))</f>
        <v>-</v>
      </c>
      <c r="AH81" s="191">
        <f>IF(AH79="","",VLOOKUP(AH79,【記載例】シフト記号表!$C$5:$Y$46,23,FALSE))</f>
        <v>1.99999999999999</v>
      </c>
      <c r="AI81" s="192">
        <f>IF(AI79="","",VLOOKUP(AI79,【記載例】シフト記号表!$C$5:$Y$46,23,FALSE))</f>
        <v>3.0000000000000102</v>
      </c>
      <c r="AJ81" s="192" t="str">
        <f>IF(AJ79="","",VLOOKUP(AJ79,【記載例】シフト記号表!$C$5:$Y$46,23,FALSE))</f>
        <v>-</v>
      </c>
      <c r="AK81" s="192">
        <f>IF(AK79="","",VLOOKUP(AK79,【記載例】シフト記号表!$C$5:$Y$46,23,FALSE))</f>
        <v>14</v>
      </c>
      <c r="AL81" s="192" t="str">
        <f>IF(AL79="","",VLOOKUP(AL79,【記載例】シフト記号表!$C$5:$Y$46,23,FALSE))</f>
        <v>-</v>
      </c>
      <c r="AM81" s="192">
        <f>IF(AM79="","",VLOOKUP(AM79,【記載例】シフト記号表!$C$5:$Y$46,23,FALSE))</f>
        <v>3.0000000000000102</v>
      </c>
      <c r="AN81" s="193" t="str">
        <f>IF(AN79="","",VLOOKUP(AN79,【記載例】シフト記号表!$C$5:$Y$46,23,FALSE))</f>
        <v>-</v>
      </c>
      <c r="AO81" s="191">
        <f>IF(AO79="","",VLOOKUP(AO79,【記載例】シフト記号表!$C$5:$Y$46,23,FALSE))</f>
        <v>1.99999999999999</v>
      </c>
      <c r="AP81" s="192">
        <f>IF(AP79="","",VLOOKUP(AP79,【記載例】シフト記号表!$C$5:$Y$46,23,FALSE))</f>
        <v>3.0000000000000102</v>
      </c>
      <c r="AQ81" s="192" t="str">
        <f>IF(AQ79="","",VLOOKUP(AQ79,【記載例】シフト記号表!$C$5:$Y$46,23,FALSE))</f>
        <v>-</v>
      </c>
      <c r="AR81" s="192" t="str">
        <f>IF(AR79="","",VLOOKUP(AR79,【記載例】シフト記号表!$C$5:$Y$46,23,FALSE))</f>
        <v>-</v>
      </c>
      <c r="AS81" s="192">
        <f>IF(AS79="","",VLOOKUP(AS79,【記載例】シフト記号表!$C$5:$Y$46,23,FALSE))</f>
        <v>14</v>
      </c>
      <c r="AT81" s="192" t="str">
        <f>IF(AT79="","",VLOOKUP(AT79,【記載例】シフト記号表!$C$5:$Y$46,23,FALSE))</f>
        <v>-</v>
      </c>
      <c r="AU81" s="193">
        <f>IF(AU79="","",VLOOKUP(AU79,【記載例】シフト記号表!$C$5:$Y$46,23,FALSE))</f>
        <v>1.99999999999999</v>
      </c>
      <c r="AV81" s="191">
        <f>IF(AV79="","",VLOOKUP(AV79,【記載例】シフト記号表!$C$5:$Y$46,23,FALSE))</f>
        <v>1.99999999999999</v>
      </c>
      <c r="AW81" s="192" t="str">
        <f>IF(AW79="","",VLOOKUP(AW79,【記載例】シフト記号表!$C$5:$Y$46,23,FALSE))</f>
        <v>-</v>
      </c>
      <c r="AX81" s="192">
        <f>IF(AX79="","",VLOOKUP(AX79,【記載例】シフト記号表!$C$5:$Y$46,23,FALSE))</f>
        <v>3.0000000000000102</v>
      </c>
      <c r="AY81" s="192">
        <f>IF(AY79="","",VLOOKUP(AY79,【記載例】シフト記号表!$C$5:$Y$46,23,FALSE))</f>
        <v>1.99999999999999</v>
      </c>
      <c r="AZ81" s="192" t="str">
        <f>IF(AZ79="","",VLOOKUP(AZ79,【記載例】シフト記号表!$C$5:$Y$46,23,FALSE))</f>
        <v>-</v>
      </c>
      <c r="BA81" s="192">
        <f>IF(BA79="","",VLOOKUP(BA79,【記載例】シフト記号表!$C$5:$Y$46,23,FALSE))</f>
        <v>14</v>
      </c>
      <c r="BB81" s="193" t="str">
        <f>IF(BB79="","",VLOOKUP(BB79,【記載例】シフト記号表!$C$5:$Y$46,23,FALSE))</f>
        <v>-</v>
      </c>
      <c r="BC81" s="191" t="str">
        <f>IF(BC79="","",VLOOKUP(BC79,【記載例】シフト記号表!$C$5:$Y$46,23,FALSE))</f>
        <v/>
      </c>
      <c r="BD81" s="192" t="str">
        <f>IF(BD79="","",VLOOKUP(BD79,【記載例】シフト記号表!$C$5:$Y$46,23,FALSE))</f>
        <v/>
      </c>
      <c r="BE81" s="194" t="str">
        <f>IF(BE79="","",VLOOKUP(BE79,【記載例】シフト記号表!$C$5:$Y$46,23,FALSE))</f>
        <v/>
      </c>
      <c r="BF81" s="751">
        <f>IF($BI$3="計画",SUM(AA81:BB81),IF($BI$3="実績",SUM(AA81:BE81),""))</f>
        <v>86</v>
      </c>
      <c r="BG81" s="752"/>
      <c r="BH81" s="753">
        <f>IF($BI$3="計画",BF81/4,IF($BI$3="実績",(BF81/($BI$7/7)),""))</f>
        <v>22</v>
      </c>
      <c r="BI81" s="754"/>
      <c r="BJ81" s="740"/>
      <c r="BK81" s="741"/>
      <c r="BL81" s="741"/>
      <c r="BM81" s="741"/>
      <c r="BN81" s="742"/>
    </row>
    <row r="82" spans="2:66" ht="20.25" customHeight="1" x14ac:dyDescent="0.15">
      <c r="B82" s="195"/>
      <c r="C82" s="865"/>
      <c r="D82" s="868" t="s">
        <v>331</v>
      </c>
      <c r="E82" s="869"/>
      <c r="F82" s="870"/>
      <c r="G82" s="733"/>
      <c r="H82" s="734"/>
      <c r="I82" s="176"/>
      <c r="J82" s="177"/>
      <c r="K82" s="176"/>
      <c r="L82" s="177"/>
      <c r="M82" s="716"/>
      <c r="N82" s="717"/>
      <c r="O82" s="737"/>
      <c r="P82" s="738"/>
      <c r="Q82" s="738"/>
      <c r="R82" s="734"/>
      <c r="S82" s="720" t="s">
        <v>335</v>
      </c>
      <c r="T82" s="687"/>
      <c r="U82" s="721"/>
      <c r="V82" s="198" t="s">
        <v>272</v>
      </c>
      <c r="W82" s="206"/>
      <c r="X82" s="206"/>
      <c r="Y82" s="207"/>
      <c r="Z82" s="212"/>
      <c r="AA82" s="202" t="s">
        <v>306</v>
      </c>
      <c r="AB82" s="203" t="s">
        <v>307</v>
      </c>
      <c r="AC82" s="203" t="s">
        <v>274</v>
      </c>
      <c r="AD82" s="203" t="s">
        <v>305</v>
      </c>
      <c r="AE82" s="203" t="s">
        <v>274</v>
      </c>
      <c r="AF82" s="203" t="s">
        <v>274</v>
      </c>
      <c r="AG82" s="204" t="s">
        <v>306</v>
      </c>
      <c r="AH82" s="202" t="s">
        <v>307</v>
      </c>
      <c r="AI82" s="203" t="s">
        <v>307</v>
      </c>
      <c r="AJ82" s="203" t="s">
        <v>306</v>
      </c>
      <c r="AK82" s="203" t="s">
        <v>274</v>
      </c>
      <c r="AL82" s="203" t="s">
        <v>305</v>
      </c>
      <c r="AM82" s="203" t="s">
        <v>274</v>
      </c>
      <c r="AN82" s="204" t="s">
        <v>274</v>
      </c>
      <c r="AO82" s="202" t="s">
        <v>307</v>
      </c>
      <c r="AP82" s="203" t="s">
        <v>274</v>
      </c>
      <c r="AQ82" s="203" t="s">
        <v>307</v>
      </c>
      <c r="AR82" s="203" t="s">
        <v>307</v>
      </c>
      <c r="AS82" s="203" t="s">
        <v>274</v>
      </c>
      <c r="AT82" s="203" t="s">
        <v>305</v>
      </c>
      <c r="AU82" s="204" t="s">
        <v>274</v>
      </c>
      <c r="AV82" s="202" t="s">
        <v>307</v>
      </c>
      <c r="AW82" s="203" t="s">
        <v>306</v>
      </c>
      <c r="AX82" s="203" t="s">
        <v>274</v>
      </c>
      <c r="AY82" s="203" t="s">
        <v>307</v>
      </c>
      <c r="AZ82" s="203" t="s">
        <v>274</v>
      </c>
      <c r="BA82" s="203" t="s">
        <v>274</v>
      </c>
      <c r="BB82" s="204" t="s">
        <v>305</v>
      </c>
      <c r="BC82" s="202"/>
      <c r="BD82" s="203"/>
      <c r="BE82" s="205"/>
      <c r="BF82" s="682"/>
      <c r="BG82" s="683"/>
      <c r="BH82" s="684"/>
      <c r="BI82" s="685"/>
      <c r="BJ82" s="686"/>
      <c r="BK82" s="687"/>
      <c r="BL82" s="687"/>
      <c r="BM82" s="687"/>
      <c r="BN82" s="688"/>
    </row>
    <row r="83" spans="2:66" ht="20.25" customHeight="1" x14ac:dyDescent="0.15">
      <c r="B83" s="175">
        <f>B80+1</f>
        <v>22</v>
      </c>
      <c r="C83" s="866"/>
      <c r="D83" s="871"/>
      <c r="E83" s="869"/>
      <c r="F83" s="870"/>
      <c r="G83" s="733" t="s">
        <v>309</v>
      </c>
      <c r="H83" s="734"/>
      <c r="I83" s="176"/>
      <c r="J83" s="177"/>
      <c r="K83" s="176"/>
      <c r="L83" s="177"/>
      <c r="M83" s="735" t="s">
        <v>276</v>
      </c>
      <c r="N83" s="736"/>
      <c r="O83" s="737" t="s">
        <v>277</v>
      </c>
      <c r="P83" s="738"/>
      <c r="Q83" s="738"/>
      <c r="R83" s="734"/>
      <c r="S83" s="722"/>
      <c r="T83" s="690"/>
      <c r="U83" s="723"/>
      <c r="V83" s="178" t="s">
        <v>278</v>
      </c>
      <c r="W83" s="179"/>
      <c r="X83" s="179"/>
      <c r="Y83" s="180"/>
      <c r="Z83" s="181"/>
      <c r="AA83" s="182">
        <f>IF(AA82="","",VLOOKUP(AA82,【記載例】シフト記号表!$C$5:$W$46,21,FALSE))</f>
        <v>6.0000000000000098</v>
      </c>
      <c r="AB83" s="183">
        <f>IF(AB82="","",VLOOKUP(AB82,【記載例】シフト記号表!$C$5:$W$46,21,FALSE))</f>
        <v>4.9999999999999902</v>
      </c>
      <c r="AC83" s="183" t="str">
        <f>IF(AC82="","",VLOOKUP(AC82,【記載例】シフト記号表!$C$5:$W$46,21,FALSE))</f>
        <v>-</v>
      </c>
      <c r="AD83" s="183">
        <f>IF(AD82="","",VLOOKUP(AD82,【記載例】シフト記号表!$C$5:$W$46,21,FALSE))</f>
        <v>2</v>
      </c>
      <c r="AE83" s="183" t="str">
        <f>IF(AE82="","",VLOOKUP(AE82,【記載例】シフト記号表!$C$5:$W$46,21,FALSE))</f>
        <v>-</v>
      </c>
      <c r="AF83" s="183" t="str">
        <f>IF(AF82="","",VLOOKUP(AF82,【記載例】シフト記号表!$C$5:$W$46,21,FALSE))</f>
        <v>-</v>
      </c>
      <c r="AG83" s="184">
        <f>IF(AG82="","",VLOOKUP(AG82,【記載例】シフト記号表!$C$5:$W$46,21,FALSE))</f>
        <v>6.0000000000000098</v>
      </c>
      <c r="AH83" s="182">
        <f>IF(AH82="","",VLOOKUP(AH82,【記載例】シフト記号表!$C$5:$W$46,21,FALSE))</f>
        <v>4.9999999999999902</v>
      </c>
      <c r="AI83" s="183">
        <f>IF(AI82="","",VLOOKUP(AI82,【記載例】シフト記号表!$C$5:$W$46,21,FALSE))</f>
        <v>4.9999999999999902</v>
      </c>
      <c r="AJ83" s="183">
        <f>IF(AJ82="","",VLOOKUP(AJ82,【記載例】シフト記号表!$C$5:$W$46,21,FALSE))</f>
        <v>6.0000000000000098</v>
      </c>
      <c r="AK83" s="183" t="str">
        <f>IF(AK82="","",VLOOKUP(AK82,【記載例】シフト記号表!$C$5:$W$46,21,FALSE))</f>
        <v>-</v>
      </c>
      <c r="AL83" s="183">
        <f>IF(AL82="","",VLOOKUP(AL82,【記載例】シフト記号表!$C$5:$W$46,21,FALSE))</f>
        <v>2</v>
      </c>
      <c r="AM83" s="183" t="str">
        <f>IF(AM82="","",VLOOKUP(AM82,【記載例】シフト記号表!$C$5:$W$46,21,FALSE))</f>
        <v>-</v>
      </c>
      <c r="AN83" s="184" t="str">
        <f>IF(AN82="","",VLOOKUP(AN82,【記載例】シフト記号表!$C$5:$W$46,21,FALSE))</f>
        <v>-</v>
      </c>
      <c r="AO83" s="182">
        <f>IF(AO82="","",VLOOKUP(AO82,【記載例】シフト記号表!$C$5:$W$46,21,FALSE))</f>
        <v>4.9999999999999902</v>
      </c>
      <c r="AP83" s="183" t="str">
        <f>IF(AP82="","",VLOOKUP(AP82,【記載例】シフト記号表!$C$5:$W$46,21,FALSE))</f>
        <v>-</v>
      </c>
      <c r="AQ83" s="183">
        <f>IF(AQ82="","",VLOOKUP(AQ82,【記載例】シフト記号表!$C$5:$W$46,21,FALSE))</f>
        <v>4.9999999999999902</v>
      </c>
      <c r="AR83" s="183">
        <f>IF(AR82="","",VLOOKUP(AR82,【記載例】シフト記号表!$C$5:$W$46,21,FALSE))</f>
        <v>4.9999999999999902</v>
      </c>
      <c r="AS83" s="183" t="str">
        <f>IF(AS82="","",VLOOKUP(AS82,【記載例】シフト記号表!$C$5:$W$46,21,FALSE))</f>
        <v>-</v>
      </c>
      <c r="AT83" s="183">
        <f>IF(AT82="","",VLOOKUP(AT82,【記載例】シフト記号表!$C$5:$W$46,21,FALSE))</f>
        <v>2</v>
      </c>
      <c r="AU83" s="184" t="str">
        <f>IF(AU82="","",VLOOKUP(AU82,【記載例】シフト記号表!$C$5:$W$46,21,FALSE))</f>
        <v>-</v>
      </c>
      <c r="AV83" s="182">
        <f>IF(AV82="","",VLOOKUP(AV82,【記載例】シフト記号表!$C$5:$W$46,21,FALSE))</f>
        <v>4.9999999999999902</v>
      </c>
      <c r="AW83" s="183">
        <f>IF(AW82="","",VLOOKUP(AW82,【記載例】シフト記号表!$C$5:$W$46,21,FALSE))</f>
        <v>6.0000000000000098</v>
      </c>
      <c r="AX83" s="183" t="str">
        <f>IF(AX82="","",VLOOKUP(AX82,【記載例】シフト記号表!$C$5:$W$46,21,FALSE))</f>
        <v>-</v>
      </c>
      <c r="AY83" s="183">
        <f>IF(AY82="","",VLOOKUP(AY82,【記載例】シフト記号表!$C$5:$W$46,21,FALSE))</f>
        <v>4.9999999999999902</v>
      </c>
      <c r="AZ83" s="183" t="str">
        <f>IF(AZ82="","",VLOOKUP(AZ82,【記載例】シフト記号表!$C$5:$W$46,21,FALSE))</f>
        <v>-</v>
      </c>
      <c r="BA83" s="183" t="str">
        <f>IF(BA82="","",VLOOKUP(BA82,【記載例】シフト記号表!$C$5:$W$46,21,FALSE))</f>
        <v>-</v>
      </c>
      <c r="BB83" s="184">
        <f>IF(BB82="","",VLOOKUP(BB82,【記載例】シフト記号表!$C$5:$W$46,21,FALSE))</f>
        <v>2</v>
      </c>
      <c r="BC83" s="182" t="str">
        <f>IF(BC82="","",VLOOKUP(BC82,【記載例】シフト記号表!$C$5:$W$46,21,FALSE))</f>
        <v/>
      </c>
      <c r="BD83" s="183" t="str">
        <f>IF(BD82="","",VLOOKUP(BD82,【記載例】シフト記号表!$C$5:$W$46,21,FALSE))</f>
        <v/>
      </c>
      <c r="BE83" s="185" t="str">
        <f>IF(BE82="","",VLOOKUP(BE82,【記載例】シフト記号表!$C$5:$W$46,21,FALSE))</f>
        <v/>
      </c>
      <c r="BF83" s="696">
        <f>IF($BI$3="計画",SUM(AA83:BB83),IF($BI$3="実績",SUM(AA83:BE83),""))</f>
        <v>72</v>
      </c>
      <c r="BG83" s="697"/>
      <c r="BH83" s="698">
        <f>IF($BI$3="計画",BF83/4,IF($BI$3="実績",(BF83/($BI$7/7)),""))</f>
        <v>18</v>
      </c>
      <c r="BI83" s="699"/>
      <c r="BJ83" s="689"/>
      <c r="BK83" s="690"/>
      <c r="BL83" s="690"/>
      <c r="BM83" s="690"/>
      <c r="BN83" s="691"/>
    </row>
    <row r="84" spans="2:66" ht="20.25" customHeight="1" x14ac:dyDescent="0.15">
      <c r="B84" s="186"/>
      <c r="C84" s="866"/>
      <c r="D84" s="871"/>
      <c r="E84" s="869"/>
      <c r="F84" s="870"/>
      <c r="G84" s="743"/>
      <c r="H84" s="744"/>
      <c r="I84" s="745" t="str">
        <f>G83</f>
        <v>介護職員</v>
      </c>
      <c r="J84" s="744"/>
      <c r="K84" s="745" t="str">
        <f>M83</f>
        <v>A</v>
      </c>
      <c r="L84" s="744"/>
      <c r="M84" s="746"/>
      <c r="N84" s="747"/>
      <c r="O84" s="748"/>
      <c r="P84" s="749"/>
      <c r="Q84" s="749"/>
      <c r="R84" s="750"/>
      <c r="S84" s="755"/>
      <c r="T84" s="741"/>
      <c r="U84" s="756"/>
      <c r="V84" s="187" t="s">
        <v>279</v>
      </c>
      <c r="W84" s="213"/>
      <c r="X84" s="213"/>
      <c r="Y84" s="214"/>
      <c r="Z84" s="215"/>
      <c r="AA84" s="191">
        <f>IF(AA82="","",VLOOKUP(AA82,【記載例】シフト記号表!$C$5:$Y$46,23,FALSE))</f>
        <v>1.99999999999999</v>
      </c>
      <c r="AB84" s="192">
        <f>IF(AB82="","",VLOOKUP(AB82,【記載例】シフト記号表!$C$5:$Y$46,23,FALSE))</f>
        <v>3.0000000000000102</v>
      </c>
      <c r="AC84" s="192" t="str">
        <f>IF(AC82="","",VLOOKUP(AC82,【記載例】シフト記号表!$C$5:$Y$46,23,FALSE))</f>
        <v>-</v>
      </c>
      <c r="AD84" s="192">
        <f>IF(AD82="","",VLOOKUP(AD82,【記載例】シフト記号表!$C$5:$Y$46,23,FALSE))</f>
        <v>14</v>
      </c>
      <c r="AE84" s="192" t="str">
        <f>IF(AE82="","",VLOOKUP(AE82,【記載例】シフト記号表!$C$5:$Y$46,23,FALSE))</f>
        <v>-</v>
      </c>
      <c r="AF84" s="192" t="str">
        <f>IF(AF82="","",VLOOKUP(AF82,【記載例】シフト記号表!$C$5:$Y$46,23,FALSE))</f>
        <v>-</v>
      </c>
      <c r="AG84" s="193">
        <f>IF(AG82="","",VLOOKUP(AG82,【記載例】シフト記号表!$C$5:$Y$46,23,FALSE))</f>
        <v>1.99999999999999</v>
      </c>
      <c r="AH84" s="191">
        <f>IF(AH82="","",VLOOKUP(AH82,【記載例】シフト記号表!$C$5:$Y$46,23,FALSE))</f>
        <v>3.0000000000000102</v>
      </c>
      <c r="AI84" s="192">
        <f>IF(AI82="","",VLOOKUP(AI82,【記載例】シフト記号表!$C$5:$Y$46,23,FALSE))</f>
        <v>3.0000000000000102</v>
      </c>
      <c r="AJ84" s="192">
        <f>IF(AJ82="","",VLOOKUP(AJ82,【記載例】シフト記号表!$C$5:$Y$46,23,FALSE))</f>
        <v>1.99999999999999</v>
      </c>
      <c r="AK84" s="192" t="str">
        <f>IF(AK82="","",VLOOKUP(AK82,【記載例】シフト記号表!$C$5:$Y$46,23,FALSE))</f>
        <v>-</v>
      </c>
      <c r="AL84" s="192">
        <f>IF(AL82="","",VLOOKUP(AL82,【記載例】シフト記号表!$C$5:$Y$46,23,FALSE))</f>
        <v>14</v>
      </c>
      <c r="AM84" s="192" t="str">
        <f>IF(AM82="","",VLOOKUP(AM82,【記載例】シフト記号表!$C$5:$Y$46,23,FALSE))</f>
        <v>-</v>
      </c>
      <c r="AN84" s="193" t="str">
        <f>IF(AN82="","",VLOOKUP(AN82,【記載例】シフト記号表!$C$5:$Y$46,23,FALSE))</f>
        <v>-</v>
      </c>
      <c r="AO84" s="191">
        <f>IF(AO82="","",VLOOKUP(AO82,【記載例】シフト記号表!$C$5:$Y$46,23,FALSE))</f>
        <v>3.0000000000000102</v>
      </c>
      <c r="AP84" s="192" t="str">
        <f>IF(AP82="","",VLOOKUP(AP82,【記載例】シフト記号表!$C$5:$Y$46,23,FALSE))</f>
        <v>-</v>
      </c>
      <c r="AQ84" s="192">
        <f>IF(AQ82="","",VLOOKUP(AQ82,【記載例】シフト記号表!$C$5:$Y$46,23,FALSE))</f>
        <v>3.0000000000000102</v>
      </c>
      <c r="AR84" s="192">
        <f>IF(AR82="","",VLOOKUP(AR82,【記載例】シフト記号表!$C$5:$Y$46,23,FALSE))</f>
        <v>3.0000000000000102</v>
      </c>
      <c r="AS84" s="192" t="str">
        <f>IF(AS82="","",VLOOKUP(AS82,【記載例】シフト記号表!$C$5:$Y$46,23,FALSE))</f>
        <v>-</v>
      </c>
      <c r="AT84" s="192">
        <f>IF(AT82="","",VLOOKUP(AT82,【記載例】シフト記号表!$C$5:$Y$46,23,FALSE))</f>
        <v>14</v>
      </c>
      <c r="AU84" s="193" t="str">
        <f>IF(AU82="","",VLOOKUP(AU82,【記載例】シフト記号表!$C$5:$Y$46,23,FALSE))</f>
        <v>-</v>
      </c>
      <c r="AV84" s="191">
        <f>IF(AV82="","",VLOOKUP(AV82,【記載例】シフト記号表!$C$5:$Y$46,23,FALSE))</f>
        <v>3.0000000000000102</v>
      </c>
      <c r="AW84" s="192">
        <f>IF(AW82="","",VLOOKUP(AW82,【記載例】シフト記号表!$C$5:$Y$46,23,FALSE))</f>
        <v>1.99999999999999</v>
      </c>
      <c r="AX84" s="192" t="str">
        <f>IF(AX82="","",VLOOKUP(AX82,【記載例】シフト記号表!$C$5:$Y$46,23,FALSE))</f>
        <v>-</v>
      </c>
      <c r="AY84" s="192">
        <f>IF(AY82="","",VLOOKUP(AY82,【記載例】シフト記号表!$C$5:$Y$46,23,FALSE))</f>
        <v>3.0000000000000102</v>
      </c>
      <c r="AZ84" s="192" t="str">
        <f>IF(AZ82="","",VLOOKUP(AZ82,【記載例】シフト記号表!$C$5:$Y$46,23,FALSE))</f>
        <v>-</v>
      </c>
      <c r="BA84" s="192" t="str">
        <f>IF(BA82="","",VLOOKUP(BA82,【記載例】シフト記号表!$C$5:$Y$46,23,FALSE))</f>
        <v>-</v>
      </c>
      <c r="BB84" s="193">
        <f>IF(BB82="","",VLOOKUP(BB82,【記載例】シフト記号表!$C$5:$Y$46,23,FALSE))</f>
        <v>14</v>
      </c>
      <c r="BC84" s="191" t="str">
        <f>IF(BC82="","",VLOOKUP(BC82,【記載例】シフト記号表!$C$5:$Y$46,23,FALSE))</f>
        <v/>
      </c>
      <c r="BD84" s="192" t="str">
        <f>IF(BD82="","",VLOOKUP(BD82,【記載例】シフト記号表!$C$5:$Y$46,23,FALSE))</f>
        <v/>
      </c>
      <c r="BE84" s="194" t="str">
        <f>IF(BE82="","",VLOOKUP(BE82,【記載例】シフト記号表!$C$5:$Y$46,23,FALSE))</f>
        <v/>
      </c>
      <c r="BF84" s="751">
        <f>IF($BI$3="計画",SUM(AA84:BB84),IF($BI$3="実績",SUM(AA84:BE84),""))</f>
        <v>88</v>
      </c>
      <c r="BG84" s="752"/>
      <c r="BH84" s="753">
        <f>IF($BI$3="計画",BF84/4,IF($BI$3="実績",(BF84/($BI$7/7)),""))</f>
        <v>22</v>
      </c>
      <c r="BI84" s="754"/>
      <c r="BJ84" s="740"/>
      <c r="BK84" s="741"/>
      <c r="BL84" s="741"/>
      <c r="BM84" s="741"/>
      <c r="BN84" s="742"/>
    </row>
    <row r="85" spans="2:66" ht="20.25" customHeight="1" x14ac:dyDescent="0.15">
      <c r="B85" s="195"/>
      <c r="C85" s="865"/>
      <c r="D85" s="868" t="s">
        <v>331</v>
      </c>
      <c r="E85" s="869"/>
      <c r="F85" s="870"/>
      <c r="G85" s="733"/>
      <c r="H85" s="734"/>
      <c r="I85" s="176"/>
      <c r="J85" s="177"/>
      <c r="K85" s="176"/>
      <c r="L85" s="177"/>
      <c r="M85" s="716"/>
      <c r="N85" s="717"/>
      <c r="O85" s="737"/>
      <c r="P85" s="738"/>
      <c r="Q85" s="738"/>
      <c r="R85" s="734"/>
      <c r="S85" s="720" t="s">
        <v>336</v>
      </c>
      <c r="T85" s="687"/>
      <c r="U85" s="721"/>
      <c r="V85" s="198" t="s">
        <v>272</v>
      </c>
      <c r="W85" s="206"/>
      <c r="X85" s="206"/>
      <c r="Y85" s="207"/>
      <c r="Z85" s="212"/>
      <c r="AA85" s="202" t="s">
        <v>274</v>
      </c>
      <c r="AB85" s="203" t="s">
        <v>306</v>
      </c>
      <c r="AC85" s="203" t="s">
        <v>307</v>
      </c>
      <c r="AD85" s="203" t="s">
        <v>274</v>
      </c>
      <c r="AE85" s="203" t="s">
        <v>307</v>
      </c>
      <c r="AF85" s="203" t="s">
        <v>307</v>
      </c>
      <c r="AG85" s="204" t="s">
        <v>274</v>
      </c>
      <c r="AH85" s="202" t="s">
        <v>274</v>
      </c>
      <c r="AI85" s="203" t="s">
        <v>306</v>
      </c>
      <c r="AJ85" s="203" t="s">
        <v>307</v>
      </c>
      <c r="AK85" s="203" t="s">
        <v>307</v>
      </c>
      <c r="AL85" s="203" t="s">
        <v>274</v>
      </c>
      <c r="AM85" s="203" t="s">
        <v>274</v>
      </c>
      <c r="AN85" s="204" t="s">
        <v>306</v>
      </c>
      <c r="AO85" s="202" t="s">
        <v>274</v>
      </c>
      <c r="AP85" s="203" t="s">
        <v>274</v>
      </c>
      <c r="AQ85" s="203" t="s">
        <v>306</v>
      </c>
      <c r="AR85" s="203" t="s">
        <v>306</v>
      </c>
      <c r="AS85" s="203" t="s">
        <v>307</v>
      </c>
      <c r="AT85" s="203" t="s">
        <v>274</v>
      </c>
      <c r="AU85" s="204" t="s">
        <v>307</v>
      </c>
      <c r="AV85" s="202" t="s">
        <v>274</v>
      </c>
      <c r="AW85" s="203" t="s">
        <v>307</v>
      </c>
      <c r="AX85" s="203" t="s">
        <v>307</v>
      </c>
      <c r="AY85" s="203" t="s">
        <v>274</v>
      </c>
      <c r="AZ85" s="203" t="s">
        <v>307</v>
      </c>
      <c r="BA85" s="203" t="s">
        <v>306</v>
      </c>
      <c r="BB85" s="204" t="s">
        <v>274</v>
      </c>
      <c r="BC85" s="202"/>
      <c r="BD85" s="203"/>
      <c r="BE85" s="205"/>
      <c r="BF85" s="682"/>
      <c r="BG85" s="683"/>
      <c r="BH85" s="684"/>
      <c r="BI85" s="685"/>
      <c r="BJ85" s="686"/>
      <c r="BK85" s="687"/>
      <c r="BL85" s="687"/>
      <c r="BM85" s="687"/>
      <c r="BN85" s="688"/>
    </row>
    <row r="86" spans="2:66" ht="20.25" customHeight="1" x14ac:dyDescent="0.15">
      <c r="B86" s="175">
        <f>B83+1</f>
        <v>23</v>
      </c>
      <c r="C86" s="866"/>
      <c r="D86" s="871"/>
      <c r="E86" s="869"/>
      <c r="F86" s="870"/>
      <c r="G86" s="733" t="s">
        <v>309</v>
      </c>
      <c r="H86" s="734"/>
      <c r="I86" s="176"/>
      <c r="J86" s="177"/>
      <c r="K86" s="176"/>
      <c r="L86" s="177"/>
      <c r="M86" s="735" t="s">
        <v>319</v>
      </c>
      <c r="N86" s="736"/>
      <c r="O86" s="737" t="s">
        <v>277</v>
      </c>
      <c r="P86" s="738"/>
      <c r="Q86" s="738"/>
      <c r="R86" s="734"/>
      <c r="S86" s="722"/>
      <c r="T86" s="690"/>
      <c r="U86" s="723"/>
      <c r="V86" s="178" t="s">
        <v>278</v>
      </c>
      <c r="W86" s="179"/>
      <c r="X86" s="179"/>
      <c r="Y86" s="180"/>
      <c r="Z86" s="181"/>
      <c r="AA86" s="182" t="str">
        <f>IF(AA85="","",VLOOKUP(AA85,【記載例】シフト記号表!$C$5:$W$46,21,FALSE))</f>
        <v>-</v>
      </c>
      <c r="AB86" s="183">
        <f>IF(AB85="","",VLOOKUP(AB85,【記載例】シフト記号表!$C$5:$W$46,21,FALSE))</f>
        <v>6.0000000000000098</v>
      </c>
      <c r="AC86" s="183">
        <f>IF(AC85="","",VLOOKUP(AC85,【記載例】シフト記号表!$C$5:$W$46,21,FALSE))</f>
        <v>4.9999999999999902</v>
      </c>
      <c r="AD86" s="183" t="str">
        <f>IF(AD85="","",VLOOKUP(AD85,【記載例】シフト記号表!$C$5:$W$46,21,FALSE))</f>
        <v>-</v>
      </c>
      <c r="AE86" s="183">
        <f>IF(AE85="","",VLOOKUP(AE85,【記載例】シフト記号表!$C$5:$W$46,21,FALSE))</f>
        <v>4.9999999999999902</v>
      </c>
      <c r="AF86" s="183">
        <f>IF(AF85="","",VLOOKUP(AF85,【記載例】シフト記号表!$C$5:$W$46,21,FALSE))</f>
        <v>4.9999999999999902</v>
      </c>
      <c r="AG86" s="184" t="str">
        <f>IF(AG85="","",VLOOKUP(AG85,【記載例】シフト記号表!$C$5:$W$46,21,FALSE))</f>
        <v>-</v>
      </c>
      <c r="AH86" s="182" t="str">
        <f>IF(AH85="","",VLOOKUP(AH85,【記載例】シフト記号表!$C$5:$W$46,21,FALSE))</f>
        <v>-</v>
      </c>
      <c r="AI86" s="183">
        <f>IF(AI85="","",VLOOKUP(AI85,【記載例】シフト記号表!$C$5:$W$46,21,FALSE))</f>
        <v>6.0000000000000098</v>
      </c>
      <c r="AJ86" s="183">
        <f>IF(AJ85="","",VLOOKUP(AJ85,【記載例】シフト記号表!$C$5:$W$46,21,FALSE))</f>
        <v>4.9999999999999902</v>
      </c>
      <c r="AK86" s="183">
        <f>IF(AK85="","",VLOOKUP(AK85,【記載例】シフト記号表!$C$5:$W$46,21,FALSE))</f>
        <v>4.9999999999999902</v>
      </c>
      <c r="AL86" s="183" t="str">
        <f>IF(AL85="","",VLOOKUP(AL85,【記載例】シフト記号表!$C$5:$W$46,21,FALSE))</f>
        <v>-</v>
      </c>
      <c r="AM86" s="183" t="str">
        <f>IF(AM85="","",VLOOKUP(AM85,【記載例】シフト記号表!$C$5:$W$46,21,FALSE))</f>
        <v>-</v>
      </c>
      <c r="AN86" s="184">
        <f>IF(AN85="","",VLOOKUP(AN85,【記載例】シフト記号表!$C$5:$W$46,21,FALSE))</f>
        <v>6.0000000000000098</v>
      </c>
      <c r="AO86" s="182" t="str">
        <f>IF(AO85="","",VLOOKUP(AO85,【記載例】シフト記号表!$C$5:$W$46,21,FALSE))</f>
        <v>-</v>
      </c>
      <c r="AP86" s="183" t="str">
        <f>IF(AP85="","",VLOOKUP(AP85,【記載例】シフト記号表!$C$5:$W$46,21,FALSE))</f>
        <v>-</v>
      </c>
      <c r="AQ86" s="183">
        <f>IF(AQ85="","",VLOOKUP(AQ85,【記載例】シフト記号表!$C$5:$W$46,21,FALSE))</f>
        <v>6.0000000000000098</v>
      </c>
      <c r="AR86" s="183">
        <f>IF(AR85="","",VLOOKUP(AR85,【記載例】シフト記号表!$C$5:$W$46,21,FALSE))</f>
        <v>6.0000000000000098</v>
      </c>
      <c r="AS86" s="183">
        <f>IF(AS85="","",VLOOKUP(AS85,【記載例】シフト記号表!$C$5:$W$46,21,FALSE))</f>
        <v>4.9999999999999902</v>
      </c>
      <c r="AT86" s="183" t="str">
        <f>IF(AT85="","",VLOOKUP(AT85,【記載例】シフト記号表!$C$5:$W$46,21,FALSE))</f>
        <v>-</v>
      </c>
      <c r="AU86" s="184">
        <f>IF(AU85="","",VLOOKUP(AU85,【記載例】シフト記号表!$C$5:$W$46,21,FALSE))</f>
        <v>4.9999999999999902</v>
      </c>
      <c r="AV86" s="182" t="str">
        <f>IF(AV85="","",VLOOKUP(AV85,【記載例】シフト記号表!$C$5:$W$46,21,FALSE))</f>
        <v>-</v>
      </c>
      <c r="AW86" s="183">
        <f>IF(AW85="","",VLOOKUP(AW85,【記載例】シフト記号表!$C$5:$W$46,21,FALSE))</f>
        <v>4.9999999999999902</v>
      </c>
      <c r="AX86" s="183">
        <f>IF(AX85="","",VLOOKUP(AX85,【記載例】シフト記号表!$C$5:$W$46,21,FALSE))</f>
        <v>4.9999999999999902</v>
      </c>
      <c r="AY86" s="183" t="str">
        <f>IF(AY85="","",VLOOKUP(AY85,【記載例】シフト記号表!$C$5:$W$46,21,FALSE))</f>
        <v>-</v>
      </c>
      <c r="AZ86" s="183">
        <f>IF(AZ85="","",VLOOKUP(AZ85,【記載例】シフト記号表!$C$5:$W$46,21,FALSE))</f>
        <v>4.9999999999999902</v>
      </c>
      <c r="BA86" s="183">
        <f>IF(BA85="","",VLOOKUP(BA85,【記載例】シフト記号表!$C$5:$W$46,21,FALSE))</f>
        <v>6.0000000000000098</v>
      </c>
      <c r="BB86" s="184" t="str">
        <f>IF(BB85="","",VLOOKUP(BB85,【記載例】シフト記号表!$C$5:$W$46,21,FALSE))</f>
        <v>-</v>
      </c>
      <c r="BC86" s="182" t="str">
        <f>IF(BC85="","",VLOOKUP(BC85,【記載例】シフト記号表!$C$5:$W$46,21,FALSE))</f>
        <v/>
      </c>
      <c r="BD86" s="183" t="str">
        <f>IF(BD85="","",VLOOKUP(BD85,【記載例】シフト記号表!$C$5:$W$46,21,FALSE))</f>
        <v/>
      </c>
      <c r="BE86" s="185" t="str">
        <f>IF(BE85="","",VLOOKUP(BE85,【記載例】シフト記号表!$C$5:$W$46,21,FALSE))</f>
        <v/>
      </c>
      <c r="BF86" s="696">
        <f>IF($BI$3="計画",SUM(AA86:BB86),IF($BI$3="実績",SUM(AA86:BE86),""))</f>
        <v>85.999999999999901</v>
      </c>
      <c r="BG86" s="697"/>
      <c r="BH86" s="698">
        <f>IF($BI$3="計画",BF86/4,IF($BI$3="実績",(BF86/($BI$7/7)),""))</f>
        <v>22</v>
      </c>
      <c r="BI86" s="699"/>
      <c r="BJ86" s="689"/>
      <c r="BK86" s="690"/>
      <c r="BL86" s="690"/>
      <c r="BM86" s="690"/>
      <c r="BN86" s="691"/>
    </row>
    <row r="87" spans="2:66" ht="20.25" customHeight="1" x14ac:dyDescent="0.15">
      <c r="B87" s="186"/>
      <c r="C87" s="866"/>
      <c r="D87" s="871"/>
      <c r="E87" s="869"/>
      <c r="F87" s="870"/>
      <c r="G87" s="743"/>
      <c r="H87" s="744"/>
      <c r="I87" s="745" t="str">
        <f>G86</f>
        <v>介護職員</v>
      </c>
      <c r="J87" s="744"/>
      <c r="K87" s="745" t="str">
        <f>M86</f>
        <v>C</v>
      </c>
      <c r="L87" s="744"/>
      <c r="M87" s="746"/>
      <c r="N87" s="747"/>
      <c r="O87" s="748"/>
      <c r="P87" s="749"/>
      <c r="Q87" s="749"/>
      <c r="R87" s="750"/>
      <c r="S87" s="755"/>
      <c r="T87" s="741"/>
      <c r="U87" s="756"/>
      <c r="V87" s="187" t="s">
        <v>279</v>
      </c>
      <c r="W87" s="213"/>
      <c r="X87" s="213"/>
      <c r="Y87" s="214"/>
      <c r="Z87" s="215"/>
      <c r="AA87" s="191" t="str">
        <f>IF(AA85="","",VLOOKUP(AA85,【記載例】シフト記号表!$C$5:$Y$46,23,FALSE))</f>
        <v>-</v>
      </c>
      <c r="AB87" s="192">
        <f>IF(AB85="","",VLOOKUP(AB85,【記載例】シフト記号表!$C$5:$Y$46,23,FALSE))</f>
        <v>1.99999999999999</v>
      </c>
      <c r="AC87" s="192">
        <f>IF(AC85="","",VLOOKUP(AC85,【記載例】シフト記号表!$C$5:$Y$46,23,FALSE))</f>
        <v>3.0000000000000102</v>
      </c>
      <c r="AD87" s="192" t="str">
        <f>IF(AD85="","",VLOOKUP(AD85,【記載例】シフト記号表!$C$5:$Y$46,23,FALSE))</f>
        <v>-</v>
      </c>
      <c r="AE87" s="192">
        <f>IF(AE85="","",VLOOKUP(AE85,【記載例】シフト記号表!$C$5:$Y$46,23,FALSE))</f>
        <v>3.0000000000000102</v>
      </c>
      <c r="AF87" s="192">
        <f>IF(AF85="","",VLOOKUP(AF85,【記載例】シフト記号表!$C$5:$Y$46,23,FALSE))</f>
        <v>3.0000000000000102</v>
      </c>
      <c r="AG87" s="193" t="str">
        <f>IF(AG85="","",VLOOKUP(AG85,【記載例】シフト記号表!$C$5:$Y$46,23,FALSE))</f>
        <v>-</v>
      </c>
      <c r="AH87" s="191" t="str">
        <f>IF(AH85="","",VLOOKUP(AH85,【記載例】シフト記号表!$C$5:$Y$46,23,FALSE))</f>
        <v>-</v>
      </c>
      <c r="AI87" s="192">
        <f>IF(AI85="","",VLOOKUP(AI85,【記載例】シフト記号表!$C$5:$Y$46,23,FALSE))</f>
        <v>1.99999999999999</v>
      </c>
      <c r="AJ87" s="192">
        <f>IF(AJ85="","",VLOOKUP(AJ85,【記載例】シフト記号表!$C$5:$Y$46,23,FALSE))</f>
        <v>3.0000000000000102</v>
      </c>
      <c r="AK87" s="192">
        <f>IF(AK85="","",VLOOKUP(AK85,【記載例】シフト記号表!$C$5:$Y$46,23,FALSE))</f>
        <v>3.0000000000000102</v>
      </c>
      <c r="AL87" s="192" t="str">
        <f>IF(AL85="","",VLOOKUP(AL85,【記載例】シフト記号表!$C$5:$Y$46,23,FALSE))</f>
        <v>-</v>
      </c>
      <c r="AM87" s="192" t="str">
        <f>IF(AM85="","",VLOOKUP(AM85,【記載例】シフト記号表!$C$5:$Y$46,23,FALSE))</f>
        <v>-</v>
      </c>
      <c r="AN87" s="193">
        <f>IF(AN85="","",VLOOKUP(AN85,【記載例】シフト記号表!$C$5:$Y$46,23,FALSE))</f>
        <v>1.99999999999999</v>
      </c>
      <c r="AO87" s="191" t="str">
        <f>IF(AO85="","",VLOOKUP(AO85,【記載例】シフト記号表!$C$5:$Y$46,23,FALSE))</f>
        <v>-</v>
      </c>
      <c r="AP87" s="192" t="str">
        <f>IF(AP85="","",VLOOKUP(AP85,【記載例】シフト記号表!$C$5:$Y$46,23,FALSE))</f>
        <v>-</v>
      </c>
      <c r="AQ87" s="192">
        <f>IF(AQ85="","",VLOOKUP(AQ85,【記載例】シフト記号表!$C$5:$Y$46,23,FALSE))</f>
        <v>1.99999999999999</v>
      </c>
      <c r="AR87" s="192">
        <f>IF(AR85="","",VLOOKUP(AR85,【記載例】シフト記号表!$C$5:$Y$46,23,FALSE))</f>
        <v>1.99999999999999</v>
      </c>
      <c r="AS87" s="192">
        <f>IF(AS85="","",VLOOKUP(AS85,【記載例】シフト記号表!$C$5:$Y$46,23,FALSE))</f>
        <v>3.0000000000000102</v>
      </c>
      <c r="AT87" s="192" t="str">
        <f>IF(AT85="","",VLOOKUP(AT85,【記載例】シフト記号表!$C$5:$Y$46,23,FALSE))</f>
        <v>-</v>
      </c>
      <c r="AU87" s="193">
        <f>IF(AU85="","",VLOOKUP(AU85,【記載例】シフト記号表!$C$5:$Y$46,23,FALSE))</f>
        <v>3.0000000000000102</v>
      </c>
      <c r="AV87" s="191" t="str">
        <f>IF(AV85="","",VLOOKUP(AV85,【記載例】シフト記号表!$C$5:$Y$46,23,FALSE))</f>
        <v>-</v>
      </c>
      <c r="AW87" s="192">
        <f>IF(AW85="","",VLOOKUP(AW85,【記載例】シフト記号表!$C$5:$Y$46,23,FALSE))</f>
        <v>3.0000000000000102</v>
      </c>
      <c r="AX87" s="192">
        <f>IF(AX85="","",VLOOKUP(AX85,【記載例】シフト記号表!$C$5:$Y$46,23,FALSE))</f>
        <v>3.0000000000000102</v>
      </c>
      <c r="AY87" s="192" t="str">
        <f>IF(AY85="","",VLOOKUP(AY85,【記載例】シフト記号表!$C$5:$Y$46,23,FALSE))</f>
        <v>-</v>
      </c>
      <c r="AZ87" s="192">
        <f>IF(AZ85="","",VLOOKUP(AZ85,【記載例】シフト記号表!$C$5:$Y$46,23,FALSE))</f>
        <v>3.0000000000000102</v>
      </c>
      <c r="BA87" s="192">
        <f>IF(BA85="","",VLOOKUP(BA85,【記載例】シフト記号表!$C$5:$Y$46,23,FALSE))</f>
        <v>1.99999999999999</v>
      </c>
      <c r="BB87" s="193" t="str">
        <f>IF(BB85="","",VLOOKUP(BB85,【記載例】シフト記号表!$C$5:$Y$46,23,FALSE))</f>
        <v>-</v>
      </c>
      <c r="BC87" s="191" t="str">
        <f>IF(BC85="","",VLOOKUP(BC85,【記載例】シフト記号表!$C$5:$Y$46,23,FALSE))</f>
        <v/>
      </c>
      <c r="BD87" s="192" t="str">
        <f>IF(BD85="","",VLOOKUP(BD85,【記載例】シフト記号表!$C$5:$Y$46,23,FALSE))</f>
        <v/>
      </c>
      <c r="BE87" s="194" t="str">
        <f>IF(BE85="","",VLOOKUP(BE85,【記載例】シフト記号表!$C$5:$Y$46,23,FALSE))</f>
        <v/>
      </c>
      <c r="BF87" s="751">
        <f>IF($BI$3="計画",SUM(AA87:BB87),IF($BI$3="実績",SUM(AA87:BE87),""))</f>
        <v>42</v>
      </c>
      <c r="BG87" s="752"/>
      <c r="BH87" s="753">
        <f>IF($BI$3="計画",BF87/4,IF($BI$3="実績",(BF87/($BI$7/7)),""))</f>
        <v>11</v>
      </c>
      <c r="BI87" s="754"/>
      <c r="BJ87" s="740"/>
      <c r="BK87" s="741"/>
      <c r="BL87" s="741"/>
      <c r="BM87" s="741"/>
      <c r="BN87" s="742"/>
    </row>
    <row r="88" spans="2:66" ht="20.25" customHeight="1" x14ac:dyDescent="0.15">
      <c r="B88" s="195"/>
      <c r="C88" s="865" t="s">
        <v>320</v>
      </c>
      <c r="D88" s="868" t="s">
        <v>337</v>
      </c>
      <c r="E88" s="869"/>
      <c r="F88" s="870"/>
      <c r="G88" s="733"/>
      <c r="H88" s="734"/>
      <c r="I88" s="176"/>
      <c r="J88" s="177"/>
      <c r="K88" s="176"/>
      <c r="L88" s="177"/>
      <c r="M88" s="716"/>
      <c r="N88" s="717"/>
      <c r="O88" s="737"/>
      <c r="P88" s="738"/>
      <c r="Q88" s="738"/>
      <c r="R88" s="734"/>
      <c r="S88" s="720" t="s">
        <v>338</v>
      </c>
      <c r="T88" s="687"/>
      <c r="U88" s="721"/>
      <c r="V88" s="198" t="s">
        <v>272</v>
      </c>
      <c r="W88" s="206"/>
      <c r="X88" s="206"/>
      <c r="Y88" s="207"/>
      <c r="Z88" s="212"/>
      <c r="AA88" s="202" t="s">
        <v>307</v>
      </c>
      <c r="AB88" s="203" t="s">
        <v>307</v>
      </c>
      <c r="AC88" s="203" t="s">
        <v>274</v>
      </c>
      <c r="AD88" s="203" t="s">
        <v>274</v>
      </c>
      <c r="AE88" s="203" t="s">
        <v>305</v>
      </c>
      <c r="AF88" s="203" t="s">
        <v>274</v>
      </c>
      <c r="AG88" s="204" t="s">
        <v>306</v>
      </c>
      <c r="AH88" s="202" t="s">
        <v>306</v>
      </c>
      <c r="AI88" s="203" t="s">
        <v>274</v>
      </c>
      <c r="AJ88" s="203" t="s">
        <v>307</v>
      </c>
      <c r="AK88" s="203" t="s">
        <v>307</v>
      </c>
      <c r="AL88" s="203" t="s">
        <v>274</v>
      </c>
      <c r="AM88" s="203" t="s">
        <v>305</v>
      </c>
      <c r="AN88" s="204" t="s">
        <v>274</v>
      </c>
      <c r="AO88" s="202" t="s">
        <v>306</v>
      </c>
      <c r="AP88" s="203" t="s">
        <v>306</v>
      </c>
      <c r="AQ88" s="203" t="s">
        <v>274</v>
      </c>
      <c r="AR88" s="203" t="s">
        <v>307</v>
      </c>
      <c r="AS88" s="203" t="s">
        <v>274</v>
      </c>
      <c r="AT88" s="203" t="s">
        <v>274</v>
      </c>
      <c r="AU88" s="204" t="s">
        <v>305</v>
      </c>
      <c r="AV88" s="202" t="s">
        <v>274</v>
      </c>
      <c r="AW88" s="203" t="s">
        <v>306</v>
      </c>
      <c r="AX88" s="203" t="s">
        <v>306</v>
      </c>
      <c r="AY88" s="203" t="s">
        <v>274</v>
      </c>
      <c r="AZ88" s="203" t="s">
        <v>306</v>
      </c>
      <c r="BA88" s="203" t="s">
        <v>307</v>
      </c>
      <c r="BB88" s="204" t="s">
        <v>307</v>
      </c>
      <c r="BC88" s="202"/>
      <c r="BD88" s="203"/>
      <c r="BE88" s="205"/>
      <c r="BF88" s="682"/>
      <c r="BG88" s="683"/>
      <c r="BH88" s="684"/>
      <c r="BI88" s="685"/>
      <c r="BJ88" s="686"/>
      <c r="BK88" s="687"/>
      <c r="BL88" s="687"/>
      <c r="BM88" s="687"/>
      <c r="BN88" s="688"/>
    </row>
    <row r="89" spans="2:66" ht="20.25" customHeight="1" x14ac:dyDescent="0.15">
      <c r="B89" s="175">
        <f>B86+1</f>
        <v>24</v>
      </c>
      <c r="C89" s="866"/>
      <c r="D89" s="871"/>
      <c r="E89" s="869"/>
      <c r="F89" s="870"/>
      <c r="G89" s="733" t="s">
        <v>309</v>
      </c>
      <c r="H89" s="734"/>
      <c r="I89" s="176"/>
      <c r="J89" s="177"/>
      <c r="K89" s="176"/>
      <c r="L89" s="177"/>
      <c r="M89" s="735" t="s">
        <v>276</v>
      </c>
      <c r="N89" s="736"/>
      <c r="O89" s="737" t="s">
        <v>310</v>
      </c>
      <c r="P89" s="738"/>
      <c r="Q89" s="738"/>
      <c r="R89" s="734"/>
      <c r="S89" s="722"/>
      <c r="T89" s="690"/>
      <c r="U89" s="723"/>
      <c r="V89" s="178" t="s">
        <v>278</v>
      </c>
      <c r="W89" s="179"/>
      <c r="X89" s="179"/>
      <c r="Y89" s="180"/>
      <c r="Z89" s="181"/>
      <c r="AA89" s="182">
        <f>IF(AA88="","",VLOOKUP(AA88,【記載例】シフト記号表!$C$5:$W$46,21,FALSE))</f>
        <v>4.9999999999999902</v>
      </c>
      <c r="AB89" s="183">
        <f>IF(AB88="","",VLOOKUP(AB88,【記載例】シフト記号表!$C$5:$W$46,21,FALSE))</f>
        <v>4.9999999999999902</v>
      </c>
      <c r="AC89" s="183" t="str">
        <f>IF(AC88="","",VLOOKUP(AC88,【記載例】シフト記号表!$C$5:$W$46,21,FALSE))</f>
        <v>-</v>
      </c>
      <c r="AD89" s="183" t="str">
        <f>IF(AD88="","",VLOOKUP(AD88,【記載例】シフト記号表!$C$5:$W$46,21,FALSE))</f>
        <v>-</v>
      </c>
      <c r="AE89" s="183">
        <f>IF(AE88="","",VLOOKUP(AE88,【記載例】シフト記号表!$C$5:$W$46,21,FALSE))</f>
        <v>2</v>
      </c>
      <c r="AF89" s="183" t="str">
        <f>IF(AF88="","",VLOOKUP(AF88,【記載例】シフト記号表!$C$5:$W$46,21,FALSE))</f>
        <v>-</v>
      </c>
      <c r="AG89" s="184">
        <f>IF(AG88="","",VLOOKUP(AG88,【記載例】シフト記号表!$C$5:$W$46,21,FALSE))</f>
        <v>6.0000000000000098</v>
      </c>
      <c r="AH89" s="182">
        <f>IF(AH88="","",VLOOKUP(AH88,【記載例】シフト記号表!$C$5:$W$46,21,FALSE))</f>
        <v>6.0000000000000098</v>
      </c>
      <c r="AI89" s="183" t="str">
        <f>IF(AI88="","",VLOOKUP(AI88,【記載例】シフト記号表!$C$5:$W$46,21,FALSE))</f>
        <v>-</v>
      </c>
      <c r="AJ89" s="183">
        <f>IF(AJ88="","",VLOOKUP(AJ88,【記載例】シフト記号表!$C$5:$W$46,21,FALSE))</f>
        <v>4.9999999999999902</v>
      </c>
      <c r="AK89" s="183">
        <f>IF(AK88="","",VLOOKUP(AK88,【記載例】シフト記号表!$C$5:$W$46,21,FALSE))</f>
        <v>4.9999999999999902</v>
      </c>
      <c r="AL89" s="183" t="str">
        <f>IF(AL88="","",VLOOKUP(AL88,【記載例】シフト記号表!$C$5:$W$46,21,FALSE))</f>
        <v>-</v>
      </c>
      <c r="AM89" s="183">
        <f>IF(AM88="","",VLOOKUP(AM88,【記載例】シフト記号表!$C$5:$W$46,21,FALSE))</f>
        <v>2</v>
      </c>
      <c r="AN89" s="184" t="str">
        <f>IF(AN88="","",VLOOKUP(AN88,【記載例】シフト記号表!$C$5:$W$46,21,FALSE))</f>
        <v>-</v>
      </c>
      <c r="AO89" s="182">
        <f>IF(AO88="","",VLOOKUP(AO88,【記載例】シフト記号表!$C$5:$W$46,21,FALSE))</f>
        <v>6.0000000000000098</v>
      </c>
      <c r="AP89" s="183">
        <f>IF(AP88="","",VLOOKUP(AP88,【記載例】シフト記号表!$C$5:$W$46,21,FALSE))</f>
        <v>6.0000000000000098</v>
      </c>
      <c r="AQ89" s="183" t="str">
        <f>IF(AQ88="","",VLOOKUP(AQ88,【記載例】シフト記号表!$C$5:$W$46,21,FALSE))</f>
        <v>-</v>
      </c>
      <c r="AR89" s="183">
        <f>IF(AR88="","",VLOOKUP(AR88,【記載例】シフト記号表!$C$5:$W$46,21,FALSE))</f>
        <v>4.9999999999999902</v>
      </c>
      <c r="AS89" s="183" t="str">
        <f>IF(AS88="","",VLOOKUP(AS88,【記載例】シフト記号表!$C$5:$W$46,21,FALSE))</f>
        <v>-</v>
      </c>
      <c r="AT89" s="183" t="str">
        <f>IF(AT88="","",VLOOKUP(AT88,【記載例】シフト記号表!$C$5:$W$46,21,FALSE))</f>
        <v>-</v>
      </c>
      <c r="AU89" s="184">
        <f>IF(AU88="","",VLOOKUP(AU88,【記載例】シフト記号表!$C$5:$W$46,21,FALSE))</f>
        <v>2</v>
      </c>
      <c r="AV89" s="182" t="str">
        <f>IF(AV88="","",VLOOKUP(AV88,【記載例】シフト記号表!$C$5:$W$46,21,FALSE))</f>
        <v>-</v>
      </c>
      <c r="AW89" s="183">
        <f>IF(AW88="","",VLOOKUP(AW88,【記載例】シフト記号表!$C$5:$W$46,21,FALSE))</f>
        <v>6.0000000000000098</v>
      </c>
      <c r="AX89" s="183">
        <f>IF(AX88="","",VLOOKUP(AX88,【記載例】シフト記号表!$C$5:$W$46,21,FALSE))</f>
        <v>6.0000000000000098</v>
      </c>
      <c r="AY89" s="183" t="str">
        <f>IF(AY88="","",VLOOKUP(AY88,【記載例】シフト記号表!$C$5:$W$46,21,FALSE))</f>
        <v>-</v>
      </c>
      <c r="AZ89" s="183">
        <f>IF(AZ88="","",VLOOKUP(AZ88,【記載例】シフト記号表!$C$5:$W$46,21,FALSE))</f>
        <v>6.0000000000000098</v>
      </c>
      <c r="BA89" s="183">
        <f>IF(BA88="","",VLOOKUP(BA88,【記載例】シフト記号表!$C$5:$W$46,21,FALSE))</f>
        <v>4.9999999999999902</v>
      </c>
      <c r="BB89" s="184">
        <f>IF(BB88="","",VLOOKUP(BB88,【記載例】シフト記号表!$C$5:$W$46,21,FALSE))</f>
        <v>4.9999999999999902</v>
      </c>
      <c r="BC89" s="182" t="str">
        <f>IF(BC88="","",VLOOKUP(BC88,【記載例】シフト記号表!$C$5:$W$46,21,FALSE))</f>
        <v/>
      </c>
      <c r="BD89" s="183" t="str">
        <f>IF(BD88="","",VLOOKUP(BD88,【記載例】シフト記号表!$C$5:$W$46,21,FALSE))</f>
        <v/>
      </c>
      <c r="BE89" s="185" t="str">
        <f>IF(BE88="","",VLOOKUP(BE88,【記載例】シフト記号表!$C$5:$W$46,21,FALSE))</f>
        <v/>
      </c>
      <c r="BF89" s="696">
        <f>IF($BI$3="計画",SUM(AA89:BB89),IF($BI$3="実績",SUM(AA89:BE89),""))</f>
        <v>83</v>
      </c>
      <c r="BG89" s="697"/>
      <c r="BH89" s="698">
        <f>IF($BI$3="計画",BF89/4,IF($BI$3="実績",(BF89/($BI$7/7)),""))</f>
        <v>21</v>
      </c>
      <c r="BI89" s="699"/>
      <c r="BJ89" s="689"/>
      <c r="BK89" s="690"/>
      <c r="BL89" s="690"/>
      <c r="BM89" s="690"/>
      <c r="BN89" s="691"/>
    </row>
    <row r="90" spans="2:66" ht="20.25" customHeight="1" x14ac:dyDescent="0.15">
      <c r="B90" s="186"/>
      <c r="C90" s="866"/>
      <c r="D90" s="871"/>
      <c r="E90" s="869"/>
      <c r="F90" s="870"/>
      <c r="G90" s="743"/>
      <c r="H90" s="744"/>
      <c r="I90" s="745" t="str">
        <f>G89</f>
        <v>介護職員</v>
      </c>
      <c r="J90" s="744"/>
      <c r="K90" s="745" t="str">
        <f>M89</f>
        <v>A</v>
      </c>
      <c r="L90" s="744"/>
      <c r="M90" s="746"/>
      <c r="N90" s="747"/>
      <c r="O90" s="748"/>
      <c r="P90" s="749"/>
      <c r="Q90" s="749"/>
      <c r="R90" s="750"/>
      <c r="S90" s="755"/>
      <c r="T90" s="741"/>
      <c r="U90" s="756"/>
      <c r="V90" s="187" t="s">
        <v>279</v>
      </c>
      <c r="W90" s="213"/>
      <c r="X90" s="213"/>
      <c r="Y90" s="214"/>
      <c r="Z90" s="215"/>
      <c r="AA90" s="191">
        <f>IF(AA88="","",VLOOKUP(AA88,【記載例】シフト記号表!$C$5:$Y$46,23,FALSE))</f>
        <v>3.0000000000000102</v>
      </c>
      <c r="AB90" s="192">
        <f>IF(AB88="","",VLOOKUP(AB88,【記載例】シフト記号表!$C$5:$Y$46,23,FALSE))</f>
        <v>3.0000000000000102</v>
      </c>
      <c r="AC90" s="192" t="str">
        <f>IF(AC88="","",VLOOKUP(AC88,【記載例】シフト記号表!$C$5:$Y$46,23,FALSE))</f>
        <v>-</v>
      </c>
      <c r="AD90" s="192" t="str">
        <f>IF(AD88="","",VLOOKUP(AD88,【記載例】シフト記号表!$C$5:$Y$46,23,FALSE))</f>
        <v>-</v>
      </c>
      <c r="AE90" s="192">
        <f>IF(AE88="","",VLOOKUP(AE88,【記載例】シフト記号表!$C$5:$Y$46,23,FALSE))</f>
        <v>14</v>
      </c>
      <c r="AF90" s="192" t="str">
        <f>IF(AF88="","",VLOOKUP(AF88,【記載例】シフト記号表!$C$5:$Y$46,23,FALSE))</f>
        <v>-</v>
      </c>
      <c r="AG90" s="193">
        <f>IF(AG88="","",VLOOKUP(AG88,【記載例】シフト記号表!$C$5:$Y$46,23,FALSE))</f>
        <v>1.99999999999999</v>
      </c>
      <c r="AH90" s="191">
        <f>IF(AH88="","",VLOOKUP(AH88,【記載例】シフト記号表!$C$5:$Y$46,23,FALSE))</f>
        <v>1.99999999999999</v>
      </c>
      <c r="AI90" s="192" t="str">
        <f>IF(AI88="","",VLOOKUP(AI88,【記載例】シフト記号表!$C$5:$Y$46,23,FALSE))</f>
        <v>-</v>
      </c>
      <c r="AJ90" s="192">
        <f>IF(AJ88="","",VLOOKUP(AJ88,【記載例】シフト記号表!$C$5:$Y$46,23,FALSE))</f>
        <v>3.0000000000000102</v>
      </c>
      <c r="AK90" s="192">
        <f>IF(AK88="","",VLOOKUP(AK88,【記載例】シフト記号表!$C$5:$Y$46,23,FALSE))</f>
        <v>3.0000000000000102</v>
      </c>
      <c r="AL90" s="192" t="str">
        <f>IF(AL88="","",VLOOKUP(AL88,【記載例】シフト記号表!$C$5:$Y$46,23,FALSE))</f>
        <v>-</v>
      </c>
      <c r="AM90" s="192">
        <f>IF(AM88="","",VLOOKUP(AM88,【記載例】シフト記号表!$C$5:$Y$46,23,FALSE))</f>
        <v>14</v>
      </c>
      <c r="AN90" s="193" t="str">
        <f>IF(AN88="","",VLOOKUP(AN88,【記載例】シフト記号表!$C$5:$Y$46,23,FALSE))</f>
        <v>-</v>
      </c>
      <c r="AO90" s="191">
        <f>IF(AO88="","",VLOOKUP(AO88,【記載例】シフト記号表!$C$5:$Y$46,23,FALSE))</f>
        <v>1.99999999999999</v>
      </c>
      <c r="AP90" s="192">
        <f>IF(AP88="","",VLOOKUP(AP88,【記載例】シフト記号表!$C$5:$Y$46,23,FALSE))</f>
        <v>1.99999999999999</v>
      </c>
      <c r="AQ90" s="192" t="str">
        <f>IF(AQ88="","",VLOOKUP(AQ88,【記載例】シフト記号表!$C$5:$Y$46,23,FALSE))</f>
        <v>-</v>
      </c>
      <c r="AR90" s="192">
        <f>IF(AR88="","",VLOOKUP(AR88,【記載例】シフト記号表!$C$5:$Y$46,23,FALSE))</f>
        <v>3.0000000000000102</v>
      </c>
      <c r="AS90" s="192" t="str">
        <f>IF(AS88="","",VLOOKUP(AS88,【記載例】シフト記号表!$C$5:$Y$46,23,FALSE))</f>
        <v>-</v>
      </c>
      <c r="AT90" s="192" t="str">
        <f>IF(AT88="","",VLOOKUP(AT88,【記載例】シフト記号表!$C$5:$Y$46,23,FALSE))</f>
        <v>-</v>
      </c>
      <c r="AU90" s="193">
        <f>IF(AU88="","",VLOOKUP(AU88,【記載例】シフト記号表!$C$5:$Y$46,23,FALSE))</f>
        <v>14</v>
      </c>
      <c r="AV90" s="191" t="str">
        <f>IF(AV88="","",VLOOKUP(AV88,【記載例】シフト記号表!$C$5:$Y$46,23,FALSE))</f>
        <v>-</v>
      </c>
      <c r="AW90" s="192">
        <f>IF(AW88="","",VLOOKUP(AW88,【記載例】シフト記号表!$C$5:$Y$46,23,FALSE))</f>
        <v>1.99999999999999</v>
      </c>
      <c r="AX90" s="192">
        <f>IF(AX88="","",VLOOKUP(AX88,【記載例】シフト記号表!$C$5:$Y$46,23,FALSE))</f>
        <v>1.99999999999999</v>
      </c>
      <c r="AY90" s="192" t="str">
        <f>IF(AY88="","",VLOOKUP(AY88,【記載例】シフト記号表!$C$5:$Y$46,23,FALSE))</f>
        <v>-</v>
      </c>
      <c r="AZ90" s="192">
        <f>IF(AZ88="","",VLOOKUP(AZ88,【記載例】シフト記号表!$C$5:$Y$46,23,FALSE))</f>
        <v>1.99999999999999</v>
      </c>
      <c r="BA90" s="192">
        <f>IF(BA88="","",VLOOKUP(BA88,【記載例】シフト記号表!$C$5:$Y$46,23,FALSE))</f>
        <v>3.0000000000000102</v>
      </c>
      <c r="BB90" s="193">
        <f>IF(BB88="","",VLOOKUP(BB88,【記載例】シフト記号表!$C$5:$Y$46,23,FALSE))</f>
        <v>3.0000000000000102</v>
      </c>
      <c r="BC90" s="191" t="str">
        <f>IF(BC88="","",VLOOKUP(BC88,【記載例】シフト記号表!$C$5:$Y$46,23,FALSE))</f>
        <v/>
      </c>
      <c r="BD90" s="192" t="str">
        <f>IF(BD88="","",VLOOKUP(BD88,【記載例】シフト記号表!$C$5:$Y$46,23,FALSE))</f>
        <v/>
      </c>
      <c r="BE90" s="194" t="str">
        <f>IF(BE88="","",VLOOKUP(BE88,【記載例】シフト記号表!$C$5:$Y$46,23,FALSE))</f>
        <v/>
      </c>
      <c r="BF90" s="751">
        <f>IF($BI$3="計画",SUM(AA90:BB90),IF($BI$3="実績",SUM(AA90:BE90),""))</f>
        <v>77</v>
      </c>
      <c r="BG90" s="752"/>
      <c r="BH90" s="753">
        <f>IF($BI$3="計画",BF90/4,IF($BI$3="実績",(BF90/($BI$7/7)),""))</f>
        <v>19</v>
      </c>
      <c r="BI90" s="754"/>
      <c r="BJ90" s="740"/>
      <c r="BK90" s="741"/>
      <c r="BL90" s="741"/>
      <c r="BM90" s="741"/>
      <c r="BN90" s="742"/>
    </row>
    <row r="91" spans="2:66" ht="20.25" customHeight="1" x14ac:dyDescent="0.15">
      <c r="B91" s="195"/>
      <c r="C91" s="865"/>
      <c r="D91" s="868" t="s">
        <v>339</v>
      </c>
      <c r="E91" s="869"/>
      <c r="F91" s="870"/>
      <c r="G91" s="733"/>
      <c r="H91" s="734"/>
      <c r="I91" s="176"/>
      <c r="J91" s="177"/>
      <c r="K91" s="176"/>
      <c r="L91" s="177"/>
      <c r="M91" s="716"/>
      <c r="N91" s="717"/>
      <c r="O91" s="737"/>
      <c r="P91" s="738"/>
      <c r="Q91" s="738"/>
      <c r="R91" s="734"/>
      <c r="S91" s="720" t="s">
        <v>340</v>
      </c>
      <c r="T91" s="687"/>
      <c r="U91" s="721"/>
      <c r="V91" s="198" t="s">
        <v>272</v>
      </c>
      <c r="W91" s="206"/>
      <c r="X91" s="206"/>
      <c r="Y91" s="207"/>
      <c r="Z91" s="212"/>
      <c r="AA91" s="202" t="s">
        <v>274</v>
      </c>
      <c r="AB91" s="203" t="s">
        <v>328</v>
      </c>
      <c r="AC91" s="203" t="s">
        <v>327</v>
      </c>
      <c r="AD91" s="203" t="s">
        <v>327</v>
      </c>
      <c r="AE91" s="203" t="s">
        <v>274</v>
      </c>
      <c r="AF91" s="203" t="s">
        <v>329</v>
      </c>
      <c r="AG91" s="204" t="s">
        <v>274</v>
      </c>
      <c r="AH91" s="202" t="s">
        <v>307</v>
      </c>
      <c r="AI91" s="203" t="s">
        <v>274</v>
      </c>
      <c r="AJ91" s="203" t="s">
        <v>307</v>
      </c>
      <c r="AK91" s="203" t="s">
        <v>307</v>
      </c>
      <c r="AL91" s="203" t="s">
        <v>274</v>
      </c>
      <c r="AM91" s="203" t="s">
        <v>274</v>
      </c>
      <c r="AN91" s="204" t="s">
        <v>305</v>
      </c>
      <c r="AO91" s="202" t="s">
        <v>274</v>
      </c>
      <c r="AP91" s="203" t="s">
        <v>307</v>
      </c>
      <c r="AQ91" s="203" t="s">
        <v>307</v>
      </c>
      <c r="AR91" s="203" t="s">
        <v>327</v>
      </c>
      <c r="AS91" s="203" t="s">
        <v>328</v>
      </c>
      <c r="AT91" s="203" t="s">
        <v>328</v>
      </c>
      <c r="AU91" s="204" t="s">
        <v>274</v>
      </c>
      <c r="AV91" s="202" t="s">
        <v>329</v>
      </c>
      <c r="AW91" s="203" t="s">
        <v>274</v>
      </c>
      <c r="AX91" s="203" t="s">
        <v>328</v>
      </c>
      <c r="AY91" s="203" t="s">
        <v>327</v>
      </c>
      <c r="AZ91" s="203" t="s">
        <v>274</v>
      </c>
      <c r="BA91" s="203" t="s">
        <v>274</v>
      </c>
      <c r="BB91" s="204" t="s">
        <v>306</v>
      </c>
      <c r="BC91" s="202"/>
      <c r="BD91" s="203"/>
      <c r="BE91" s="205"/>
      <c r="BF91" s="682"/>
      <c r="BG91" s="683"/>
      <c r="BH91" s="684"/>
      <c r="BI91" s="685"/>
      <c r="BJ91" s="686"/>
      <c r="BK91" s="687"/>
      <c r="BL91" s="687"/>
      <c r="BM91" s="687"/>
      <c r="BN91" s="688"/>
    </row>
    <row r="92" spans="2:66" ht="20.25" customHeight="1" x14ac:dyDescent="0.15">
      <c r="B92" s="175">
        <f>B89+1</f>
        <v>25</v>
      </c>
      <c r="C92" s="866"/>
      <c r="D92" s="871"/>
      <c r="E92" s="869"/>
      <c r="F92" s="870"/>
      <c r="G92" s="733" t="s">
        <v>309</v>
      </c>
      <c r="H92" s="734"/>
      <c r="I92" s="176"/>
      <c r="J92" s="177"/>
      <c r="K92" s="176"/>
      <c r="L92" s="177"/>
      <c r="M92" s="735" t="s">
        <v>276</v>
      </c>
      <c r="N92" s="736"/>
      <c r="O92" s="737" t="s">
        <v>277</v>
      </c>
      <c r="P92" s="738"/>
      <c r="Q92" s="738"/>
      <c r="R92" s="734"/>
      <c r="S92" s="722"/>
      <c r="T92" s="690"/>
      <c r="U92" s="723"/>
      <c r="V92" s="178" t="s">
        <v>278</v>
      </c>
      <c r="W92" s="179"/>
      <c r="X92" s="179"/>
      <c r="Y92" s="180"/>
      <c r="Z92" s="181"/>
      <c r="AA92" s="182" t="str">
        <f>IF(AA91="","",VLOOKUP(AA91,【記載例】シフト記号表!$C$5:$W$46,21,FALSE))</f>
        <v>-</v>
      </c>
      <c r="AB92" s="183">
        <f>IF(AB91="","",VLOOKUP(AB91,【記載例】シフト記号表!$C$5:$W$46,21,FALSE))</f>
        <v>6.0000000000000098</v>
      </c>
      <c r="AC92" s="183">
        <f>IF(AC91="","",VLOOKUP(AC91,【記載例】シフト記号表!$C$5:$W$46,21,FALSE))</f>
        <v>4.9999999999999902</v>
      </c>
      <c r="AD92" s="183">
        <f>IF(AD91="","",VLOOKUP(AD91,【記載例】シフト記号表!$C$5:$W$46,21,FALSE))</f>
        <v>4.9999999999999902</v>
      </c>
      <c r="AE92" s="183" t="str">
        <f>IF(AE91="","",VLOOKUP(AE91,【記載例】シフト記号表!$C$5:$W$46,21,FALSE))</f>
        <v>-</v>
      </c>
      <c r="AF92" s="183">
        <f>IF(AF91="","",VLOOKUP(AF91,【記載例】シフト記号表!$C$5:$W$46,21,FALSE))</f>
        <v>2</v>
      </c>
      <c r="AG92" s="184" t="str">
        <f>IF(AG91="","",VLOOKUP(AG91,【記載例】シフト記号表!$C$5:$W$46,21,FALSE))</f>
        <v>-</v>
      </c>
      <c r="AH92" s="182">
        <f>IF(AH91="","",VLOOKUP(AH91,【記載例】シフト記号表!$C$5:$W$46,21,FALSE))</f>
        <v>4.9999999999999902</v>
      </c>
      <c r="AI92" s="183" t="str">
        <f>IF(AI91="","",VLOOKUP(AI91,【記載例】シフト記号表!$C$5:$W$46,21,FALSE))</f>
        <v>-</v>
      </c>
      <c r="AJ92" s="183">
        <f>IF(AJ91="","",VLOOKUP(AJ91,【記載例】シフト記号表!$C$5:$W$46,21,FALSE))</f>
        <v>4.9999999999999902</v>
      </c>
      <c r="AK92" s="183">
        <f>IF(AK91="","",VLOOKUP(AK91,【記載例】シフト記号表!$C$5:$W$46,21,FALSE))</f>
        <v>4.9999999999999902</v>
      </c>
      <c r="AL92" s="183" t="str">
        <f>IF(AL91="","",VLOOKUP(AL91,【記載例】シフト記号表!$C$5:$W$46,21,FALSE))</f>
        <v>-</v>
      </c>
      <c r="AM92" s="183" t="str">
        <f>IF(AM91="","",VLOOKUP(AM91,【記載例】シフト記号表!$C$5:$W$46,21,FALSE))</f>
        <v>-</v>
      </c>
      <c r="AN92" s="184">
        <f>IF(AN91="","",VLOOKUP(AN91,【記載例】シフト記号表!$C$5:$W$46,21,FALSE))</f>
        <v>2</v>
      </c>
      <c r="AO92" s="182" t="str">
        <f>IF(AO91="","",VLOOKUP(AO91,【記載例】シフト記号表!$C$5:$W$46,21,FALSE))</f>
        <v>-</v>
      </c>
      <c r="AP92" s="183">
        <f>IF(AP91="","",VLOOKUP(AP91,【記載例】シフト記号表!$C$5:$W$46,21,FALSE))</f>
        <v>4.9999999999999902</v>
      </c>
      <c r="AQ92" s="183">
        <f>IF(AQ91="","",VLOOKUP(AQ91,【記載例】シフト記号表!$C$5:$W$46,21,FALSE))</f>
        <v>4.9999999999999902</v>
      </c>
      <c r="AR92" s="183">
        <f>IF(AR91="","",VLOOKUP(AR91,【記載例】シフト記号表!$C$5:$W$46,21,FALSE))</f>
        <v>4.9999999999999902</v>
      </c>
      <c r="AS92" s="183">
        <f>IF(AS91="","",VLOOKUP(AS91,【記載例】シフト記号表!$C$5:$W$46,21,FALSE))</f>
        <v>6.0000000000000098</v>
      </c>
      <c r="AT92" s="183">
        <f>IF(AT91="","",VLOOKUP(AT91,【記載例】シフト記号表!$C$5:$W$46,21,FALSE))</f>
        <v>6.0000000000000098</v>
      </c>
      <c r="AU92" s="184" t="str">
        <f>IF(AU91="","",VLOOKUP(AU91,【記載例】シフト記号表!$C$5:$W$46,21,FALSE))</f>
        <v>-</v>
      </c>
      <c r="AV92" s="182">
        <f>IF(AV91="","",VLOOKUP(AV91,【記載例】シフト記号表!$C$5:$W$46,21,FALSE))</f>
        <v>2</v>
      </c>
      <c r="AW92" s="183" t="str">
        <f>IF(AW91="","",VLOOKUP(AW91,【記載例】シフト記号表!$C$5:$W$46,21,FALSE))</f>
        <v>-</v>
      </c>
      <c r="AX92" s="183">
        <f>IF(AX91="","",VLOOKUP(AX91,【記載例】シフト記号表!$C$5:$W$46,21,FALSE))</f>
        <v>6.0000000000000098</v>
      </c>
      <c r="AY92" s="183">
        <f>IF(AY91="","",VLOOKUP(AY91,【記載例】シフト記号表!$C$5:$W$46,21,FALSE))</f>
        <v>4.9999999999999902</v>
      </c>
      <c r="AZ92" s="183" t="str">
        <f>IF(AZ91="","",VLOOKUP(AZ91,【記載例】シフト記号表!$C$5:$W$46,21,FALSE))</f>
        <v>-</v>
      </c>
      <c r="BA92" s="183" t="str">
        <f>IF(BA91="","",VLOOKUP(BA91,【記載例】シフト記号表!$C$5:$W$46,21,FALSE))</f>
        <v>-</v>
      </c>
      <c r="BB92" s="184">
        <f>IF(BB91="","",VLOOKUP(BB91,【記載例】シフト記号表!$C$5:$W$46,21,FALSE))</f>
        <v>6.0000000000000098</v>
      </c>
      <c r="BC92" s="182" t="str">
        <f>IF(BC91="","",VLOOKUP(BC91,【記載例】シフト記号表!$C$5:$W$46,21,FALSE))</f>
        <v/>
      </c>
      <c r="BD92" s="183" t="str">
        <f>IF(BD91="","",VLOOKUP(BD91,【記載例】シフト記号表!$C$5:$W$46,21,FALSE))</f>
        <v/>
      </c>
      <c r="BE92" s="185" t="str">
        <f>IF(BE91="","",VLOOKUP(BE91,【記載例】シフト記号表!$C$5:$W$46,21,FALSE))</f>
        <v/>
      </c>
      <c r="BF92" s="696">
        <f>IF($BI$3="計画",SUM(AA92:BB92),IF($BI$3="実績",SUM(AA92:BE92),""))</f>
        <v>81</v>
      </c>
      <c r="BG92" s="697"/>
      <c r="BH92" s="698">
        <f>IF($BI$3="計画",BF92/4,IF($BI$3="実績",(BF92/($BI$7/7)),""))</f>
        <v>20</v>
      </c>
      <c r="BI92" s="699"/>
      <c r="BJ92" s="689"/>
      <c r="BK92" s="690"/>
      <c r="BL92" s="690"/>
      <c r="BM92" s="690"/>
      <c r="BN92" s="691"/>
    </row>
    <row r="93" spans="2:66" ht="20.25" customHeight="1" x14ac:dyDescent="0.15">
      <c r="B93" s="186"/>
      <c r="C93" s="866"/>
      <c r="D93" s="871"/>
      <c r="E93" s="869"/>
      <c r="F93" s="870"/>
      <c r="G93" s="743"/>
      <c r="H93" s="744"/>
      <c r="I93" s="745" t="str">
        <f>G92</f>
        <v>介護職員</v>
      </c>
      <c r="J93" s="744"/>
      <c r="K93" s="745" t="str">
        <f>M92</f>
        <v>A</v>
      </c>
      <c r="L93" s="744"/>
      <c r="M93" s="746"/>
      <c r="N93" s="747"/>
      <c r="O93" s="748"/>
      <c r="P93" s="749"/>
      <c r="Q93" s="749"/>
      <c r="R93" s="750"/>
      <c r="S93" s="755"/>
      <c r="T93" s="741"/>
      <c r="U93" s="756"/>
      <c r="V93" s="187" t="s">
        <v>279</v>
      </c>
      <c r="W93" s="213"/>
      <c r="X93" s="213"/>
      <c r="Y93" s="214"/>
      <c r="Z93" s="215"/>
      <c r="AA93" s="191" t="str">
        <f>IF(AA91="","",VLOOKUP(AA91,【記載例】シフト記号表!$C$5:$Y$46,23,FALSE))</f>
        <v>-</v>
      </c>
      <c r="AB93" s="192">
        <f>IF(AB91="","",VLOOKUP(AB91,【記載例】シフト記号表!$C$5:$Y$46,23,FALSE))</f>
        <v>1.99999999999999</v>
      </c>
      <c r="AC93" s="192">
        <f>IF(AC91="","",VLOOKUP(AC91,【記載例】シフト記号表!$C$5:$Y$46,23,FALSE))</f>
        <v>3.0000000000000102</v>
      </c>
      <c r="AD93" s="192">
        <f>IF(AD91="","",VLOOKUP(AD91,【記載例】シフト記号表!$C$5:$Y$46,23,FALSE))</f>
        <v>3.0000000000000102</v>
      </c>
      <c r="AE93" s="192" t="str">
        <f>IF(AE91="","",VLOOKUP(AE91,【記載例】シフト記号表!$C$5:$Y$46,23,FALSE))</f>
        <v>-</v>
      </c>
      <c r="AF93" s="192">
        <f>IF(AF91="","",VLOOKUP(AF91,【記載例】シフト記号表!$C$5:$Y$46,23,FALSE))</f>
        <v>14</v>
      </c>
      <c r="AG93" s="193" t="str">
        <f>IF(AG91="","",VLOOKUP(AG91,【記載例】シフト記号表!$C$5:$Y$46,23,FALSE))</f>
        <v>-</v>
      </c>
      <c r="AH93" s="191">
        <f>IF(AH91="","",VLOOKUP(AH91,【記載例】シフト記号表!$C$5:$Y$46,23,FALSE))</f>
        <v>3.0000000000000102</v>
      </c>
      <c r="AI93" s="192" t="str">
        <f>IF(AI91="","",VLOOKUP(AI91,【記載例】シフト記号表!$C$5:$Y$46,23,FALSE))</f>
        <v>-</v>
      </c>
      <c r="AJ93" s="192">
        <f>IF(AJ91="","",VLOOKUP(AJ91,【記載例】シフト記号表!$C$5:$Y$46,23,FALSE))</f>
        <v>3.0000000000000102</v>
      </c>
      <c r="AK93" s="192">
        <f>IF(AK91="","",VLOOKUP(AK91,【記載例】シフト記号表!$C$5:$Y$46,23,FALSE))</f>
        <v>3.0000000000000102</v>
      </c>
      <c r="AL93" s="192" t="str">
        <f>IF(AL91="","",VLOOKUP(AL91,【記載例】シフト記号表!$C$5:$Y$46,23,FALSE))</f>
        <v>-</v>
      </c>
      <c r="AM93" s="192" t="str">
        <f>IF(AM91="","",VLOOKUP(AM91,【記載例】シフト記号表!$C$5:$Y$46,23,FALSE))</f>
        <v>-</v>
      </c>
      <c r="AN93" s="193">
        <f>IF(AN91="","",VLOOKUP(AN91,【記載例】シフト記号表!$C$5:$Y$46,23,FALSE))</f>
        <v>14</v>
      </c>
      <c r="AO93" s="191" t="str">
        <f>IF(AO91="","",VLOOKUP(AO91,【記載例】シフト記号表!$C$5:$Y$46,23,FALSE))</f>
        <v>-</v>
      </c>
      <c r="AP93" s="192">
        <f>IF(AP91="","",VLOOKUP(AP91,【記載例】シフト記号表!$C$5:$Y$46,23,FALSE))</f>
        <v>3.0000000000000102</v>
      </c>
      <c r="AQ93" s="192">
        <f>IF(AQ91="","",VLOOKUP(AQ91,【記載例】シフト記号表!$C$5:$Y$46,23,FALSE))</f>
        <v>3.0000000000000102</v>
      </c>
      <c r="AR93" s="192">
        <f>IF(AR91="","",VLOOKUP(AR91,【記載例】シフト記号表!$C$5:$Y$46,23,FALSE))</f>
        <v>3.0000000000000102</v>
      </c>
      <c r="AS93" s="192">
        <f>IF(AS91="","",VLOOKUP(AS91,【記載例】シフト記号表!$C$5:$Y$46,23,FALSE))</f>
        <v>1.99999999999999</v>
      </c>
      <c r="AT93" s="192">
        <f>IF(AT91="","",VLOOKUP(AT91,【記載例】シフト記号表!$C$5:$Y$46,23,FALSE))</f>
        <v>1.99999999999999</v>
      </c>
      <c r="AU93" s="193" t="str">
        <f>IF(AU91="","",VLOOKUP(AU91,【記載例】シフト記号表!$C$5:$Y$46,23,FALSE))</f>
        <v>-</v>
      </c>
      <c r="AV93" s="191">
        <f>IF(AV91="","",VLOOKUP(AV91,【記載例】シフト記号表!$C$5:$Y$46,23,FALSE))</f>
        <v>14</v>
      </c>
      <c r="AW93" s="192" t="str">
        <f>IF(AW91="","",VLOOKUP(AW91,【記載例】シフト記号表!$C$5:$Y$46,23,FALSE))</f>
        <v>-</v>
      </c>
      <c r="AX93" s="192">
        <f>IF(AX91="","",VLOOKUP(AX91,【記載例】シフト記号表!$C$5:$Y$46,23,FALSE))</f>
        <v>1.99999999999999</v>
      </c>
      <c r="AY93" s="192">
        <f>IF(AY91="","",VLOOKUP(AY91,【記載例】シフト記号表!$C$5:$Y$46,23,FALSE))</f>
        <v>3.0000000000000102</v>
      </c>
      <c r="AZ93" s="192" t="str">
        <f>IF(AZ91="","",VLOOKUP(AZ91,【記載例】シフト記号表!$C$5:$Y$46,23,FALSE))</f>
        <v>-</v>
      </c>
      <c r="BA93" s="192" t="str">
        <f>IF(BA91="","",VLOOKUP(BA91,【記載例】シフト記号表!$C$5:$Y$46,23,FALSE))</f>
        <v>-</v>
      </c>
      <c r="BB93" s="193">
        <f>IF(BB91="","",VLOOKUP(BB91,【記載例】シフト記号表!$C$5:$Y$46,23,FALSE))</f>
        <v>1.99999999999999</v>
      </c>
      <c r="BC93" s="191" t="str">
        <f>IF(BC91="","",VLOOKUP(BC91,【記載例】シフト記号表!$C$5:$Y$46,23,FALSE))</f>
        <v/>
      </c>
      <c r="BD93" s="192" t="str">
        <f>IF(BD91="","",VLOOKUP(BD91,【記載例】シフト記号表!$C$5:$Y$46,23,FALSE))</f>
        <v/>
      </c>
      <c r="BE93" s="194" t="str">
        <f>IF(BE91="","",VLOOKUP(BE91,【記載例】シフト記号表!$C$5:$Y$46,23,FALSE))</f>
        <v/>
      </c>
      <c r="BF93" s="751">
        <f>IF($BI$3="計画",SUM(AA93:BB93),IF($BI$3="実績",SUM(AA93:BE93),""))</f>
        <v>79</v>
      </c>
      <c r="BG93" s="752"/>
      <c r="BH93" s="753">
        <f>IF($BI$3="計画",BF93/4,IF($BI$3="実績",(BF93/($BI$7/7)),""))</f>
        <v>20</v>
      </c>
      <c r="BI93" s="754"/>
      <c r="BJ93" s="740"/>
      <c r="BK93" s="741"/>
      <c r="BL93" s="741"/>
      <c r="BM93" s="741"/>
      <c r="BN93" s="742"/>
    </row>
    <row r="94" spans="2:66" ht="20.25" customHeight="1" x14ac:dyDescent="0.15">
      <c r="B94" s="195"/>
      <c r="C94" s="865"/>
      <c r="D94" s="868" t="s">
        <v>337</v>
      </c>
      <c r="E94" s="869"/>
      <c r="F94" s="870"/>
      <c r="G94" s="733"/>
      <c r="H94" s="734"/>
      <c r="I94" s="176"/>
      <c r="J94" s="177"/>
      <c r="K94" s="176"/>
      <c r="L94" s="177"/>
      <c r="M94" s="716"/>
      <c r="N94" s="717"/>
      <c r="O94" s="737"/>
      <c r="P94" s="738"/>
      <c r="Q94" s="738"/>
      <c r="R94" s="734"/>
      <c r="S94" s="720" t="s">
        <v>341</v>
      </c>
      <c r="T94" s="687"/>
      <c r="U94" s="721"/>
      <c r="V94" s="198" t="s">
        <v>272</v>
      </c>
      <c r="W94" s="206"/>
      <c r="X94" s="206"/>
      <c r="Y94" s="207"/>
      <c r="Z94" s="212"/>
      <c r="AA94" s="202" t="s">
        <v>328</v>
      </c>
      <c r="AB94" s="203" t="s">
        <v>274</v>
      </c>
      <c r="AC94" s="203" t="s">
        <v>328</v>
      </c>
      <c r="AD94" s="203" t="s">
        <v>274</v>
      </c>
      <c r="AE94" s="203" t="s">
        <v>307</v>
      </c>
      <c r="AF94" s="203" t="s">
        <v>274</v>
      </c>
      <c r="AG94" s="204" t="s">
        <v>329</v>
      </c>
      <c r="AH94" s="202" t="s">
        <v>274</v>
      </c>
      <c r="AI94" s="203" t="s">
        <v>307</v>
      </c>
      <c r="AJ94" s="203" t="s">
        <v>307</v>
      </c>
      <c r="AK94" s="203" t="s">
        <v>306</v>
      </c>
      <c r="AL94" s="203" t="s">
        <v>306</v>
      </c>
      <c r="AM94" s="203" t="s">
        <v>274</v>
      </c>
      <c r="AN94" s="204" t="s">
        <v>307</v>
      </c>
      <c r="AO94" s="202" t="s">
        <v>305</v>
      </c>
      <c r="AP94" s="203" t="s">
        <v>274</v>
      </c>
      <c r="AQ94" s="203" t="s">
        <v>306</v>
      </c>
      <c r="AR94" s="203" t="s">
        <v>274</v>
      </c>
      <c r="AS94" s="203" t="s">
        <v>327</v>
      </c>
      <c r="AT94" s="203" t="s">
        <v>307</v>
      </c>
      <c r="AU94" s="204" t="s">
        <v>274</v>
      </c>
      <c r="AV94" s="202" t="s">
        <v>274</v>
      </c>
      <c r="AW94" s="203" t="s">
        <v>305</v>
      </c>
      <c r="AX94" s="203" t="s">
        <v>274</v>
      </c>
      <c r="AY94" s="203" t="s">
        <v>306</v>
      </c>
      <c r="AZ94" s="203" t="s">
        <v>307</v>
      </c>
      <c r="BA94" s="203" t="s">
        <v>307</v>
      </c>
      <c r="BB94" s="204" t="s">
        <v>274</v>
      </c>
      <c r="BC94" s="202"/>
      <c r="BD94" s="203"/>
      <c r="BE94" s="205"/>
      <c r="BF94" s="682"/>
      <c r="BG94" s="683"/>
      <c r="BH94" s="684"/>
      <c r="BI94" s="685"/>
      <c r="BJ94" s="686"/>
      <c r="BK94" s="687"/>
      <c r="BL94" s="687"/>
      <c r="BM94" s="687"/>
      <c r="BN94" s="688"/>
    </row>
    <row r="95" spans="2:66" ht="20.25" customHeight="1" x14ac:dyDescent="0.15">
      <c r="B95" s="175">
        <f>B92+1</f>
        <v>26</v>
      </c>
      <c r="C95" s="866"/>
      <c r="D95" s="871"/>
      <c r="E95" s="869"/>
      <c r="F95" s="870"/>
      <c r="G95" s="733" t="s">
        <v>309</v>
      </c>
      <c r="H95" s="734"/>
      <c r="I95" s="176"/>
      <c r="J95" s="177"/>
      <c r="K95" s="176"/>
      <c r="L95" s="177"/>
      <c r="M95" s="735" t="s">
        <v>276</v>
      </c>
      <c r="N95" s="736"/>
      <c r="O95" s="737" t="s">
        <v>277</v>
      </c>
      <c r="P95" s="738"/>
      <c r="Q95" s="738"/>
      <c r="R95" s="734"/>
      <c r="S95" s="722"/>
      <c r="T95" s="690"/>
      <c r="U95" s="723"/>
      <c r="V95" s="178" t="s">
        <v>278</v>
      </c>
      <c r="W95" s="179"/>
      <c r="X95" s="179"/>
      <c r="Y95" s="180"/>
      <c r="Z95" s="181"/>
      <c r="AA95" s="182">
        <f>IF(AA94="","",VLOOKUP(AA94,【記載例】シフト記号表!$C$5:$W$46,21,FALSE))</f>
        <v>6.0000000000000098</v>
      </c>
      <c r="AB95" s="183" t="str">
        <f>IF(AB94="","",VLOOKUP(AB94,【記載例】シフト記号表!$C$5:$W$46,21,FALSE))</f>
        <v>-</v>
      </c>
      <c r="AC95" s="183">
        <f>IF(AC94="","",VLOOKUP(AC94,【記載例】シフト記号表!$C$5:$W$46,21,FALSE))</f>
        <v>6.0000000000000098</v>
      </c>
      <c r="AD95" s="183" t="str">
        <f>IF(AD94="","",VLOOKUP(AD94,【記載例】シフト記号表!$C$5:$W$46,21,FALSE))</f>
        <v>-</v>
      </c>
      <c r="AE95" s="183">
        <f>IF(AE94="","",VLOOKUP(AE94,【記載例】シフト記号表!$C$5:$W$46,21,FALSE))</f>
        <v>4.9999999999999902</v>
      </c>
      <c r="AF95" s="183" t="str">
        <f>IF(AF94="","",VLOOKUP(AF94,【記載例】シフト記号表!$C$5:$W$46,21,FALSE))</f>
        <v>-</v>
      </c>
      <c r="AG95" s="184">
        <f>IF(AG94="","",VLOOKUP(AG94,【記載例】シフト記号表!$C$5:$W$46,21,FALSE))</f>
        <v>2</v>
      </c>
      <c r="AH95" s="182" t="str">
        <f>IF(AH94="","",VLOOKUP(AH94,【記載例】シフト記号表!$C$5:$W$46,21,FALSE))</f>
        <v>-</v>
      </c>
      <c r="AI95" s="183">
        <f>IF(AI94="","",VLOOKUP(AI94,【記載例】シフト記号表!$C$5:$W$46,21,FALSE))</f>
        <v>4.9999999999999902</v>
      </c>
      <c r="AJ95" s="183">
        <f>IF(AJ94="","",VLOOKUP(AJ94,【記載例】シフト記号表!$C$5:$W$46,21,FALSE))</f>
        <v>4.9999999999999902</v>
      </c>
      <c r="AK95" s="183">
        <f>IF(AK94="","",VLOOKUP(AK94,【記載例】シフト記号表!$C$5:$W$46,21,FALSE))</f>
        <v>6.0000000000000098</v>
      </c>
      <c r="AL95" s="183">
        <f>IF(AL94="","",VLOOKUP(AL94,【記載例】シフト記号表!$C$5:$W$46,21,FALSE))</f>
        <v>6.0000000000000098</v>
      </c>
      <c r="AM95" s="183" t="str">
        <f>IF(AM94="","",VLOOKUP(AM94,【記載例】シフト記号表!$C$5:$W$46,21,FALSE))</f>
        <v>-</v>
      </c>
      <c r="AN95" s="184">
        <f>IF(AN94="","",VLOOKUP(AN94,【記載例】シフト記号表!$C$5:$W$46,21,FALSE))</f>
        <v>4.9999999999999902</v>
      </c>
      <c r="AO95" s="182">
        <f>IF(AO94="","",VLOOKUP(AO94,【記載例】シフト記号表!$C$5:$W$46,21,FALSE))</f>
        <v>2</v>
      </c>
      <c r="AP95" s="183" t="str">
        <f>IF(AP94="","",VLOOKUP(AP94,【記載例】シフト記号表!$C$5:$W$46,21,FALSE))</f>
        <v>-</v>
      </c>
      <c r="AQ95" s="183">
        <f>IF(AQ94="","",VLOOKUP(AQ94,【記載例】シフト記号表!$C$5:$W$46,21,FALSE))</f>
        <v>6.0000000000000098</v>
      </c>
      <c r="AR95" s="183" t="str">
        <f>IF(AR94="","",VLOOKUP(AR94,【記載例】シフト記号表!$C$5:$W$46,21,FALSE))</f>
        <v>-</v>
      </c>
      <c r="AS95" s="183">
        <f>IF(AS94="","",VLOOKUP(AS94,【記載例】シフト記号表!$C$5:$W$46,21,FALSE))</f>
        <v>4.9999999999999902</v>
      </c>
      <c r="AT95" s="183">
        <f>IF(AT94="","",VLOOKUP(AT94,【記載例】シフト記号表!$C$5:$W$46,21,FALSE))</f>
        <v>4.9999999999999902</v>
      </c>
      <c r="AU95" s="184" t="str">
        <f>IF(AU94="","",VLOOKUP(AU94,【記載例】シフト記号表!$C$5:$W$46,21,FALSE))</f>
        <v>-</v>
      </c>
      <c r="AV95" s="182" t="str">
        <f>IF(AV94="","",VLOOKUP(AV94,【記載例】シフト記号表!$C$5:$W$46,21,FALSE))</f>
        <v>-</v>
      </c>
      <c r="AW95" s="183">
        <f>IF(AW94="","",VLOOKUP(AW94,【記載例】シフト記号表!$C$5:$W$46,21,FALSE))</f>
        <v>2</v>
      </c>
      <c r="AX95" s="183" t="str">
        <f>IF(AX94="","",VLOOKUP(AX94,【記載例】シフト記号表!$C$5:$W$46,21,FALSE))</f>
        <v>-</v>
      </c>
      <c r="AY95" s="183">
        <f>IF(AY94="","",VLOOKUP(AY94,【記載例】シフト記号表!$C$5:$W$46,21,FALSE))</f>
        <v>6.0000000000000098</v>
      </c>
      <c r="AZ95" s="183">
        <f>IF(AZ94="","",VLOOKUP(AZ94,【記載例】シフト記号表!$C$5:$W$46,21,FALSE))</f>
        <v>4.9999999999999902</v>
      </c>
      <c r="BA95" s="183">
        <f>IF(BA94="","",VLOOKUP(BA94,【記載例】シフト記号表!$C$5:$W$46,21,FALSE))</f>
        <v>4.9999999999999902</v>
      </c>
      <c r="BB95" s="184" t="str">
        <f>IF(BB94="","",VLOOKUP(BB94,【記載例】シフト記号表!$C$5:$W$46,21,FALSE))</f>
        <v>-</v>
      </c>
      <c r="BC95" s="182" t="str">
        <f>IF(BC94="","",VLOOKUP(BC94,【記載例】シフト記号表!$C$5:$W$46,21,FALSE))</f>
        <v/>
      </c>
      <c r="BD95" s="183" t="str">
        <f>IF(BD94="","",VLOOKUP(BD94,【記載例】シフト記号表!$C$5:$W$46,21,FALSE))</f>
        <v/>
      </c>
      <c r="BE95" s="185" t="str">
        <f>IF(BE94="","",VLOOKUP(BE94,【記載例】シフト記号表!$C$5:$W$46,21,FALSE))</f>
        <v/>
      </c>
      <c r="BF95" s="696">
        <f>IF($BI$3="計画",SUM(AA95:BB95),IF($BI$3="実績",SUM(AA95:BE95),""))</f>
        <v>82</v>
      </c>
      <c r="BG95" s="697"/>
      <c r="BH95" s="698">
        <f>IF($BI$3="計画",BF95/4,IF($BI$3="実績",(BF95/($BI$7/7)),""))</f>
        <v>21</v>
      </c>
      <c r="BI95" s="699"/>
      <c r="BJ95" s="689"/>
      <c r="BK95" s="690"/>
      <c r="BL95" s="690"/>
      <c r="BM95" s="690"/>
      <c r="BN95" s="691"/>
    </row>
    <row r="96" spans="2:66" ht="20.25" customHeight="1" x14ac:dyDescent="0.15">
      <c r="B96" s="186"/>
      <c r="C96" s="866"/>
      <c r="D96" s="871"/>
      <c r="E96" s="869"/>
      <c r="F96" s="870"/>
      <c r="G96" s="743"/>
      <c r="H96" s="744"/>
      <c r="I96" s="745" t="str">
        <f>G95</f>
        <v>介護職員</v>
      </c>
      <c r="J96" s="744"/>
      <c r="K96" s="745" t="str">
        <f>M95</f>
        <v>A</v>
      </c>
      <c r="L96" s="744"/>
      <c r="M96" s="746"/>
      <c r="N96" s="747"/>
      <c r="O96" s="748"/>
      <c r="P96" s="749"/>
      <c r="Q96" s="749"/>
      <c r="R96" s="750"/>
      <c r="S96" s="755"/>
      <c r="T96" s="741"/>
      <c r="U96" s="756"/>
      <c r="V96" s="187" t="s">
        <v>279</v>
      </c>
      <c r="W96" s="213"/>
      <c r="X96" s="213"/>
      <c r="Y96" s="214"/>
      <c r="Z96" s="215"/>
      <c r="AA96" s="191">
        <f>IF(AA94="","",VLOOKUP(AA94,【記載例】シフト記号表!$C$5:$Y$46,23,FALSE))</f>
        <v>1.99999999999999</v>
      </c>
      <c r="AB96" s="192" t="str">
        <f>IF(AB94="","",VLOOKUP(AB94,【記載例】シフト記号表!$C$5:$Y$46,23,FALSE))</f>
        <v>-</v>
      </c>
      <c r="AC96" s="192">
        <f>IF(AC94="","",VLOOKUP(AC94,【記載例】シフト記号表!$C$5:$Y$46,23,FALSE))</f>
        <v>1.99999999999999</v>
      </c>
      <c r="AD96" s="192" t="str">
        <f>IF(AD94="","",VLOOKUP(AD94,【記載例】シフト記号表!$C$5:$Y$46,23,FALSE))</f>
        <v>-</v>
      </c>
      <c r="AE96" s="192">
        <f>IF(AE94="","",VLOOKUP(AE94,【記載例】シフト記号表!$C$5:$Y$46,23,FALSE))</f>
        <v>3.0000000000000102</v>
      </c>
      <c r="AF96" s="192" t="str">
        <f>IF(AF94="","",VLOOKUP(AF94,【記載例】シフト記号表!$C$5:$Y$46,23,FALSE))</f>
        <v>-</v>
      </c>
      <c r="AG96" s="193">
        <f>IF(AG94="","",VLOOKUP(AG94,【記載例】シフト記号表!$C$5:$Y$46,23,FALSE))</f>
        <v>14</v>
      </c>
      <c r="AH96" s="191" t="str">
        <f>IF(AH94="","",VLOOKUP(AH94,【記載例】シフト記号表!$C$5:$Y$46,23,FALSE))</f>
        <v>-</v>
      </c>
      <c r="AI96" s="192">
        <f>IF(AI94="","",VLOOKUP(AI94,【記載例】シフト記号表!$C$5:$Y$46,23,FALSE))</f>
        <v>3.0000000000000102</v>
      </c>
      <c r="AJ96" s="192">
        <f>IF(AJ94="","",VLOOKUP(AJ94,【記載例】シフト記号表!$C$5:$Y$46,23,FALSE))</f>
        <v>3.0000000000000102</v>
      </c>
      <c r="AK96" s="192">
        <f>IF(AK94="","",VLOOKUP(AK94,【記載例】シフト記号表!$C$5:$Y$46,23,FALSE))</f>
        <v>1.99999999999999</v>
      </c>
      <c r="AL96" s="192">
        <f>IF(AL94="","",VLOOKUP(AL94,【記載例】シフト記号表!$C$5:$Y$46,23,FALSE))</f>
        <v>1.99999999999999</v>
      </c>
      <c r="AM96" s="192" t="str">
        <f>IF(AM94="","",VLOOKUP(AM94,【記載例】シフト記号表!$C$5:$Y$46,23,FALSE))</f>
        <v>-</v>
      </c>
      <c r="AN96" s="193">
        <f>IF(AN94="","",VLOOKUP(AN94,【記載例】シフト記号表!$C$5:$Y$46,23,FALSE))</f>
        <v>3.0000000000000102</v>
      </c>
      <c r="AO96" s="191">
        <f>IF(AO94="","",VLOOKUP(AO94,【記載例】シフト記号表!$C$5:$Y$46,23,FALSE))</f>
        <v>14</v>
      </c>
      <c r="AP96" s="192" t="str">
        <f>IF(AP94="","",VLOOKUP(AP94,【記載例】シフト記号表!$C$5:$Y$46,23,FALSE))</f>
        <v>-</v>
      </c>
      <c r="AQ96" s="192">
        <f>IF(AQ94="","",VLOOKUP(AQ94,【記載例】シフト記号表!$C$5:$Y$46,23,FALSE))</f>
        <v>1.99999999999999</v>
      </c>
      <c r="AR96" s="192" t="str">
        <f>IF(AR94="","",VLOOKUP(AR94,【記載例】シフト記号表!$C$5:$Y$46,23,FALSE))</f>
        <v>-</v>
      </c>
      <c r="AS96" s="192">
        <f>IF(AS94="","",VLOOKUP(AS94,【記載例】シフト記号表!$C$5:$Y$46,23,FALSE))</f>
        <v>3.0000000000000102</v>
      </c>
      <c r="AT96" s="192">
        <f>IF(AT94="","",VLOOKUP(AT94,【記載例】シフト記号表!$C$5:$Y$46,23,FALSE))</f>
        <v>3.0000000000000102</v>
      </c>
      <c r="AU96" s="193" t="str">
        <f>IF(AU94="","",VLOOKUP(AU94,【記載例】シフト記号表!$C$5:$Y$46,23,FALSE))</f>
        <v>-</v>
      </c>
      <c r="AV96" s="191" t="str">
        <f>IF(AV94="","",VLOOKUP(AV94,【記載例】シフト記号表!$C$5:$Y$46,23,FALSE))</f>
        <v>-</v>
      </c>
      <c r="AW96" s="192">
        <f>IF(AW94="","",VLOOKUP(AW94,【記載例】シフト記号表!$C$5:$Y$46,23,FALSE))</f>
        <v>14</v>
      </c>
      <c r="AX96" s="192" t="str">
        <f>IF(AX94="","",VLOOKUP(AX94,【記載例】シフト記号表!$C$5:$Y$46,23,FALSE))</f>
        <v>-</v>
      </c>
      <c r="AY96" s="192">
        <f>IF(AY94="","",VLOOKUP(AY94,【記載例】シフト記号表!$C$5:$Y$46,23,FALSE))</f>
        <v>1.99999999999999</v>
      </c>
      <c r="AZ96" s="192">
        <f>IF(AZ94="","",VLOOKUP(AZ94,【記載例】シフト記号表!$C$5:$Y$46,23,FALSE))</f>
        <v>3.0000000000000102</v>
      </c>
      <c r="BA96" s="192">
        <f>IF(BA94="","",VLOOKUP(BA94,【記載例】シフト記号表!$C$5:$Y$46,23,FALSE))</f>
        <v>3.0000000000000102</v>
      </c>
      <c r="BB96" s="193" t="str">
        <f>IF(BB94="","",VLOOKUP(BB94,【記載例】シフト記号表!$C$5:$Y$46,23,FALSE))</f>
        <v>-</v>
      </c>
      <c r="BC96" s="191" t="str">
        <f>IF(BC94="","",VLOOKUP(BC94,【記載例】シフト記号表!$C$5:$Y$46,23,FALSE))</f>
        <v/>
      </c>
      <c r="BD96" s="192" t="str">
        <f>IF(BD94="","",VLOOKUP(BD94,【記載例】シフト記号表!$C$5:$Y$46,23,FALSE))</f>
        <v/>
      </c>
      <c r="BE96" s="194" t="str">
        <f>IF(BE94="","",VLOOKUP(BE94,【記載例】シフト記号表!$C$5:$Y$46,23,FALSE))</f>
        <v/>
      </c>
      <c r="BF96" s="751">
        <f>IF($BI$3="計画",SUM(AA96:BB96),IF($BI$3="実績",SUM(AA96:BE96),""))</f>
        <v>78</v>
      </c>
      <c r="BG96" s="752"/>
      <c r="BH96" s="753">
        <f>IF($BI$3="計画",BF96/4,IF($BI$3="実績",(BF96/($BI$7/7)),""))</f>
        <v>20</v>
      </c>
      <c r="BI96" s="754"/>
      <c r="BJ96" s="740"/>
      <c r="BK96" s="741"/>
      <c r="BL96" s="741"/>
      <c r="BM96" s="741"/>
      <c r="BN96" s="742"/>
    </row>
    <row r="97" spans="2:66" ht="20.25" customHeight="1" x14ac:dyDescent="0.15">
      <c r="B97" s="195"/>
      <c r="C97" s="865"/>
      <c r="D97" s="868" t="s">
        <v>337</v>
      </c>
      <c r="E97" s="869"/>
      <c r="F97" s="870"/>
      <c r="G97" s="733"/>
      <c r="H97" s="734"/>
      <c r="I97" s="176"/>
      <c r="J97" s="177"/>
      <c r="K97" s="176"/>
      <c r="L97" s="177"/>
      <c r="M97" s="716"/>
      <c r="N97" s="717"/>
      <c r="O97" s="737"/>
      <c r="P97" s="738"/>
      <c r="Q97" s="738"/>
      <c r="R97" s="734"/>
      <c r="S97" s="720" t="s">
        <v>342</v>
      </c>
      <c r="T97" s="687"/>
      <c r="U97" s="721"/>
      <c r="V97" s="198" t="s">
        <v>272</v>
      </c>
      <c r="W97" s="206"/>
      <c r="X97" s="206"/>
      <c r="Y97" s="207"/>
      <c r="Z97" s="212"/>
      <c r="AA97" s="202" t="s">
        <v>274</v>
      </c>
      <c r="AB97" s="203" t="s">
        <v>307</v>
      </c>
      <c r="AC97" s="203" t="s">
        <v>307</v>
      </c>
      <c r="AD97" s="203" t="s">
        <v>328</v>
      </c>
      <c r="AE97" s="203" t="s">
        <v>306</v>
      </c>
      <c r="AF97" s="203" t="s">
        <v>306</v>
      </c>
      <c r="AG97" s="204" t="s">
        <v>274</v>
      </c>
      <c r="AH97" s="202" t="s">
        <v>305</v>
      </c>
      <c r="AI97" s="203" t="s">
        <v>274</v>
      </c>
      <c r="AJ97" s="203" t="s">
        <v>306</v>
      </c>
      <c r="AK97" s="203" t="s">
        <v>274</v>
      </c>
      <c r="AL97" s="203" t="s">
        <v>307</v>
      </c>
      <c r="AM97" s="203" t="s">
        <v>307</v>
      </c>
      <c r="AN97" s="204" t="s">
        <v>274</v>
      </c>
      <c r="AO97" s="202" t="s">
        <v>274</v>
      </c>
      <c r="AP97" s="203" t="s">
        <v>305</v>
      </c>
      <c r="AQ97" s="203" t="s">
        <v>274</v>
      </c>
      <c r="AR97" s="203" t="s">
        <v>306</v>
      </c>
      <c r="AS97" s="203" t="s">
        <v>274</v>
      </c>
      <c r="AT97" s="203" t="s">
        <v>307</v>
      </c>
      <c r="AU97" s="204" t="s">
        <v>307</v>
      </c>
      <c r="AV97" s="202" t="s">
        <v>307</v>
      </c>
      <c r="AW97" s="203" t="s">
        <v>274</v>
      </c>
      <c r="AX97" s="203" t="s">
        <v>305</v>
      </c>
      <c r="AY97" s="203" t="s">
        <v>274</v>
      </c>
      <c r="AZ97" s="203" t="s">
        <v>306</v>
      </c>
      <c r="BA97" s="203" t="s">
        <v>274</v>
      </c>
      <c r="BB97" s="204" t="s">
        <v>327</v>
      </c>
      <c r="BC97" s="202"/>
      <c r="BD97" s="203"/>
      <c r="BE97" s="205"/>
      <c r="BF97" s="682"/>
      <c r="BG97" s="683"/>
      <c r="BH97" s="684"/>
      <c r="BI97" s="685"/>
      <c r="BJ97" s="686"/>
      <c r="BK97" s="687"/>
      <c r="BL97" s="687"/>
      <c r="BM97" s="687"/>
      <c r="BN97" s="688"/>
    </row>
    <row r="98" spans="2:66" ht="20.25" customHeight="1" x14ac:dyDescent="0.15">
      <c r="B98" s="175">
        <f>B95+1</f>
        <v>27</v>
      </c>
      <c r="C98" s="866"/>
      <c r="D98" s="871"/>
      <c r="E98" s="869"/>
      <c r="F98" s="870"/>
      <c r="G98" s="733" t="s">
        <v>309</v>
      </c>
      <c r="H98" s="734"/>
      <c r="I98" s="176"/>
      <c r="J98" s="177"/>
      <c r="K98" s="176"/>
      <c r="L98" s="177"/>
      <c r="M98" s="735" t="s">
        <v>276</v>
      </c>
      <c r="N98" s="736"/>
      <c r="O98" s="737" t="s">
        <v>277</v>
      </c>
      <c r="P98" s="738"/>
      <c r="Q98" s="738"/>
      <c r="R98" s="734"/>
      <c r="S98" s="722"/>
      <c r="T98" s="690"/>
      <c r="U98" s="723"/>
      <c r="V98" s="178" t="s">
        <v>278</v>
      </c>
      <c r="W98" s="179"/>
      <c r="X98" s="179"/>
      <c r="Y98" s="180"/>
      <c r="Z98" s="181"/>
      <c r="AA98" s="182" t="str">
        <f>IF(AA97="","",VLOOKUP(AA97,【記載例】シフト記号表!$C$5:$W$46,21,FALSE))</f>
        <v>-</v>
      </c>
      <c r="AB98" s="183">
        <f>IF(AB97="","",VLOOKUP(AB97,【記載例】シフト記号表!$C$5:$W$46,21,FALSE))</f>
        <v>4.9999999999999902</v>
      </c>
      <c r="AC98" s="183">
        <f>IF(AC97="","",VLOOKUP(AC97,【記載例】シフト記号表!$C$5:$W$46,21,FALSE))</f>
        <v>4.9999999999999902</v>
      </c>
      <c r="AD98" s="183">
        <f>IF(AD97="","",VLOOKUP(AD97,【記載例】シフト記号表!$C$5:$W$46,21,FALSE))</f>
        <v>6.0000000000000098</v>
      </c>
      <c r="AE98" s="183">
        <f>IF(AE97="","",VLOOKUP(AE97,【記載例】シフト記号表!$C$5:$W$46,21,FALSE))</f>
        <v>6.0000000000000098</v>
      </c>
      <c r="AF98" s="183">
        <f>IF(AF97="","",VLOOKUP(AF97,【記載例】シフト記号表!$C$5:$W$46,21,FALSE))</f>
        <v>6.0000000000000098</v>
      </c>
      <c r="AG98" s="184" t="str">
        <f>IF(AG97="","",VLOOKUP(AG97,【記載例】シフト記号表!$C$5:$W$46,21,FALSE))</f>
        <v>-</v>
      </c>
      <c r="AH98" s="182">
        <f>IF(AH97="","",VLOOKUP(AH97,【記載例】シフト記号表!$C$5:$W$46,21,FALSE))</f>
        <v>2</v>
      </c>
      <c r="AI98" s="183" t="str">
        <f>IF(AI97="","",VLOOKUP(AI97,【記載例】シフト記号表!$C$5:$W$46,21,FALSE))</f>
        <v>-</v>
      </c>
      <c r="AJ98" s="183">
        <f>IF(AJ97="","",VLOOKUP(AJ97,【記載例】シフト記号表!$C$5:$W$46,21,FALSE))</f>
        <v>6.0000000000000098</v>
      </c>
      <c r="AK98" s="183" t="str">
        <f>IF(AK97="","",VLOOKUP(AK97,【記載例】シフト記号表!$C$5:$W$46,21,FALSE))</f>
        <v>-</v>
      </c>
      <c r="AL98" s="183">
        <f>IF(AL97="","",VLOOKUP(AL97,【記載例】シフト記号表!$C$5:$W$46,21,FALSE))</f>
        <v>4.9999999999999902</v>
      </c>
      <c r="AM98" s="183">
        <f>IF(AM97="","",VLOOKUP(AM97,【記載例】シフト記号表!$C$5:$W$46,21,FALSE))</f>
        <v>4.9999999999999902</v>
      </c>
      <c r="AN98" s="184" t="str">
        <f>IF(AN97="","",VLOOKUP(AN97,【記載例】シフト記号表!$C$5:$W$46,21,FALSE))</f>
        <v>-</v>
      </c>
      <c r="AO98" s="182" t="str">
        <f>IF(AO97="","",VLOOKUP(AO97,【記載例】シフト記号表!$C$5:$W$46,21,FALSE))</f>
        <v>-</v>
      </c>
      <c r="AP98" s="183">
        <f>IF(AP97="","",VLOOKUP(AP97,【記載例】シフト記号表!$C$5:$W$46,21,FALSE))</f>
        <v>2</v>
      </c>
      <c r="AQ98" s="183" t="str">
        <f>IF(AQ97="","",VLOOKUP(AQ97,【記載例】シフト記号表!$C$5:$W$46,21,FALSE))</f>
        <v>-</v>
      </c>
      <c r="AR98" s="183">
        <f>IF(AR97="","",VLOOKUP(AR97,【記載例】シフト記号表!$C$5:$W$46,21,FALSE))</f>
        <v>6.0000000000000098</v>
      </c>
      <c r="AS98" s="183" t="str">
        <f>IF(AS97="","",VLOOKUP(AS97,【記載例】シフト記号表!$C$5:$W$46,21,FALSE))</f>
        <v>-</v>
      </c>
      <c r="AT98" s="183">
        <f>IF(AT97="","",VLOOKUP(AT97,【記載例】シフト記号表!$C$5:$W$46,21,FALSE))</f>
        <v>4.9999999999999902</v>
      </c>
      <c r="AU98" s="184">
        <f>IF(AU97="","",VLOOKUP(AU97,【記載例】シフト記号表!$C$5:$W$46,21,FALSE))</f>
        <v>4.9999999999999902</v>
      </c>
      <c r="AV98" s="182">
        <f>IF(AV97="","",VLOOKUP(AV97,【記載例】シフト記号表!$C$5:$W$46,21,FALSE))</f>
        <v>4.9999999999999902</v>
      </c>
      <c r="AW98" s="183" t="str">
        <f>IF(AW97="","",VLOOKUP(AW97,【記載例】シフト記号表!$C$5:$W$46,21,FALSE))</f>
        <v>-</v>
      </c>
      <c r="AX98" s="183">
        <f>IF(AX97="","",VLOOKUP(AX97,【記載例】シフト記号表!$C$5:$W$46,21,FALSE))</f>
        <v>2</v>
      </c>
      <c r="AY98" s="183" t="str">
        <f>IF(AY97="","",VLOOKUP(AY97,【記載例】シフト記号表!$C$5:$W$46,21,FALSE))</f>
        <v>-</v>
      </c>
      <c r="AZ98" s="183">
        <f>IF(AZ97="","",VLOOKUP(AZ97,【記載例】シフト記号表!$C$5:$W$46,21,FALSE))</f>
        <v>6.0000000000000098</v>
      </c>
      <c r="BA98" s="183" t="str">
        <f>IF(BA97="","",VLOOKUP(BA97,【記載例】シフト記号表!$C$5:$W$46,21,FALSE))</f>
        <v>-</v>
      </c>
      <c r="BB98" s="184">
        <f>IF(BB97="","",VLOOKUP(BB97,【記載例】シフト記号表!$C$5:$W$46,21,FALSE))</f>
        <v>4.9999999999999902</v>
      </c>
      <c r="BC98" s="182" t="str">
        <f>IF(BC97="","",VLOOKUP(BC97,【記載例】シフト記号表!$C$5:$W$46,21,FALSE))</f>
        <v/>
      </c>
      <c r="BD98" s="183" t="str">
        <f>IF(BD97="","",VLOOKUP(BD97,【記載例】シフト記号表!$C$5:$W$46,21,FALSE))</f>
        <v/>
      </c>
      <c r="BE98" s="185" t="str">
        <f>IF(BE97="","",VLOOKUP(BE97,【記載例】シフト記号表!$C$5:$W$46,21,FALSE))</f>
        <v/>
      </c>
      <c r="BF98" s="696">
        <f>IF($BI$3="計画",SUM(AA98:BB98),IF($BI$3="実績",SUM(AA98:BE98),""))</f>
        <v>82</v>
      </c>
      <c r="BG98" s="697"/>
      <c r="BH98" s="698">
        <f>IF($BI$3="計画",BF98/4,IF($BI$3="実績",(BF98/($BI$7/7)),""))</f>
        <v>21</v>
      </c>
      <c r="BI98" s="699"/>
      <c r="BJ98" s="689"/>
      <c r="BK98" s="690"/>
      <c r="BL98" s="690"/>
      <c r="BM98" s="690"/>
      <c r="BN98" s="691"/>
    </row>
    <row r="99" spans="2:66" ht="20.25" customHeight="1" x14ac:dyDescent="0.15">
      <c r="B99" s="186"/>
      <c r="C99" s="866"/>
      <c r="D99" s="871"/>
      <c r="E99" s="869"/>
      <c r="F99" s="870"/>
      <c r="G99" s="743"/>
      <c r="H99" s="744"/>
      <c r="I99" s="745" t="str">
        <f>G98</f>
        <v>介護職員</v>
      </c>
      <c r="J99" s="744"/>
      <c r="K99" s="745" t="str">
        <f>M98</f>
        <v>A</v>
      </c>
      <c r="L99" s="744"/>
      <c r="M99" s="746"/>
      <c r="N99" s="747"/>
      <c r="O99" s="748"/>
      <c r="P99" s="749"/>
      <c r="Q99" s="749"/>
      <c r="R99" s="750"/>
      <c r="S99" s="755"/>
      <c r="T99" s="741"/>
      <c r="U99" s="756"/>
      <c r="V99" s="187" t="s">
        <v>279</v>
      </c>
      <c r="W99" s="213"/>
      <c r="X99" s="213"/>
      <c r="Y99" s="214"/>
      <c r="Z99" s="215"/>
      <c r="AA99" s="191" t="str">
        <f>IF(AA97="","",VLOOKUP(AA97,【記載例】シフト記号表!$C$5:$Y$46,23,FALSE))</f>
        <v>-</v>
      </c>
      <c r="AB99" s="192">
        <f>IF(AB97="","",VLOOKUP(AB97,【記載例】シフト記号表!$C$5:$Y$46,23,FALSE))</f>
        <v>3.0000000000000102</v>
      </c>
      <c r="AC99" s="192">
        <f>IF(AC97="","",VLOOKUP(AC97,【記載例】シフト記号表!$C$5:$Y$46,23,FALSE))</f>
        <v>3.0000000000000102</v>
      </c>
      <c r="AD99" s="192">
        <f>IF(AD97="","",VLOOKUP(AD97,【記載例】シフト記号表!$C$5:$Y$46,23,FALSE))</f>
        <v>1.99999999999999</v>
      </c>
      <c r="AE99" s="192">
        <f>IF(AE97="","",VLOOKUP(AE97,【記載例】シフト記号表!$C$5:$Y$46,23,FALSE))</f>
        <v>1.99999999999999</v>
      </c>
      <c r="AF99" s="192">
        <f>IF(AF97="","",VLOOKUP(AF97,【記載例】シフト記号表!$C$5:$Y$46,23,FALSE))</f>
        <v>1.99999999999999</v>
      </c>
      <c r="AG99" s="193" t="str">
        <f>IF(AG97="","",VLOOKUP(AG97,【記載例】シフト記号表!$C$5:$Y$46,23,FALSE))</f>
        <v>-</v>
      </c>
      <c r="AH99" s="191">
        <f>IF(AH97="","",VLOOKUP(AH97,【記載例】シフト記号表!$C$5:$Y$46,23,FALSE))</f>
        <v>14</v>
      </c>
      <c r="AI99" s="192" t="str">
        <f>IF(AI97="","",VLOOKUP(AI97,【記載例】シフト記号表!$C$5:$Y$46,23,FALSE))</f>
        <v>-</v>
      </c>
      <c r="AJ99" s="192">
        <f>IF(AJ97="","",VLOOKUP(AJ97,【記載例】シフト記号表!$C$5:$Y$46,23,FALSE))</f>
        <v>1.99999999999999</v>
      </c>
      <c r="AK99" s="192" t="str">
        <f>IF(AK97="","",VLOOKUP(AK97,【記載例】シフト記号表!$C$5:$Y$46,23,FALSE))</f>
        <v>-</v>
      </c>
      <c r="AL99" s="192">
        <f>IF(AL97="","",VLOOKUP(AL97,【記載例】シフト記号表!$C$5:$Y$46,23,FALSE))</f>
        <v>3.0000000000000102</v>
      </c>
      <c r="AM99" s="192">
        <f>IF(AM97="","",VLOOKUP(AM97,【記載例】シフト記号表!$C$5:$Y$46,23,FALSE))</f>
        <v>3.0000000000000102</v>
      </c>
      <c r="AN99" s="193" t="str">
        <f>IF(AN97="","",VLOOKUP(AN97,【記載例】シフト記号表!$C$5:$Y$46,23,FALSE))</f>
        <v>-</v>
      </c>
      <c r="AO99" s="191" t="str">
        <f>IF(AO97="","",VLOOKUP(AO97,【記載例】シフト記号表!$C$5:$Y$46,23,FALSE))</f>
        <v>-</v>
      </c>
      <c r="AP99" s="192">
        <f>IF(AP97="","",VLOOKUP(AP97,【記載例】シフト記号表!$C$5:$Y$46,23,FALSE))</f>
        <v>14</v>
      </c>
      <c r="AQ99" s="192" t="str">
        <f>IF(AQ97="","",VLOOKUP(AQ97,【記載例】シフト記号表!$C$5:$Y$46,23,FALSE))</f>
        <v>-</v>
      </c>
      <c r="AR99" s="192">
        <f>IF(AR97="","",VLOOKUP(AR97,【記載例】シフト記号表!$C$5:$Y$46,23,FALSE))</f>
        <v>1.99999999999999</v>
      </c>
      <c r="AS99" s="192" t="str">
        <f>IF(AS97="","",VLOOKUP(AS97,【記載例】シフト記号表!$C$5:$Y$46,23,FALSE))</f>
        <v>-</v>
      </c>
      <c r="AT99" s="192">
        <f>IF(AT97="","",VLOOKUP(AT97,【記載例】シフト記号表!$C$5:$Y$46,23,FALSE))</f>
        <v>3.0000000000000102</v>
      </c>
      <c r="AU99" s="193">
        <f>IF(AU97="","",VLOOKUP(AU97,【記載例】シフト記号表!$C$5:$Y$46,23,FALSE))</f>
        <v>3.0000000000000102</v>
      </c>
      <c r="AV99" s="191">
        <f>IF(AV97="","",VLOOKUP(AV97,【記載例】シフト記号表!$C$5:$Y$46,23,FALSE))</f>
        <v>3.0000000000000102</v>
      </c>
      <c r="AW99" s="192" t="str">
        <f>IF(AW97="","",VLOOKUP(AW97,【記載例】シフト記号表!$C$5:$Y$46,23,FALSE))</f>
        <v>-</v>
      </c>
      <c r="AX99" s="192">
        <f>IF(AX97="","",VLOOKUP(AX97,【記載例】シフト記号表!$C$5:$Y$46,23,FALSE))</f>
        <v>14</v>
      </c>
      <c r="AY99" s="192" t="str">
        <f>IF(AY97="","",VLOOKUP(AY97,【記載例】シフト記号表!$C$5:$Y$46,23,FALSE))</f>
        <v>-</v>
      </c>
      <c r="AZ99" s="192">
        <f>IF(AZ97="","",VLOOKUP(AZ97,【記載例】シフト記号表!$C$5:$Y$46,23,FALSE))</f>
        <v>1.99999999999999</v>
      </c>
      <c r="BA99" s="192" t="str">
        <f>IF(BA97="","",VLOOKUP(BA97,【記載例】シフト記号表!$C$5:$Y$46,23,FALSE))</f>
        <v>-</v>
      </c>
      <c r="BB99" s="193">
        <f>IF(BB97="","",VLOOKUP(BB97,【記載例】シフト記号表!$C$5:$Y$46,23,FALSE))</f>
        <v>3.0000000000000102</v>
      </c>
      <c r="BC99" s="191" t="str">
        <f>IF(BC97="","",VLOOKUP(BC97,【記載例】シフト記号表!$C$5:$Y$46,23,FALSE))</f>
        <v/>
      </c>
      <c r="BD99" s="192" t="str">
        <f>IF(BD97="","",VLOOKUP(BD97,【記載例】シフト記号表!$C$5:$Y$46,23,FALSE))</f>
        <v/>
      </c>
      <c r="BE99" s="194" t="str">
        <f>IF(BE97="","",VLOOKUP(BE97,【記載例】シフト記号表!$C$5:$Y$46,23,FALSE))</f>
        <v/>
      </c>
      <c r="BF99" s="751">
        <f>IF($BI$3="計画",SUM(AA99:BB99),IF($BI$3="実績",SUM(AA99:BE99),""))</f>
        <v>78</v>
      </c>
      <c r="BG99" s="752"/>
      <c r="BH99" s="753">
        <f>IF($BI$3="計画",BF99/4,IF($BI$3="実績",(BF99/($BI$7/7)),""))</f>
        <v>20</v>
      </c>
      <c r="BI99" s="754"/>
      <c r="BJ99" s="740"/>
      <c r="BK99" s="741"/>
      <c r="BL99" s="741"/>
      <c r="BM99" s="741"/>
      <c r="BN99" s="742"/>
    </row>
    <row r="100" spans="2:66" ht="20.25" customHeight="1" x14ac:dyDescent="0.15">
      <c r="B100" s="195"/>
      <c r="C100" s="865"/>
      <c r="D100" s="868" t="s">
        <v>337</v>
      </c>
      <c r="E100" s="869"/>
      <c r="F100" s="870"/>
      <c r="G100" s="733"/>
      <c r="H100" s="734"/>
      <c r="I100" s="176"/>
      <c r="J100" s="177"/>
      <c r="K100" s="176"/>
      <c r="L100" s="177"/>
      <c r="M100" s="716"/>
      <c r="N100" s="717"/>
      <c r="O100" s="737"/>
      <c r="P100" s="738"/>
      <c r="Q100" s="738"/>
      <c r="R100" s="734"/>
      <c r="S100" s="720" t="s">
        <v>343</v>
      </c>
      <c r="T100" s="687"/>
      <c r="U100" s="721"/>
      <c r="V100" s="198" t="s">
        <v>272</v>
      </c>
      <c r="W100" s="206"/>
      <c r="X100" s="206"/>
      <c r="Y100" s="207"/>
      <c r="Z100" s="212"/>
      <c r="AA100" s="202" t="s">
        <v>307</v>
      </c>
      <c r="AB100" s="203" t="s">
        <v>274</v>
      </c>
      <c r="AC100" s="203" t="s">
        <v>274</v>
      </c>
      <c r="AD100" s="203" t="s">
        <v>307</v>
      </c>
      <c r="AE100" s="203" t="s">
        <v>274</v>
      </c>
      <c r="AF100" s="203" t="s">
        <v>307</v>
      </c>
      <c r="AG100" s="204" t="s">
        <v>307</v>
      </c>
      <c r="AH100" s="202" t="s">
        <v>274</v>
      </c>
      <c r="AI100" s="203" t="s">
        <v>307</v>
      </c>
      <c r="AJ100" s="203" t="s">
        <v>274</v>
      </c>
      <c r="AK100" s="203" t="s">
        <v>274</v>
      </c>
      <c r="AL100" s="203" t="s">
        <v>307</v>
      </c>
      <c r="AM100" s="203" t="s">
        <v>306</v>
      </c>
      <c r="AN100" s="204" t="s">
        <v>306</v>
      </c>
      <c r="AO100" s="202" t="s">
        <v>307</v>
      </c>
      <c r="AP100" s="203" t="s">
        <v>274</v>
      </c>
      <c r="AQ100" s="203" t="s">
        <v>307</v>
      </c>
      <c r="AR100" s="203" t="s">
        <v>274</v>
      </c>
      <c r="AS100" s="203" t="s">
        <v>307</v>
      </c>
      <c r="AT100" s="203" t="s">
        <v>274</v>
      </c>
      <c r="AU100" s="204" t="s">
        <v>306</v>
      </c>
      <c r="AV100" s="202" t="s">
        <v>306</v>
      </c>
      <c r="AW100" s="203" t="s">
        <v>307</v>
      </c>
      <c r="AX100" s="203" t="s">
        <v>274</v>
      </c>
      <c r="AY100" s="203" t="s">
        <v>307</v>
      </c>
      <c r="AZ100" s="203" t="s">
        <v>274</v>
      </c>
      <c r="BA100" s="203" t="s">
        <v>306</v>
      </c>
      <c r="BB100" s="204" t="s">
        <v>274</v>
      </c>
      <c r="BC100" s="202"/>
      <c r="BD100" s="203"/>
      <c r="BE100" s="205"/>
      <c r="BF100" s="682"/>
      <c r="BG100" s="683"/>
      <c r="BH100" s="684"/>
      <c r="BI100" s="685"/>
      <c r="BJ100" s="686"/>
      <c r="BK100" s="687"/>
      <c r="BL100" s="687"/>
      <c r="BM100" s="687"/>
      <c r="BN100" s="688"/>
    </row>
    <row r="101" spans="2:66" ht="20.25" customHeight="1" x14ac:dyDescent="0.15">
      <c r="B101" s="175">
        <f>B98+1</f>
        <v>28</v>
      </c>
      <c r="C101" s="866"/>
      <c r="D101" s="871"/>
      <c r="E101" s="869"/>
      <c r="F101" s="870"/>
      <c r="G101" s="733" t="s">
        <v>309</v>
      </c>
      <c r="H101" s="734"/>
      <c r="I101" s="176"/>
      <c r="J101" s="177"/>
      <c r="K101" s="176"/>
      <c r="L101" s="177"/>
      <c r="M101" s="735" t="s">
        <v>319</v>
      </c>
      <c r="N101" s="736"/>
      <c r="O101" s="737" t="s">
        <v>277</v>
      </c>
      <c r="P101" s="738"/>
      <c r="Q101" s="738"/>
      <c r="R101" s="734"/>
      <c r="S101" s="722"/>
      <c r="T101" s="690"/>
      <c r="U101" s="723"/>
      <c r="V101" s="178" t="s">
        <v>278</v>
      </c>
      <c r="W101" s="179"/>
      <c r="X101" s="179"/>
      <c r="Y101" s="180"/>
      <c r="Z101" s="181"/>
      <c r="AA101" s="182">
        <f>IF(AA100="","",VLOOKUP(AA100,【記載例】シフト記号表!$C$5:$W$46,21,FALSE))</f>
        <v>4.9999999999999902</v>
      </c>
      <c r="AB101" s="183" t="str">
        <f>IF(AB100="","",VLOOKUP(AB100,【記載例】シフト記号表!$C$5:$W$46,21,FALSE))</f>
        <v>-</v>
      </c>
      <c r="AC101" s="183" t="str">
        <f>IF(AC100="","",VLOOKUP(AC100,【記載例】シフト記号表!$C$5:$W$46,21,FALSE))</f>
        <v>-</v>
      </c>
      <c r="AD101" s="183">
        <f>IF(AD100="","",VLOOKUP(AD100,【記載例】シフト記号表!$C$5:$W$46,21,FALSE))</f>
        <v>4.9999999999999902</v>
      </c>
      <c r="AE101" s="183" t="str">
        <f>IF(AE100="","",VLOOKUP(AE100,【記載例】シフト記号表!$C$5:$W$46,21,FALSE))</f>
        <v>-</v>
      </c>
      <c r="AF101" s="183">
        <f>IF(AF100="","",VLOOKUP(AF100,【記載例】シフト記号表!$C$5:$W$46,21,FALSE))</f>
        <v>4.9999999999999902</v>
      </c>
      <c r="AG101" s="184">
        <f>IF(AG100="","",VLOOKUP(AG100,【記載例】シフト記号表!$C$5:$W$46,21,FALSE))</f>
        <v>4.9999999999999902</v>
      </c>
      <c r="AH101" s="182" t="str">
        <f>IF(AH100="","",VLOOKUP(AH100,【記載例】シフト記号表!$C$5:$W$46,21,FALSE))</f>
        <v>-</v>
      </c>
      <c r="AI101" s="183">
        <f>IF(AI100="","",VLOOKUP(AI100,【記載例】シフト記号表!$C$5:$W$46,21,FALSE))</f>
        <v>4.9999999999999902</v>
      </c>
      <c r="AJ101" s="183" t="str">
        <f>IF(AJ100="","",VLOOKUP(AJ100,【記載例】シフト記号表!$C$5:$W$46,21,FALSE))</f>
        <v>-</v>
      </c>
      <c r="AK101" s="183" t="str">
        <f>IF(AK100="","",VLOOKUP(AK100,【記載例】シフト記号表!$C$5:$W$46,21,FALSE))</f>
        <v>-</v>
      </c>
      <c r="AL101" s="183">
        <f>IF(AL100="","",VLOOKUP(AL100,【記載例】シフト記号表!$C$5:$W$46,21,FALSE))</f>
        <v>4.9999999999999902</v>
      </c>
      <c r="AM101" s="183">
        <f>IF(AM100="","",VLOOKUP(AM100,【記載例】シフト記号表!$C$5:$W$46,21,FALSE))</f>
        <v>6.0000000000000098</v>
      </c>
      <c r="AN101" s="184">
        <f>IF(AN100="","",VLOOKUP(AN100,【記載例】シフト記号表!$C$5:$W$46,21,FALSE))</f>
        <v>6.0000000000000098</v>
      </c>
      <c r="AO101" s="182">
        <f>IF(AO100="","",VLOOKUP(AO100,【記載例】シフト記号表!$C$5:$W$46,21,FALSE))</f>
        <v>4.9999999999999902</v>
      </c>
      <c r="AP101" s="183" t="str">
        <f>IF(AP100="","",VLOOKUP(AP100,【記載例】シフト記号表!$C$5:$W$46,21,FALSE))</f>
        <v>-</v>
      </c>
      <c r="AQ101" s="183">
        <f>IF(AQ100="","",VLOOKUP(AQ100,【記載例】シフト記号表!$C$5:$W$46,21,FALSE))</f>
        <v>4.9999999999999902</v>
      </c>
      <c r="AR101" s="183" t="str">
        <f>IF(AR100="","",VLOOKUP(AR100,【記載例】シフト記号表!$C$5:$W$46,21,FALSE))</f>
        <v>-</v>
      </c>
      <c r="AS101" s="183">
        <f>IF(AS100="","",VLOOKUP(AS100,【記載例】シフト記号表!$C$5:$W$46,21,FALSE))</f>
        <v>4.9999999999999902</v>
      </c>
      <c r="AT101" s="183" t="str">
        <f>IF(AT100="","",VLOOKUP(AT100,【記載例】シフト記号表!$C$5:$W$46,21,FALSE))</f>
        <v>-</v>
      </c>
      <c r="AU101" s="184">
        <f>IF(AU100="","",VLOOKUP(AU100,【記載例】シフト記号表!$C$5:$W$46,21,FALSE))</f>
        <v>6.0000000000000098</v>
      </c>
      <c r="AV101" s="182">
        <f>IF(AV100="","",VLOOKUP(AV100,【記載例】シフト記号表!$C$5:$W$46,21,FALSE))</f>
        <v>6.0000000000000098</v>
      </c>
      <c r="AW101" s="183">
        <f>IF(AW100="","",VLOOKUP(AW100,【記載例】シフト記号表!$C$5:$W$46,21,FALSE))</f>
        <v>4.9999999999999902</v>
      </c>
      <c r="AX101" s="183" t="str">
        <f>IF(AX100="","",VLOOKUP(AX100,【記載例】シフト記号表!$C$5:$W$46,21,FALSE))</f>
        <v>-</v>
      </c>
      <c r="AY101" s="183">
        <f>IF(AY100="","",VLOOKUP(AY100,【記載例】シフト記号表!$C$5:$W$46,21,FALSE))</f>
        <v>4.9999999999999902</v>
      </c>
      <c r="AZ101" s="183" t="str">
        <f>IF(AZ100="","",VLOOKUP(AZ100,【記載例】シフト記号表!$C$5:$W$46,21,FALSE))</f>
        <v>-</v>
      </c>
      <c r="BA101" s="183">
        <f>IF(BA100="","",VLOOKUP(BA100,【記載例】シフト記号表!$C$5:$W$46,21,FALSE))</f>
        <v>6.0000000000000098</v>
      </c>
      <c r="BB101" s="184" t="str">
        <f>IF(BB100="","",VLOOKUP(BB100,【記載例】シフト記号表!$C$5:$W$46,21,FALSE))</f>
        <v>-</v>
      </c>
      <c r="BC101" s="182" t="str">
        <f>IF(BC100="","",VLOOKUP(BC100,【記載例】シフト記号表!$C$5:$W$46,21,FALSE))</f>
        <v/>
      </c>
      <c r="BD101" s="183" t="str">
        <f>IF(BD100="","",VLOOKUP(BD100,【記載例】シフト記号表!$C$5:$W$46,21,FALSE))</f>
        <v/>
      </c>
      <c r="BE101" s="185" t="str">
        <f>IF(BE100="","",VLOOKUP(BE100,【記載例】シフト記号表!$C$5:$W$46,21,FALSE))</f>
        <v/>
      </c>
      <c r="BF101" s="696">
        <f>IF($BI$3="計画",SUM(AA101:BB101),IF($BI$3="実績",SUM(AA101:BE101),""))</f>
        <v>84.999999999999901</v>
      </c>
      <c r="BG101" s="697"/>
      <c r="BH101" s="698">
        <f>IF($BI$3="計画",BF101/4,IF($BI$3="実績",(BF101/($BI$7/7)),""))</f>
        <v>21</v>
      </c>
      <c r="BI101" s="699"/>
      <c r="BJ101" s="689"/>
      <c r="BK101" s="690"/>
      <c r="BL101" s="690"/>
      <c r="BM101" s="690"/>
      <c r="BN101" s="691"/>
    </row>
    <row r="102" spans="2:66" ht="20.25" customHeight="1" x14ac:dyDescent="0.15">
      <c r="B102" s="186"/>
      <c r="C102" s="866"/>
      <c r="D102" s="871"/>
      <c r="E102" s="869"/>
      <c r="F102" s="870"/>
      <c r="G102" s="743"/>
      <c r="H102" s="744"/>
      <c r="I102" s="745" t="str">
        <f>G101</f>
        <v>介護職員</v>
      </c>
      <c r="J102" s="744"/>
      <c r="K102" s="745" t="str">
        <f>M101</f>
        <v>C</v>
      </c>
      <c r="L102" s="744"/>
      <c r="M102" s="746"/>
      <c r="N102" s="747"/>
      <c r="O102" s="748"/>
      <c r="P102" s="749"/>
      <c r="Q102" s="749"/>
      <c r="R102" s="750"/>
      <c r="S102" s="755"/>
      <c r="T102" s="741"/>
      <c r="U102" s="756"/>
      <c r="V102" s="187" t="s">
        <v>279</v>
      </c>
      <c r="W102" s="213"/>
      <c r="X102" s="213"/>
      <c r="Y102" s="214"/>
      <c r="Z102" s="215"/>
      <c r="AA102" s="191">
        <f>IF(AA100="","",VLOOKUP(AA100,【記載例】シフト記号表!$C$5:$Y$46,23,FALSE))</f>
        <v>3.0000000000000102</v>
      </c>
      <c r="AB102" s="192" t="str">
        <f>IF(AB100="","",VLOOKUP(AB100,【記載例】シフト記号表!$C$5:$Y$46,23,FALSE))</f>
        <v>-</v>
      </c>
      <c r="AC102" s="192" t="str">
        <f>IF(AC100="","",VLOOKUP(AC100,【記載例】シフト記号表!$C$5:$Y$46,23,FALSE))</f>
        <v>-</v>
      </c>
      <c r="AD102" s="192">
        <f>IF(AD100="","",VLOOKUP(AD100,【記載例】シフト記号表!$C$5:$Y$46,23,FALSE))</f>
        <v>3.0000000000000102</v>
      </c>
      <c r="AE102" s="192" t="str">
        <f>IF(AE100="","",VLOOKUP(AE100,【記載例】シフト記号表!$C$5:$Y$46,23,FALSE))</f>
        <v>-</v>
      </c>
      <c r="AF102" s="192">
        <f>IF(AF100="","",VLOOKUP(AF100,【記載例】シフト記号表!$C$5:$Y$46,23,FALSE))</f>
        <v>3.0000000000000102</v>
      </c>
      <c r="AG102" s="193">
        <f>IF(AG100="","",VLOOKUP(AG100,【記載例】シフト記号表!$C$5:$Y$46,23,FALSE))</f>
        <v>3.0000000000000102</v>
      </c>
      <c r="AH102" s="191" t="str">
        <f>IF(AH100="","",VLOOKUP(AH100,【記載例】シフト記号表!$C$5:$Y$46,23,FALSE))</f>
        <v>-</v>
      </c>
      <c r="AI102" s="192">
        <f>IF(AI100="","",VLOOKUP(AI100,【記載例】シフト記号表!$C$5:$Y$46,23,FALSE))</f>
        <v>3.0000000000000102</v>
      </c>
      <c r="AJ102" s="192" t="str">
        <f>IF(AJ100="","",VLOOKUP(AJ100,【記載例】シフト記号表!$C$5:$Y$46,23,FALSE))</f>
        <v>-</v>
      </c>
      <c r="AK102" s="192" t="str">
        <f>IF(AK100="","",VLOOKUP(AK100,【記載例】シフト記号表!$C$5:$Y$46,23,FALSE))</f>
        <v>-</v>
      </c>
      <c r="AL102" s="192">
        <f>IF(AL100="","",VLOOKUP(AL100,【記載例】シフト記号表!$C$5:$Y$46,23,FALSE))</f>
        <v>3.0000000000000102</v>
      </c>
      <c r="AM102" s="192">
        <f>IF(AM100="","",VLOOKUP(AM100,【記載例】シフト記号表!$C$5:$Y$46,23,FALSE))</f>
        <v>1.99999999999999</v>
      </c>
      <c r="AN102" s="193">
        <f>IF(AN100="","",VLOOKUP(AN100,【記載例】シフト記号表!$C$5:$Y$46,23,FALSE))</f>
        <v>1.99999999999999</v>
      </c>
      <c r="AO102" s="191">
        <f>IF(AO100="","",VLOOKUP(AO100,【記載例】シフト記号表!$C$5:$Y$46,23,FALSE))</f>
        <v>3.0000000000000102</v>
      </c>
      <c r="AP102" s="192" t="str">
        <f>IF(AP100="","",VLOOKUP(AP100,【記載例】シフト記号表!$C$5:$Y$46,23,FALSE))</f>
        <v>-</v>
      </c>
      <c r="AQ102" s="192">
        <f>IF(AQ100="","",VLOOKUP(AQ100,【記載例】シフト記号表!$C$5:$Y$46,23,FALSE))</f>
        <v>3.0000000000000102</v>
      </c>
      <c r="AR102" s="192" t="str">
        <f>IF(AR100="","",VLOOKUP(AR100,【記載例】シフト記号表!$C$5:$Y$46,23,FALSE))</f>
        <v>-</v>
      </c>
      <c r="AS102" s="192">
        <f>IF(AS100="","",VLOOKUP(AS100,【記載例】シフト記号表!$C$5:$Y$46,23,FALSE))</f>
        <v>3.0000000000000102</v>
      </c>
      <c r="AT102" s="192" t="str">
        <f>IF(AT100="","",VLOOKUP(AT100,【記載例】シフト記号表!$C$5:$Y$46,23,FALSE))</f>
        <v>-</v>
      </c>
      <c r="AU102" s="193">
        <f>IF(AU100="","",VLOOKUP(AU100,【記載例】シフト記号表!$C$5:$Y$46,23,FALSE))</f>
        <v>1.99999999999999</v>
      </c>
      <c r="AV102" s="191">
        <f>IF(AV100="","",VLOOKUP(AV100,【記載例】シフト記号表!$C$5:$Y$46,23,FALSE))</f>
        <v>1.99999999999999</v>
      </c>
      <c r="AW102" s="192">
        <f>IF(AW100="","",VLOOKUP(AW100,【記載例】シフト記号表!$C$5:$Y$46,23,FALSE))</f>
        <v>3.0000000000000102</v>
      </c>
      <c r="AX102" s="192" t="str">
        <f>IF(AX100="","",VLOOKUP(AX100,【記載例】シフト記号表!$C$5:$Y$46,23,FALSE))</f>
        <v>-</v>
      </c>
      <c r="AY102" s="192">
        <f>IF(AY100="","",VLOOKUP(AY100,【記載例】シフト記号表!$C$5:$Y$46,23,FALSE))</f>
        <v>3.0000000000000102</v>
      </c>
      <c r="AZ102" s="192" t="str">
        <f>IF(AZ100="","",VLOOKUP(AZ100,【記載例】シフト記号表!$C$5:$Y$46,23,FALSE))</f>
        <v>-</v>
      </c>
      <c r="BA102" s="192">
        <f>IF(BA100="","",VLOOKUP(BA100,【記載例】シフト記号表!$C$5:$Y$46,23,FALSE))</f>
        <v>1.99999999999999</v>
      </c>
      <c r="BB102" s="193" t="str">
        <f>IF(BB100="","",VLOOKUP(BB100,【記載例】シフト記号表!$C$5:$Y$46,23,FALSE))</f>
        <v>-</v>
      </c>
      <c r="BC102" s="191" t="str">
        <f>IF(BC100="","",VLOOKUP(BC100,【記載例】シフト記号表!$C$5:$Y$46,23,FALSE))</f>
        <v/>
      </c>
      <c r="BD102" s="192" t="str">
        <f>IF(BD100="","",VLOOKUP(BD100,【記載例】シフト記号表!$C$5:$Y$46,23,FALSE))</f>
        <v/>
      </c>
      <c r="BE102" s="194" t="str">
        <f>IF(BE100="","",VLOOKUP(BE100,【記載例】シフト記号表!$C$5:$Y$46,23,FALSE))</f>
        <v/>
      </c>
      <c r="BF102" s="751">
        <f>IF($BI$3="計画",SUM(AA102:BB102),IF($BI$3="実績",SUM(AA102:BE102),""))</f>
        <v>43.000000000000099</v>
      </c>
      <c r="BG102" s="752"/>
      <c r="BH102" s="753">
        <f>IF($BI$3="計画",BF102/4,IF($BI$3="実績",(BF102/($BI$7/7)),""))</f>
        <v>11</v>
      </c>
      <c r="BI102" s="754"/>
      <c r="BJ102" s="740"/>
      <c r="BK102" s="741"/>
      <c r="BL102" s="741"/>
      <c r="BM102" s="741"/>
      <c r="BN102" s="742"/>
    </row>
    <row r="103" spans="2:66" ht="20.25" customHeight="1" x14ac:dyDescent="0.15">
      <c r="B103" s="195"/>
      <c r="C103" s="865"/>
      <c r="D103" s="868"/>
      <c r="E103" s="869"/>
      <c r="F103" s="870"/>
      <c r="G103" s="733"/>
      <c r="H103" s="734"/>
      <c r="I103" s="176"/>
      <c r="J103" s="177"/>
      <c r="K103" s="176"/>
      <c r="L103" s="177"/>
      <c r="M103" s="716"/>
      <c r="N103" s="717"/>
      <c r="O103" s="737"/>
      <c r="P103" s="738"/>
      <c r="Q103" s="738"/>
      <c r="R103" s="734"/>
      <c r="S103" s="720"/>
      <c r="T103" s="687"/>
      <c r="U103" s="721"/>
      <c r="V103" s="198" t="s">
        <v>272</v>
      </c>
      <c r="W103" s="206"/>
      <c r="X103" s="206"/>
      <c r="Y103" s="207"/>
      <c r="Z103" s="212"/>
      <c r="AA103" s="202"/>
      <c r="AB103" s="203"/>
      <c r="AC103" s="203"/>
      <c r="AD103" s="203"/>
      <c r="AE103" s="203"/>
      <c r="AF103" s="203"/>
      <c r="AG103" s="204"/>
      <c r="AH103" s="202"/>
      <c r="AI103" s="203"/>
      <c r="AJ103" s="203"/>
      <c r="AK103" s="203"/>
      <c r="AL103" s="203"/>
      <c r="AM103" s="203"/>
      <c r="AN103" s="204"/>
      <c r="AO103" s="202"/>
      <c r="AP103" s="203"/>
      <c r="AQ103" s="203"/>
      <c r="AR103" s="203"/>
      <c r="AS103" s="203"/>
      <c r="AT103" s="203"/>
      <c r="AU103" s="204"/>
      <c r="AV103" s="202"/>
      <c r="AW103" s="203"/>
      <c r="AX103" s="203"/>
      <c r="AY103" s="203"/>
      <c r="AZ103" s="203"/>
      <c r="BA103" s="203"/>
      <c r="BB103" s="204"/>
      <c r="BC103" s="202"/>
      <c r="BD103" s="203"/>
      <c r="BE103" s="205"/>
      <c r="BF103" s="682"/>
      <c r="BG103" s="683"/>
      <c r="BH103" s="684"/>
      <c r="BI103" s="685"/>
      <c r="BJ103" s="686"/>
      <c r="BK103" s="687"/>
      <c r="BL103" s="687"/>
      <c r="BM103" s="687"/>
      <c r="BN103" s="688"/>
    </row>
    <row r="104" spans="2:66" ht="20.25" customHeight="1" x14ac:dyDescent="0.15">
      <c r="B104" s="175">
        <f>B101+1</f>
        <v>29</v>
      </c>
      <c r="C104" s="866"/>
      <c r="D104" s="871"/>
      <c r="E104" s="869"/>
      <c r="F104" s="870"/>
      <c r="G104" s="733"/>
      <c r="H104" s="734"/>
      <c r="I104" s="176"/>
      <c r="J104" s="177"/>
      <c r="K104" s="176"/>
      <c r="L104" s="177"/>
      <c r="M104" s="735"/>
      <c r="N104" s="736"/>
      <c r="O104" s="737"/>
      <c r="P104" s="738"/>
      <c r="Q104" s="738"/>
      <c r="R104" s="734"/>
      <c r="S104" s="722"/>
      <c r="T104" s="690"/>
      <c r="U104" s="723"/>
      <c r="V104" s="178" t="s">
        <v>278</v>
      </c>
      <c r="W104" s="179"/>
      <c r="X104" s="179"/>
      <c r="Y104" s="180"/>
      <c r="Z104" s="181"/>
      <c r="AA104" s="182" t="str">
        <f>IF(AA103="","",VLOOKUP(AA103,【記載例】シフト記号表!$C$5:$W$46,21,FALSE))</f>
        <v/>
      </c>
      <c r="AB104" s="183" t="str">
        <f>IF(AB103="","",VLOOKUP(AB103,【記載例】シフト記号表!$C$5:$W$46,21,FALSE))</f>
        <v/>
      </c>
      <c r="AC104" s="183" t="str">
        <f>IF(AC103="","",VLOOKUP(AC103,【記載例】シフト記号表!$C$5:$W$46,21,FALSE))</f>
        <v/>
      </c>
      <c r="AD104" s="183" t="str">
        <f>IF(AD103="","",VLOOKUP(AD103,【記載例】シフト記号表!$C$5:$W$46,21,FALSE))</f>
        <v/>
      </c>
      <c r="AE104" s="183" t="str">
        <f>IF(AE103="","",VLOOKUP(AE103,【記載例】シフト記号表!$C$5:$W$46,21,FALSE))</f>
        <v/>
      </c>
      <c r="AF104" s="183" t="str">
        <f>IF(AF103="","",VLOOKUP(AF103,【記載例】シフト記号表!$C$5:$W$46,21,FALSE))</f>
        <v/>
      </c>
      <c r="AG104" s="184" t="str">
        <f>IF(AG103="","",VLOOKUP(AG103,【記載例】シフト記号表!$C$5:$W$46,21,FALSE))</f>
        <v/>
      </c>
      <c r="AH104" s="182" t="str">
        <f>IF(AH103="","",VLOOKUP(AH103,【記載例】シフト記号表!$C$5:$W$46,21,FALSE))</f>
        <v/>
      </c>
      <c r="AI104" s="183" t="str">
        <f>IF(AI103="","",VLOOKUP(AI103,【記載例】シフト記号表!$C$5:$W$46,21,FALSE))</f>
        <v/>
      </c>
      <c r="AJ104" s="183" t="str">
        <f>IF(AJ103="","",VLOOKUP(AJ103,【記載例】シフト記号表!$C$5:$W$46,21,FALSE))</f>
        <v/>
      </c>
      <c r="AK104" s="183" t="str">
        <f>IF(AK103="","",VLOOKUP(AK103,【記載例】シフト記号表!$C$5:$W$46,21,FALSE))</f>
        <v/>
      </c>
      <c r="AL104" s="183" t="str">
        <f>IF(AL103="","",VLOOKUP(AL103,【記載例】シフト記号表!$C$5:$W$46,21,FALSE))</f>
        <v/>
      </c>
      <c r="AM104" s="183" t="str">
        <f>IF(AM103="","",VLOOKUP(AM103,【記載例】シフト記号表!$C$5:$W$46,21,FALSE))</f>
        <v/>
      </c>
      <c r="AN104" s="184" t="str">
        <f>IF(AN103="","",VLOOKUP(AN103,【記載例】シフト記号表!$C$5:$W$46,21,FALSE))</f>
        <v/>
      </c>
      <c r="AO104" s="182" t="str">
        <f>IF(AO103="","",VLOOKUP(AO103,【記載例】シフト記号表!$C$5:$W$46,21,FALSE))</f>
        <v/>
      </c>
      <c r="AP104" s="183" t="str">
        <f>IF(AP103="","",VLOOKUP(AP103,【記載例】シフト記号表!$C$5:$W$46,21,FALSE))</f>
        <v/>
      </c>
      <c r="AQ104" s="183" t="str">
        <f>IF(AQ103="","",VLOOKUP(AQ103,【記載例】シフト記号表!$C$5:$W$46,21,FALSE))</f>
        <v/>
      </c>
      <c r="AR104" s="183" t="str">
        <f>IF(AR103="","",VLOOKUP(AR103,【記載例】シフト記号表!$C$5:$W$46,21,FALSE))</f>
        <v/>
      </c>
      <c r="AS104" s="183" t="str">
        <f>IF(AS103="","",VLOOKUP(AS103,【記載例】シフト記号表!$C$5:$W$46,21,FALSE))</f>
        <v/>
      </c>
      <c r="AT104" s="183" t="str">
        <f>IF(AT103="","",VLOOKUP(AT103,【記載例】シフト記号表!$C$5:$W$46,21,FALSE))</f>
        <v/>
      </c>
      <c r="AU104" s="184" t="str">
        <f>IF(AU103="","",VLOOKUP(AU103,【記載例】シフト記号表!$C$5:$W$46,21,FALSE))</f>
        <v/>
      </c>
      <c r="AV104" s="182" t="str">
        <f>IF(AV103="","",VLOOKUP(AV103,【記載例】シフト記号表!$C$5:$W$46,21,FALSE))</f>
        <v/>
      </c>
      <c r="AW104" s="183" t="str">
        <f>IF(AW103="","",VLOOKUP(AW103,【記載例】シフト記号表!$C$5:$W$46,21,FALSE))</f>
        <v/>
      </c>
      <c r="AX104" s="183" t="str">
        <f>IF(AX103="","",VLOOKUP(AX103,【記載例】シフト記号表!$C$5:$W$46,21,FALSE))</f>
        <v/>
      </c>
      <c r="AY104" s="183" t="str">
        <f>IF(AY103="","",VLOOKUP(AY103,【記載例】シフト記号表!$C$5:$W$46,21,FALSE))</f>
        <v/>
      </c>
      <c r="AZ104" s="183" t="str">
        <f>IF(AZ103="","",VLOOKUP(AZ103,【記載例】シフト記号表!$C$5:$W$46,21,FALSE))</f>
        <v/>
      </c>
      <c r="BA104" s="183" t="str">
        <f>IF(BA103="","",VLOOKUP(BA103,【記載例】シフト記号表!$C$5:$W$46,21,FALSE))</f>
        <v/>
      </c>
      <c r="BB104" s="184" t="str">
        <f>IF(BB103="","",VLOOKUP(BB103,【記載例】シフト記号表!$C$5:$W$46,21,FALSE))</f>
        <v/>
      </c>
      <c r="BC104" s="182" t="str">
        <f>IF(BC103="","",VLOOKUP(BC103,【記載例】シフト記号表!$C$5:$W$46,21,FALSE))</f>
        <v/>
      </c>
      <c r="BD104" s="183" t="str">
        <f>IF(BD103="","",VLOOKUP(BD103,【記載例】シフト記号表!$C$5:$W$46,21,FALSE))</f>
        <v/>
      </c>
      <c r="BE104" s="185" t="str">
        <f>IF(BE103="","",VLOOKUP(BE103,【記載例】シフト記号表!$C$5:$W$46,21,FALSE))</f>
        <v/>
      </c>
      <c r="BF104" s="696">
        <f>IF($BI$3="計画",SUM(AA104:BB104),IF($BI$3="実績",SUM(AA104:BE104),""))</f>
        <v>0</v>
      </c>
      <c r="BG104" s="697"/>
      <c r="BH104" s="698">
        <f>IF($BI$3="計画",BF104/4,IF($BI$3="実績",(BF104/($BI$7/7)),""))</f>
        <v>0</v>
      </c>
      <c r="BI104" s="699"/>
      <c r="BJ104" s="689"/>
      <c r="BK104" s="690"/>
      <c r="BL104" s="690"/>
      <c r="BM104" s="690"/>
      <c r="BN104" s="691"/>
    </row>
    <row r="105" spans="2:66" ht="20.25" customHeight="1" x14ac:dyDescent="0.15">
      <c r="B105" s="186"/>
      <c r="C105" s="866"/>
      <c r="D105" s="871"/>
      <c r="E105" s="869"/>
      <c r="F105" s="870"/>
      <c r="G105" s="743"/>
      <c r="H105" s="744"/>
      <c r="I105" s="745">
        <f>G104</f>
        <v>0</v>
      </c>
      <c r="J105" s="744"/>
      <c r="K105" s="745">
        <f>M104</f>
        <v>0</v>
      </c>
      <c r="L105" s="744"/>
      <c r="M105" s="746"/>
      <c r="N105" s="747"/>
      <c r="O105" s="748"/>
      <c r="P105" s="749"/>
      <c r="Q105" s="749"/>
      <c r="R105" s="750"/>
      <c r="S105" s="755"/>
      <c r="T105" s="741"/>
      <c r="U105" s="756"/>
      <c r="V105" s="187" t="s">
        <v>279</v>
      </c>
      <c r="W105" s="213"/>
      <c r="X105" s="213"/>
      <c r="Y105" s="214"/>
      <c r="Z105" s="215"/>
      <c r="AA105" s="191" t="str">
        <f>IF(AA103="","",VLOOKUP(AA103,【記載例】シフト記号表!$C$5:$Y$46,23,FALSE))</f>
        <v/>
      </c>
      <c r="AB105" s="192" t="str">
        <f>IF(AB103="","",VLOOKUP(AB103,【記載例】シフト記号表!$C$5:$Y$46,23,FALSE))</f>
        <v/>
      </c>
      <c r="AC105" s="192" t="str">
        <f>IF(AC103="","",VLOOKUP(AC103,【記載例】シフト記号表!$C$5:$Y$46,23,FALSE))</f>
        <v/>
      </c>
      <c r="AD105" s="192" t="str">
        <f>IF(AD103="","",VLOOKUP(AD103,【記載例】シフト記号表!$C$5:$Y$46,23,FALSE))</f>
        <v/>
      </c>
      <c r="AE105" s="192" t="str">
        <f>IF(AE103="","",VLOOKUP(AE103,【記載例】シフト記号表!$C$5:$Y$46,23,FALSE))</f>
        <v/>
      </c>
      <c r="AF105" s="192" t="str">
        <f>IF(AF103="","",VLOOKUP(AF103,【記載例】シフト記号表!$C$5:$Y$46,23,FALSE))</f>
        <v/>
      </c>
      <c r="AG105" s="193" t="str">
        <f>IF(AG103="","",VLOOKUP(AG103,【記載例】シフト記号表!$C$5:$Y$46,23,FALSE))</f>
        <v/>
      </c>
      <c r="AH105" s="191" t="str">
        <f>IF(AH103="","",VLOOKUP(AH103,【記載例】シフト記号表!$C$5:$Y$46,23,FALSE))</f>
        <v/>
      </c>
      <c r="AI105" s="192" t="str">
        <f>IF(AI103="","",VLOOKUP(AI103,【記載例】シフト記号表!$C$5:$Y$46,23,FALSE))</f>
        <v/>
      </c>
      <c r="AJ105" s="192" t="str">
        <f>IF(AJ103="","",VLOOKUP(AJ103,【記載例】シフト記号表!$C$5:$Y$46,23,FALSE))</f>
        <v/>
      </c>
      <c r="AK105" s="192" t="str">
        <f>IF(AK103="","",VLOOKUP(AK103,【記載例】シフト記号表!$C$5:$Y$46,23,FALSE))</f>
        <v/>
      </c>
      <c r="AL105" s="192" t="str">
        <f>IF(AL103="","",VLOOKUP(AL103,【記載例】シフト記号表!$C$5:$Y$46,23,FALSE))</f>
        <v/>
      </c>
      <c r="AM105" s="192" t="str">
        <f>IF(AM103="","",VLOOKUP(AM103,【記載例】シフト記号表!$C$5:$Y$46,23,FALSE))</f>
        <v/>
      </c>
      <c r="AN105" s="193" t="str">
        <f>IF(AN103="","",VLOOKUP(AN103,【記載例】シフト記号表!$C$5:$Y$46,23,FALSE))</f>
        <v/>
      </c>
      <c r="AO105" s="191" t="str">
        <f>IF(AO103="","",VLOOKUP(AO103,【記載例】シフト記号表!$C$5:$Y$46,23,FALSE))</f>
        <v/>
      </c>
      <c r="AP105" s="192" t="str">
        <f>IF(AP103="","",VLOOKUP(AP103,【記載例】シフト記号表!$C$5:$Y$46,23,FALSE))</f>
        <v/>
      </c>
      <c r="AQ105" s="192" t="str">
        <f>IF(AQ103="","",VLOOKUP(AQ103,【記載例】シフト記号表!$C$5:$Y$46,23,FALSE))</f>
        <v/>
      </c>
      <c r="AR105" s="192" t="str">
        <f>IF(AR103="","",VLOOKUP(AR103,【記載例】シフト記号表!$C$5:$Y$46,23,FALSE))</f>
        <v/>
      </c>
      <c r="AS105" s="192" t="str">
        <f>IF(AS103="","",VLOOKUP(AS103,【記載例】シフト記号表!$C$5:$Y$46,23,FALSE))</f>
        <v/>
      </c>
      <c r="AT105" s="192" t="str">
        <f>IF(AT103="","",VLOOKUP(AT103,【記載例】シフト記号表!$C$5:$Y$46,23,FALSE))</f>
        <v/>
      </c>
      <c r="AU105" s="193" t="str">
        <f>IF(AU103="","",VLOOKUP(AU103,【記載例】シフト記号表!$C$5:$Y$46,23,FALSE))</f>
        <v/>
      </c>
      <c r="AV105" s="191" t="str">
        <f>IF(AV103="","",VLOOKUP(AV103,【記載例】シフト記号表!$C$5:$Y$46,23,FALSE))</f>
        <v/>
      </c>
      <c r="AW105" s="192" t="str">
        <f>IF(AW103="","",VLOOKUP(AW103,【記載例】シフト記号表!$C$5:$Y$46,23,FALSE))</f>
        <v/>
      </c>
      <c r="AX105" s="192" t="str">
        <f>IF(AX103="","",VLOOKUP(AX103,【記載例】シフト記号表!$C$5:$Y$46,23,FALSE))</f>
        <v/>
      </c>
      <c r="AY105" s="192" t="str">
        <f>IF(AY103="","",VLOOKUP(AY103,【記載例】シフト記号表!$C$5:$Y$46,23,FALSE))</f>
        <v/>
      </c>
      <c r="AZ105" s="192" t="str">
        <f>IF(AZ103="","",VLOOKUP(AZ103,【記載例】シフト記号表!$C$5:$Y$46,23,FALSE))</f>
        <v/>
      </c>
      <c r="BA105" s="192" t="str">
        <f>IF(BA103="","",VLOOKUP(BA103,【記載例】シフト記号表!$C$5:$Y$46,23,FALSE))</f>
        <v/>
      </c>
      <c r="BB105" s="193" t="str">
        <f>IF(BB103="","",VLOOKUP(BB103,【記載例】シフト記号表!$C$5:$Y$46,23,FALSE))</f>
        <v/>
      </c>
      <c r="BC105" s="191" t="str">
        <f>IF(BC103="","",VLOOKUP(BC103,【記載例】シフト記号表!$C$5:$Y$46,23,FALSE))</f>
        <v/>
      </c>
      <c r="BD105" s="192" t="str">
        <f>IF(BD103="","",VLOOKUP(BD103,【記載例】シフト記号表!$C$5:$Y$46,23,FALSE))</f>
        <v/>
      </c>
      <c r="BE105" s="194" t="str">
        <f>IF(BE103="","",VLOOKUP(BE103,【記載例】シフト記号表!$C$5:$Y$46,23,FALSE))</f>
        <v/>
      </c>
      <c r="BF105" s="751">
        <f>IF($BI$3="計画",SUM(AA105:BB105),IF($BI$3="実績",SUM(AA105:BE105),""))</f>
        <v>0</v>
      </c>
      <c r="BG105" s="752"/>
      <c r="BH105" s="753">
        <f>IF($BI$3="計画",BF105/4,IF($BI$3="実績",(BF105/($BI$7/7)),""))</f>
        <v>0</v>
      </c>
      <c r="BI105" s="754"/>
      <c r="BJ105" s="740"/>
      <c r="BK105" s="741"/>
      <c r="BL105" s="741"/>
      <c r="BM105" s="741"/>
      <c r="BN105" s="742"/>
    </row>
    <row r="106" spans="2:66" ht="20.25" customHeight="1" x14ac:dyDescent="0.15">
      <c r="B106" s="195"/>
      <c r="C106" s="865"/>
      <c r="D106" s="868"/>
      <c r="E106" s="869"/>
      <c r="F106" s="870"/>
      <c r="G106" s="733"/>
      <c r="H106" s="734"/>
      <c r="I106" s="176"/>
      <c r="J106" s="177"/>
      <c r="K106" s="176"/>
      <c r="L106" s="177"/>
      <c r="M106" s="716"/>
      <c r="N106" s="717"/>
      <c r="O106" s="737"/>
      <c r="P106" s="738"/>
      <c r="Q106" s="738"/>
      <c r="R106" s="734"/>
      <c r="S106" s="720"/>
      <c r="T106" s="687"/>
      <c r="U106" s="721"/>
      <c r="V106" s="198" t="s">
        <v>272</v>
      </c>
      <c r="W106" s="206"/>
      <c r="X106" s="206"/>
      <c r="Y106" s="207"/>
      <c r="Z106" s="212"/>
      <c r="AA106" s="202"/>
      <c r="AB106" s="203"/>
      <c r="AC106" s="203"/>
      <c r="AD106" s="203"/>
      <c r="AE106" s="203"/>
      <c r="AF106" s="203"/>
      <c r="AG106" s="204"/>
      <c r="AH106" s="202"/>
      <c r="AI106" s="203"/>
      <c r="AJ106" s="203"/>
      <c r="AK106" s="203"/>
      <c r="AL106" s="203"/>
      <c r="AM106" s="203"/>
      <c r="AN106" s="204"/>
      <c r="AO106" s="202"/>
      <c r="AP106" s="203"/>
      <c r="AQ106" s="203"/>
      <c r="AR106" s="203"/>
      <c r="AS106" s="203"/>
      <c r="AT106" s="203"/>
      <c r="AU106" s="204"/>
      <c r="AV106" s="202"/>
      <c r="AW106" s="203"/>
      <c r="AX106" s="203"/>
      <c r="AY106" s="203"/>
      <c r="AZ106" s="203"/>
      <c r="BA106" s="203"/>
      <c r="BB106" s="204"/>
      <c r="BC106" s="202"/>
      <c r="BD106" s="203"/>
      <c r="BE106" s="205"/>
      <c r="BF106" s="682"/>
      <c r="BG106" s="683"/>
      <c r="BH106" s="684"/>
      <c r="BI106" s="685"/>
      <c r="BJ106" s="686"/>
      <c r="BK106" s="687"/>
      <c r="BL106" s="687"/>
      <c r="BM106" s="687"/>
      <c r="BN106" s="688"/>
    </row>
    <row r="107" spans="2:66" ht="20.25" customHeight="1" x14ac:dyDescent="0.15">
      <c r="B107" s="175">
        <f>B104+1</f>
        <v>30</v>
      </c>
      <c r="C107" s="866"/>
      <c r="D107" s="871"/>
      <c r="E107" s="869"/>
      <c r="F107" s="870"/>
      <c r="G107" s="733"/>
      <c r="H107" s="734"/>
      <c r="I107" s="176"/>
      <c r="J107" s="177"/>
      <c r="K107" s="176"/>
      <c r="L107" s="177"/>
      <c r="M107" s="735"/>
      <c r="N107" s="736"/>
      <c r="O107" s="737"/>
      <c r="P107" s="738"/>
      <c r="Q107" s="738"/>
      <c r="R107" s="734"/>
      <c r="S107" s="722"/>
      <c r="T107" s="690"/>
      <c r="U107" s="723"/>
      <c r="V107" s="178" t="s">
        <v>278</v>
      </c>
      <c r="W107" s="179"/>
      <c r="X107" s="179"/>
      <c r="Y107" s="180"/>
      <c r="Z107" s="181"/>
      <c r="AA107" s="182" t="str">
        <f>IF(AA106="","",VLOOKUP(AA106,【記載例】シフト記号表!$C$5:$W$46,21,FALSE))</f>
        <v/>
      </c>
      <c r="AB107" s="183" t="str">
        <f>IF(AB106="","",VLOOKUP(AB106,【記載例】シフト記号表!$C$5:$W$46,21,FALSE))</f>
        <v/>
      </c>
      <c r="AC107" s="183" t="str">
        <f>IF(AC106="","",VLOOKUP(AC106,【記載例】シフト記号表!$C$5:$W$46,21,FALSE))</f>
        <v/>
      </c>
      <c r="AD107" s="183" t="str">
        <f>IF(AD106="","",VLOOKUP(AD106,【記載例】シフト記号表!$C$5:$W$46,21,FALSE))</f>
        <v/>
      </c>
      <c r="AE107" s="183" t="str">
        <f>IF(AE106="","",VLOOKUP(AE106,【記載例】シフト記号表!$C$5:$W$46,21,FALSE))</f>
        <v/>
      </c>
      <c r="AF107" s="183" t="str">
        <f>IF(AF106="","",VLOOKUP(AF106,【記載例】シフト記号表!$C$5:$W$46,21,FALSE))</f>
        <v/>
      </c>
      <c r="AG107" s="184" t="str">
        <f>IF(AG106="","",VLOOKUP(AG106,【記載例】シフト記号表!$C$5:$W$46,21,FALSE))</f>
        <v/>
      </c>
      <c r="AH107" s="182" t="str">
        <f>IF(AH106="","",VLOOKUP(AH106,【記載例】シフト記号表!$C$5:$W$46,21,FALSE))</f>
        <v/>
      </c>
      <c r="AI107" s="183" t="str">
        <f>IF(AI106="","",VLOOKUP(AI106,【記載例】シフト記号表!$C$5:$W$46,21,FALSE))</f>
        <v/>
      </c>
      <c r="AJ107" s="183" t="str">
        <f>IF(AJ106="","",VLOOKUP(AJ106,【記載例】シフト記号表!$C$5:$W$46,21,FALSE))</f>
        <v/>
      </c>
      <c r="AK107" s="183" t="str">
        <f>IF(AK106="","",VLOOKUP(AK106,【記載例】シフト記号表!$C$5:$W$46,21,FALSE))</f>
        <v/>
      </c>
      <c r="AL107" s="183" t="str">
        <f>IF(AL106="","",VLOOKUP(AL106,【記載例】シフト記号表!$C$5:$W$46,21,FALSE))</f>
        <v/>
      </c>
      <c r="AM107" s="183" t="str">
        <f>IF(AM106="","",VLOOKUP(AM106,【記載例】シフト記号表!$C$5:$W$46,21,FALSE))</f>
        <v/>
      </c>
      <c r="AN107" s="184" t="str">
        <f>IF(AN106="","",VLOOKUP(AN106,【記載例】シフト記号表!$C$5:$W$46,21,FALSE))</f>
        <v/>
      </c>
      <c r="AO107" s="182" t="str">
        <f>IF(AO106="","",VLOOKUP(AO106,【記載例】シフト記号表!$C$5:$W$46,21,FALSE))</f>
        <v/>
      </c>
      <c r="AP107" s="183" t="str">
        <f>IF(AP106="","",VLOOKUP(AP106,【記載例】シフト記号表!$C$5:$W$46,21,FALSE))</f>
        <v/>
      </c>
      <c r="AQ107" s="183" t="str">
        <f>IF(AQ106="","",VLOOKUP(AQ106,【記載例】シフト記号表!$C$5:$W$46,21,FALSE))</f>
        <v/>
      </c>
      <c r="AR107" s="183" t="str">
        <f>IF(AR106="","",VLOOKUP(AR106,【記載例】シフト記号表!$C$5:$W$46,21,FALSE))</f>
        <v/>
      </c>
      <c r="AS107" s="183" t="str">
        <f>IF(AS106="","",VLOOKUP(AS106,【記載例】シフト記号表!$C$5:$W$46,21,FALSE))</f>
        <v/>
      </c>
      <c r="AT107" s="183" t="str">
        <f>IF(AT106="","",VLOOKUP(AT106,【記載例】シフト記号表!$C$5:$W$46,21,FALSE))</f>
        <v/>
      </c>
      <c r="AU107" s="184" t="str">
        <f>IF(AU106="","",VLOOKUP(AU106,【記載例】シフト記号表!$C$5:$W$46,21,FALSE))</f>
        <v/>
      </c>
      <c r="AV107" s="182" t="str">
        <f>IF(AV106="","",VLOOKUP(AV106,【記載例】シフト記号表!$C$5:$W$46,21,FALSE))</f>
        <v/>
      </c>
      <c r="AW107" s="183" t="str">
        <f>IF(AW106="","",VLOOKUP(AW106,【記載例】シフト記号表!$C$5:$W$46,21,FALSE))</f>
        <v/>
      </c>
      <c r="AX107" s="183" t="str">
        <f>IF(AX106="","",VLOOKUP(AX106,【記載例】シフト記号表!$C$5:$W$46,21,FALSE))</f>
        <v/>
      </c>
      <c r="AY107" s="183" t="str">
        <f>IF(AY106="","",VLOOKUP(AY106,【記載例】シフト記号表!$C$5:$W$46,21,FALSE))</f>
        <v/>
      </c>
      <c r="AZ107" s="183" t="str">
        <f>IF(AZ106="","",VLOOKUP(AZ106,【記載例】シフト記号表!$C$5:$W$46,21,FALSE))</f>
        <v/>
      </c>
      <c r="BA107" s="183" t="str">
        <f>IF(BA106="","",VLOOKUP(BA106,【記載例】シフト記号表!$C$5:$W$46,21,FALSE))</f>
        <v/>
      </c>
      <c r="BB107" s="184" t="str">
        <f>IF(BB106="","",VLOOKUP(BB106,【記載例】シフト記号表!$C$5:$W$46,21,FALSE))</f>
        <v/>
      </c>
      <c r="BC107" s="182" t="str">
        <f>IF(BC106="","",VLOOKUP(BC106,【記載例】シフト記号表!$C$5:$W$46,21,FALSE))</f>
        <v/>
      </c>
      <c r="BD107" s="183" t="str">
        <f>IF(BD106="","",VLOOKUP(BD106,【記載例】シフト記号表!$C$5:$W$46,21,FALSE))</f>
        <v/>
      </c>
      <c r="BE107" s="185" t="str">
        <f>IF(BE106="","",VLOOKUP(BE106,【記載例】シフト記号表!$C$5:$W$46,21,FALSE))</f>
        <v/>
      </c>
      <c r="BF107" s="696">
        <f>IF($BI$3="計画",SUM(AA107:BB107),IF($BI$3="実績",SUM(AA107:BE107),""))</f>
        <v>0</v>
      </c>
      <c r="BG107" s="697"/>
      <c r="BH107" s="698">
        <f>IF($BI$3="計画",BF107/4,IF($BI$3="実績",(BF107/($BI$7/7)),""))</f>
        <v>0</v>
      </c>
      <c r="BI107" s="699"/>
      <c r="BJ107" s="689"/>
      <c r="BK107" s="690"/>
      <c r="BL107" s="690"/>
      <c r="BM107" s="690"/>
      <c r="BN107" s="691"/>
    </row>
    <row r="108" spans="2:66" ht="20.25" customHeight="1" x14ac:dyDescent="0.15">
      <c r="B108" s="186"/>
      <c r="C108" s="866"/>
      <c r="D108" s="871"/>
      <c r="E108" s="869"/>
      <c r="F108" s="870"/>
      <c r="G108" s="743"/>
      <c r="H108" s="744"/>
      <c r="I108" s="745">
        <f>G107</f>
        <v>0</v>
      </c>
      <c r="J108" s="744"/>
      <c r="K108" s="745">
        <f>M107</f>
        <v>0</v>
      </c>
      <c r="L108" s="744"/>
      <c r="M108" s="746"/>
      <c r="N108" s="747"/>
      <c r="O108" s="748"/>
      <c r="P108" s="749"/>
      <c r="Q108" s="749"/>
      <c r="R108" s="750"/>
      <c r="S108" s="755"/>
      <c r="T108" s="741"/>
      <c r="U108" s="756"/>
      <c r="V108" s="187" t="s">
        <v>279</v>
      </c>
      <c r="W108" s="213"/>
      <c r="X108" s="213"/>
      <c r="Y108" s="214"/>
      <c r="Z108" s="215"/>
      <c r="AA108" s="191" t="str">
        <f>IF(AA106="","",VLOOKUP(AA106,【記載例】シフト記号表!$C$5:$Y$46,23,FALSE))</f>
        <v/>
      </c>
      <c r="AB108" s="192" t="str">
        <f>IF(AB106="","",VLOOKUP(AB106,【記載例】シフト記号表!$C$5:$Y$46,23,FALSE))</f>
        <v/>
      </c>
      <c r="AC108" s="192" t="str">
        <f>IF(AC106="","",VLOOKUP(AC106,【記載例】シフト記号表!$C$5:$Y$46,23,FALSE))</f>
        <v/>
      </c>
      <c r="AD108" s="192" t="str">
        <f>IF(AD106="","",VLOOKUP(AD106,【記載例】シフト記号表!$C$5:$Y$46,23,FALSE))</f>
        <v/>
      </c>
      <c r="AE108" s="192" t="str">
        <f>IF(AE106="","",VLOOKUP(AE106,【記載例】シフト記号表!$C$5:$Y$46,23,FALSE))</f>
        <v/>
      </c>
      <c r="AF108" s="192" t="str">
        <f>IF(AF106="","",VLOOKUP(AF106,【記載例】シフト記号表!$C$5:$Y$46,23,FALSE))</f>
        <v/>
      </c>
      <c r="AG108" s="193" t="str">
        <f>IF(AG106="","",VLOOKUP(AG106,【記載例】シフト記号表!$C$5:$Y$46,23,FALSE))</f>
        <v/>
      </c>
      <c r="AH108" s="191" t="str">
        <f>IF(AH106="","",VLOOKUP(AH106,【記載例】シフト記号表!$C$5:$Y$46,23,FALSE))</f>
        <v/>
      </c>
      <c r="AI108" s="192" t="str">
        <f>IF(AI106="","",VLOOKUP(AI106,【記載例】シフト記号表!$C$5:$Y$46,23,FALSE))</f>
        <v/>
      </c>
      <c r="AJ108" s="192" t="str">
        <f>IF(AJ106="","",VLOOKUP(AJ106,【記載例】シフト記号表!$C$5:$Y$46,23,FALSE))</f>
        <v/>
      </c>
      <c r="AK108" s="192" t="str">
        <f>IF(AK106="","",VLOOKUP(AK106,【記載例】シフト記号表!$C$5:$Y$46,23,FALSE))</f>
        <v/>
      </c>
      <c r="AL108" s="192" t="str">
        <f>IF(AL106="","",VLOOKUP(AL106,【記載例】シフト記号表!$C$5:$Y$46,23,FALSE))</f>
        <v/>
      </c>
      <c r="AM108" s="192" t="str">
        <f>IF(AM106="","",VLOOKUP(AM106,【記載例】シフト記号表!$C$5:$Y$46,23,FALSE))</f>
        <v/>
      </c>
      <c r="AN108" s="193" t="str">
        <f>IF(AN106="","",VLOOKUP(AN106,【記載例】シフト記号表!$C$5:$Y$46,23,FALSE))</f>
        <v/>
      </c>
      <c r="AO108" s="191" t="str">
        <f>IF(AO106="","",VLOOKUP(AO106,【記載例】シフト記号表!$C$5:$Y$46,23,FALSE))</f>
        <v/>
      </c>
      <c r="AP108" s="192" t="str">
        <f>IF(AP106="","",VLOOKUP(AP106,【記載例】シフト記号表!$C$5:$Y$46,23,FALSE))</f>
        <v/>
      </c>
      <c r="AQ108" s="192" t="str">
        <f>IF(AQ106="","",VLOOKUP(AQ106,【記載例】シフト記号表!$C$5:$Y$46,23,FALSE))</f>
        <v/>
      </c>
      <c r="AR108" s="192" t="str">
        <f>IF(AR106="","",VLOOKUP(AR106,【記載例】シフト記号表!$C$5:$Y$46,23,FALSE))</f>
        <v/>
      </c>
      <c r="AS108" s="192" t="str">
        <f>IF(AS106="","",VLOOKUP(AS106,【記載例】シフト記号表!$C$5:$Y$46,23,FALSE))</f>
        <v/>
      </c>
      <c r="AT108" s="192" t="str">
        <f>IF(AT106="","",VLOOKUP(AT106,【記載例】シフト記号表!$C$5:$Y$46,23,FALSE))</f>
        <v/>
      </c>
      <c r="AU108" s="193" t="str">
        <f>IF(AU106="","",VLOOKUP(AU106,【記載例】シフト記号表!$C$5:$Y$46,23,FALSE))</f>
        <v/>
      </c>
      <c r="AV108" s="191" t="str">
        <f>IF(AV106="","",VLOOKUP(AV106,【記載例】シフト記号表!$C$5:$Y$46,23,FALSE))</f>
        <v/>
      </c>
      <c r="AW108" s="192" t="str">
        <f>IF(AW106="","",VLOOKUP(AW106,【記載例】シフト記号表!$C$5:$Y$46,23,FALSE))</f>
        <v/>
      </c>
      <c r="AX108" s="192" t="str">
        <f>IF(AX106="","",VLOOKUP(AX106,【記載例】シフト記号表!$C$5:$Y$46,23,FALSE))</f>
        <v/>
      </c>
      <c r="AY108" s="192" t="str">
        <f>IF(AY106="","",VLOOKUP(AY106,【記載例】シフト記号表!$C$5:$Y$46,23,FALSE))</f>
        <v/>
      </c>
      <c r="AZ108" s="192" t="str">
        <f>IF(AZ106="","",VLOOKUP(AZ106,【記載例】シフト記号表!$C$5:$Y$46,23,FALSE))</f>
        <v/>
      </c>
      <c r="BA108" s="192" t="str">
        <f>IF(BA106="","",VLOOKUP(BA106,【記載例】シフト記号表!$C$5:$Y$46,23,FALSE))</f>
        <v/>
      </c>
      <c r="BB108" s="193" t="str">
        <f>IF(BB106="","",VLOOKUP(BB106,【記載例】シフト記号表!$C$5:$Y$46,23,FALSE))</f>
        <v/>
      </c>
      <c r="BC108" s="191" t="str">
        <f>IF(BC106="","",VLOOKUP(BC106,【記載例】シフト記号表!$C$5:$Y$46,23,FALSE))</f>
        <v/>
      </c>
      <c r="BD108" s="192" t="str">
        <f>IF(BD106="","",VLOOKUP(BD106,【記載例】シフト記号表!$C$5:$Y$46,23,FALSE))</f>
        <v/>
      </c>
      <c r="BE108" s="194" t="str">
        <f>IF(BE106="","",VLOOKUP(BE106,【記載例】シフト記号表!$C$5:$Y$46,23,FALSE))</f>
        <v/>
      </c>
      <c r="BF108" s="751">
        <f>IF($BI$3="計画",SUM(AA108:BB108),IF($BI$3="実績",SUM(AA108:BE108),""))</f>
        <v>0</v>
      </c>
      <c r="BG108" s="752"/>
      <c r="BH108" s="753">
        <f>IF($BI$3="計画",BF108/4,IF($BI$3="実績",(BF108/($BI$7/7)),""))</f>
        <v>0</v>
      </c>
      <c r="BI108" s="754"/>
      <c r="BJ108" s="740"/>
      <c r="BK108" s="741"/>
      <c r="BL108" s="741"/>
      <c r="BM108" s="741"/>
      <c r="BN108" s="742"/>
    </row>
    <row r="109" spans="2:66" ht="20.25" customHeight="1" x14ac:dyDescent="0.15">
      <c r="B109" s="195"/>
      <c r="C109" s="865"/>
      <c r="D109" s="868"/>
      <c r="E109" s="869"/>
      <c r="F109" s="870"/>
      <c r="G109" s="733"/>
      <c r="H109" s="734"/>
      <c r="I109" s="176"/>
      <c r="J109" s="177"/>
      <c r="K109" s="176"/>
      <c r="L109" s="177"/>
      <c r="M109" s="716"/>
      <c r="N109" s="717"/>
      <c r="O109" s="737"/>
      <c r="P109" s="738"/>
      <c r="Q109" s="738"/>
      <c r="R109" s="734"/>
      <c r="S109" s="720"/>
      <c r="T109" s="687"/>
      <c r="U109" s="721"/>
      <c r="V109" s="198" t="s">
        <v>272</v>
      </c>
      <c r="W109" s="206"/>
      <c r="X109" s="206"/>
      <c r="Y109" s="207"/>
      <c r="Z109" s="212"/>
      <c r="AA109" s="202"/>
      <c r="AB109" s="203"/>
      <c r="AC109" s="203"/>
      <c r="AD109" s="203"/>
      <c r="AE109" s="203"/>
      <c r="AF109" s="203"/>
      <c r="AG109" s="204"/>
      <c r="AH109" s="202"/>
      <c r="AI109" s="203"/>
      <c r="AJ109" s="203"/>
      <c r="AK109" s="203"/>
      <c r="AL109" s="203"/>
      <c r="AM109" s="203"/>
      <c r="AN109" s="204"/>
      <c r="AO109" s="202"/>
      <c r="AP109" s="203"/>
      <c r="AQ109" s="203"/>
      <c r="AR109" s="203"/>
      <c r="AS109" s="203"/>
      <c r="AT109" s="203"/>
      <c r="AU109" s="204"/>
      <c r="AV109" s="202"/>
      <c r="AW109" s="203"/>
      <c r="AX109" s="203"/>
      <c r="AY109" s="203"/>
      <c r="AZ109" s="203"/>
      <c r="BA109" s="203"/>
      <c r="BB109" s="204"/>
      <c r="BC109" s="202"/>
      <c r="BD109" s="203"/>
      <c r="BE109" s="205"/>
      <c r="BF109" s="682"/>
      <c r="BG109" s="683"/>
      <c r="BH109" s="684"/>
      <c r="BI109" s="685"/>
      <c r="BJ109" s="686"/>
      <c r="BK109" s="687"/>
      <c r="BL109" s="687"/>
      <c r="BM109" s="687"/>
      <c r="BN109" s="688"/>
    </row>
    <row r="110" spans="2:66" ht="20.25" customHeight="1" x14ac:dyDescent="0.15">
      <c r="B110" s="175">
        <f>B107+1</f>
        <v>31</v>
      </c>
      <c r="C110" s="866"/>
      <c r="D110" s="871"/>
      <c r="E110" s="869"/>
      <c r="F110" s="870"/>
      <c r="G110" s="733"/>
      <c r="H110" s="734"/>
      <c r="I110" s="176"/>
      <c r="J110" s="177"/>
      <c r="K110" s="176"/>
      <c r="L110" s="177"/>
      <c r="M110" s="735"/>
      <c r="N110" s="736"/>
      <c r="O110" s="737"/>
      <c r="P110" s="738"/>
      <c r="Q110" s="738"/>
      <c r="R110" s="734"/>
      <c r="S110" s="722"/>
      <c r="T110" s="690"/>
      <c r="U110" s="723"/>
      <c r="V110" s="178" t="s">
        <v>278</v>
      </c>
      <c r="W110" s="179"/>
      <c r="X110" s="179"/>
      <c r="Y110" s="180"/>
      <c r="Z110" s="181"/>
      <c r="AA110" s="182" t="str">
        <f>IF(AA109="","",VLOOKUP(AA109,【記載例】シフト記号表!$C$5:$W$46,21,FALSE))</f>
        <v/>
      </c>
      <c r="AB110" s="183" t="str">
        <f>IF(AB109="","",VLOOKUP(AB109,【記載例】シフト記号表!$C$5:$W$46,21,FALSE))</f>
        <v/>
      </c>
      <c r="AC110" s="183" t="str">
        <f>IF(AC109="","",VLOOKUP(AC109,【記載例】シフト記号表!$C$5:$W$46,21,FALSE))</f>
        <v/>
      </c>
      <c r="AD110" s="183" t="str">
        <f>IF(AD109="","",VLOOKUP(AD109,【記載例】シフト記号表!$C$5:$W$46,21,FALSE))</f>
        <v/>
      </c>
      <c r="AE110" s="183" t="str">
        <f>IF(AE109="","",VLOOKUP(AE109,【記載例】シフト記号表!$C$5:$W$46,21,FALSE))</f>
        <v/>
      </c>
      <c r="AF110" s="183" t="str">
        <f>IF(AF109="","",VLOOKUP(AF109,【記載例】シフト記号表!$C$5:$W$46,21,FALSE))</f>
        <v/>
      </c>
      <c r="AG110" s="184" t="str">
        <f>IF(AG109="","",VLOOKUP(AG109,【記載例】シフト記号表!$C$5:$W$46,21,FALSE))</f>
        <v/>
      </c>
      <c r="AH110" s="182" t="str">
        <f>IF(AH109="","",VLOOKUP(AH109,【記載例】シフト記号表!$C$5:$W$46,21,FALSE))</f>
        <v/>
      </c>
      <c r="AI110" s="183" t="str">
        <f>IF(AI109="","",VLOOKUP(AI109,【記載例】シフト記号表!$C$5:$W$46,21,FALSE))</f>
        <v/>
      </c>
      <c r="AJ110" s="183" t="str">
        <f>IF(AJ109="","",VLOOKUP(AJ109,【記載例】シフト記号表!$C$5:$W$46,21,FALSE))</f>
        <v/>
      </c>
      <c r="AK110" s="183" t="str">
        <f>IF(AK109="","",VLOOKUP(AK109,【記載例】シフト記号表!$C$5:$W$46,21,FALSE))</f>
        <v/>
      </c>
      <c r="AL110" s="183" t="str">
        <f>IF(AL109="","",VLOOKUP(AL109,【記載例】シフト記号表!$C$5:$W$46,21,FALSE))</f>
        <v/>
      </c>
      <c r="AM110" s="183" t="str">
        <f>IF(AM109="","",VLOOKUP(AM109,【記載例】シフト記号表!$C$5:$W$46,21,FALSE))</f>
        <v/>
      </c>
      <c r="AN110" s="184" t="str">
        <f>IF(AN109="","",VLOOKUP(AN109,【記載例】シフト記号表!$C$5:$W$46,21,FALSE))</f>
        <v/>
      </c>
      <c r="AO110" s="182" t="str">
        <f>IF(AO109="","",VLOOKUP(AO109,【記載例】シフト記号表!$C$5:$W$46,21,FALSE))</f>
        <v/>
      </c>
      <c r="AP110" s="183" t="str">
        <f>IF(AP109="","",VLOOKUP(AP109,【記載例】シフト記号表!$C$5:$W$46,21,FALSE))</f>
        <v/>
      </c>
      <c r="AQ110" s="183" t="str">
        <f>IF(AQ109="","",VLOOKUP(AQ109,【記載例】シフト記号表!$C$5:$W$46,21,FALSE))</f>
        <v/>
      </c>
      <c r="AR110" s="183" t="str">
        <f>IF(AR109="","",VLOOKUP(AR109,【記載例】シフト記号表!$C$5:$W$46,21,FALSE))</f>
        <v/>
      </c>
      <c r="AS110" s="183" t="str">
        <f>IF(AS109="","",VLOOKUP(AS109,【記載例】シフト記号表!$C$5:$W$46,21,FALSE))</f>
        <v/>
      </c>
      <c r="AT110" s="183" t="str">
        <f>IF(AT109="","",VLOOKUP(AT109,【記載例】シフト記号表!$C$5:$W$46,21,FALSE))</f>
        <v/>
      </c>
      <c r="AU110" s="184" t="str">
        <f>IF(AU109="","",VLOOKUP(AU109,【記載例】シフト記号表!$C$5:$W$46,21,FALSE))</f>
        <v/>
      </c>
      <c r="AV110" s="182" t="str">
        <f>IF(AV109="","",VLOOKUP(AV109,【記載例】シフト記号表!$C$5:$W$46,21,FALSE))</f>
        <v/>
      </c>
      <c r="AW110" s="183" t="str">
        <f>IF(AW109="","",VLOOKUP(AW109,【記載例】シフト記号表!$C$5:$W$46,21,FALSE))</f>
        <v/>
      </c>
      <c r="AX110" s="183" t="str">
        <f>IF(AX109="","",VLOOKUP(AX109,【記載例】シフト記号表!$C$5:$W$46,21,FALSE))</f>
        <v/>
      </c>
      <c r="AY110" s="183" t="str">
        <f>IF(AY109="","",VLOOKUP(AY109,【記載例】シフト記号表!$C$5:$W$46,21,FALSE))</f>
        <v/>
      </c>
      <c r="AZ110" s="183" t="str">
        <f>IF(AZ109="","",VLOOKUP(AZ109,【記載例】シフト記号表!$C$5:$W$46,21,FALSE))</f>
        <v/>
      </c>
      <c r="BA110" s="183" t="str">
        <f>IF(BA109="","",VLOOKUP(BA109,【記載例】シフト記号表!$C$5:$W$46,21,FALSE))</f>
        <v/>
      </c>
      <c r="BB110" s="184" t="str">
        <f>IF(BB109="","",VLOOKUP(BB109,【記載例】シフト記号表!$C$5:$W$46,21,FALSE))</f>
        <v/>
      </c>
      <c r="BC110" s="182" t="str">
        <f>IF(BC109="","",VLOOKUP(BC109,【記載例】シフト記号表!$C$5:$W$46,21,FALSE))</f>
        <v/>
      </c>
      <c r="BD110" s="183" t="str">
        <f>IF(BD109="","",VLOOKUP(BD109,【記載例】シフト記号表!$C$5:$W$46,21,FALSE))</f>
        <v/>
      </c>
      <c r="BE110" s="185" t="str">
        <f>IF(BE109="","",VLOOKUP(BE109,【記載例】シフト記号表!$C$5:$W$46,21,FALSE))</f>
        <v/>
      </c>
      <c r="BF110" s="696">
        <f>IF($BI$3="計画",SUM(AA110:BB110),IF($BI$3="実績",SUM(AA110:BE110),""))</f>
        <v>0</v>
      </c>
      <c r="BG110" s="697"/>
      <c r="BH110" s="698">
        <f>IF($BI$3="計画",BF110/4,IF($BI$3="実績",(BF110/($BI$7/7)),""))</f>
        <v>0</v>
      </c>
      <c r="BI110" s="699"/>
      <c r="BJ110" s="689"/>
      <c r="BK110" s="690"/>
      <c r="BL110" s="690"/>
      <c r="BM110" s="690"/>
      <c r="BN110" s="691"/>
    </row>
    <row r="111" spans="2:66" ht="20.25" customHeight="1" x14ac:dyDescent="0.15">
      <c r="B111" s="186"/>
      <c r="C111" s="866"/>
      <c r="D111" s="871"/>
      <c r="E111" s="869"/>
      <c r="F111" s="870"/>
      <c r="G111" s="743"/>
      <c r="H111" s="744"/>
      <c r="I111" s="745">
        <f>G110</f>
        <v>0</v>
      </c>
      <c r="J111" s="744"/>
      <c r="K111" s="745">
        <f>M110</f>
        <v>0</v>
      </c>
      <c r="L111" s="744"/>
      <c r="M111" s="746"/>
      <c r="N111" s="747"/>
      <c r="O111" s="748"/>
      <c r="P111" s="749"/>
      <c r="Q111" s="749"/>
      <c r="R111" s="750"/>
      <c r="S111" s="755"/>
      <c r="T111" s="741"/>
      <c r="U111" s="756"/>
      <c r="V111" s="187" t="s">
        <v>279</v>
      </c>
      <c r="W111" s="213"/>
      <c r="X111" s="213"/>
      <c r="Y111" s="214"/>
      <c r="Z111" s="215"/>
      <c r="AA111" s="191" t="str">
        <f>IF(AA109="","",VLOOKUP(AA109,【記載例】シフト記号表!$C$5:$Y$46,23,FALSE))</f>
        <v/>
      </c>
      <c r="AB111" s="192" t="str">
        <f>IF(AB109="","",VLOOKUP(AB109,【記載例】シフト記号表!$C$5:$Y$46,23,FALSE))</f>
        <v/>
      </c>
      <c r="AC111" s="192" t="str">
        <f>IF(AC109="","",VLOOKUP(AC109,【記載例】シフト記号表!$C$5:$Y$46,23,FALSE))</f>
        <v/>
      </c>
      <c r="AD111" s="192" t="str">
        <f>IF(AD109="","",VLOOKUP(AD109,【記載例】シフト記号表!$C$5:$Y$46,23,FALSE))</f>
        <v/>
      </c>
      <c r="AE111" s="192" t="str">
        <f>IF(AE109="","",VLOOKUP(AE109,【記載例】シフト記号表!$C$5:$Y$46,23,FALSE))</f>
        <v/>
      </c>
      <c r="AF111" s="192" t="str">
        <f>IF(AF109="","",VLOOKUP(AF109,【記載例】シフト記号表!$C$5:$Y$46,23,FALSE))</f>
        <v/>
      </c>
      <c r="AG111" s="193" t="str">
        <f>IF(AG109="","",VLOOKUP(AG109,【記載例】シフト記号表!$C$5:$Y$46,23,FALSE))</f>
        <v/>
      </c>
      <c r="AH111" s="191" t="str">
        <f>IF(AH109="","",VLOOKUP(AH109,【記載例】シフト記号表!$C$5:$Y$46,23,FALSE))</f>
        <v/>
      </c>
      <c r="AI111" s="192" t="str">
        <f>IF(AI109="","",VLOOKUP(AI109,【記載例】シフト記号表!$C$5:$Y$46,23,FALSE))</f>
        <v/>
      </c>
      <c r="AJ111" s="192" t="str">
        <f>IF(AJ109="","",VLOOKUP(AJ109,【記載例】シフト記号表!$C$5:$Y$46,23,FALSE))</f>
        <v/>
      </c>
      <c r="AK111" s="192" t="str">
        <f>IF(AK109="","",VLOOKUP(AK109,【記載例】シフト記号表!$C$5:$Y$46,23,FALSE))</f>
        <v/>
      </c>
      <c r="AL111" s="192" t="str">
        <f>IF(AL109="","",VLOOKUP(AL109,【記載例】シフト記号表!$C$5:$Y$46,23,FALSE))</f>
        <v/>
      </c>
      <c r="AM111" s="192" t="str">
        <f>IF(AM109="","",VLOOKUP(AM109,【記載例】シフト記号表!$C$5:$Y$46,23,FALSE))</f>
        <v/>
      </c>
      <c r="AN111" s="193" t="str">
        <f>IF(AN109="","",VLOOKUP(AN109,【記載例】シフト記号表!$C$5:$Y$46,23,FALSE))</f>
        <v/>
      </c>
      <c r="AO111" s="191" t="str">
        <f>IF(AO109="","",VLOOKUP(AO109,【記載例】シフト記号表!$C$5:$Y$46,23,FALSE))</f>
        <v/>
      </c>
      <c r="AP111" s="192" t="str">
        <f>IF(AP109="","",VLOOKUP(AP109,【記載例】シフト記号表!$C$5:$Y$46,23,FALSE))</f>
        <v/>
      </c>
      <c r="AQ111" s="192" t="str">
        <f>IF(AQ109="","",VLOOKUP(AQ109,【記載例】シフト記号表!$C$5:$Y$46,23,FALSE))</f>
        <v/>
      </c>
      <c r="AR111" s="192" t="str">
        <f>IF(AR109="","",VLOOKUP(AR109,【記載例】シフト記号表!$C$5:$Y$46,23,FALSE))</f>
        <v/>
      </c>
      <c r="AS111" s="192" t="str">
        <f>IF(AS109="","",VLOOKUP(AS109,【記載例】シフト記号表!$C$5:$Y$46,23,FALSE))</f>
        <v/>
      </c>
      <c r="AT111" s="192" t="str">
        <f>IF(AT109="","",VLOOKUP(AT109,【記載例】シフト記号表!$C$5:$Y$46,23,FALSE))</f>
        <v/>
      </c>
      <c r="AU111" s="193" t="str">
        <f>IF(AU109="","",VLOOKUP(AU109,【記載例】シフト記号表!$C$5:$Y$46,23,FALSE))</f>
        <v/>
      </c>
      <c r="AV111" s="191" t="str">
        <f>IF(AV109="","",VLOOKUP(AV109,【記載例】シフト記号表!$C$5:$Y$46,23,FALSE))</f>
        <v/>
      </c>
      <c r="AW111" s="192" t="str">
        <f>IF(AW109="","",VLOOKUP(AW109,【記載例】シフト記号表!$C$5:$Y$46,23,FALSE))</f>
        <v/>
      </c>
      <c r="AX111" s="192" t="str">
        <f>IF(AX109="","",VLOOKUP(AX109,【記載例】シフト記号表!$C$5:$Y$46,23,FALSE))</f>
        <v/>
      </c>
      <c r="AY111" s="192" t="str">
        <f>IF(AY109="","",VLOOKUP(AY109,【記載例】シフト記号表!$C$5:$Y$46,23,FALSE))</f>
        <v/>
      </c>
      <c r="AZ111" s="192" t="str">
        <f>IF(AZ109="","",VLOOKUP(AZ109,【記載例】シフト記号表!$C$5:$Y$46,23,FALSE))</f>
        <v/>
      </c>
      <c r="BA111" s="192" t="str">
        <f>IF(BA109="","",VLOOKUP(BA109,【記載例】シフト記号表!$C$5:$Y$46,23,FALSE))</f>
        <v/>
      </c>
      <c r="BB111" s="193" t="str">
        <f>IF(BB109="","",VLOOKUP(BB109,【記載例】シフト記号表!$C$5:$Y$46,23,FALSE))</f>
        <v/>
      </c>
      <c r="BC111" s="191" t="str">
        <f>IF(BC109="","",VLOOKUP(BC109,【記載例】シフト記号表!$C$5:$Y$46,23,FALSE))</f>
        <v/>
      </c>
      <c r="BD111" s="192" t="str">
        <f>IF(BD109="","",VLOOKUP(BD109,【記載例】シフト記号表!$C$5:$Y$46,23,FALSE))</f>
        <v/>
      </c>
      <c r="BE111" s="194" t="str">
        <f>IF(BE109="","",VLOOKUP(BE109,【記載例】シフト記号表!$C$5:$Y$46,23,FALSE))</f>
        <v/>
      </c>
      <c r="BF111" s="751">
        <f>IF($BI$3="計画",SUM(AA111:BB111),IF($BI$3="実績",SUM(AA111:BE111),""))</f>
        <v>0</v>
      </c>
      <c r="BG111" s="752"/>
      <c r="BH111" s="753">
        <f>IF($BI$3="計画",BF111/4,IF($BI$3="実績",(BF111/($BI$7/7)),""))</f>
        <v>0</v>
      </c>
      <c r="BI111" s="754"/>
      <c r="BJ111" s="740"/>
      <c r="BK111" s="741"/>
      <c r="BL111" s="741"/>
      <c r="BM111" s="741"/>
      <c r="BN111" s="742"/>
    </row>
    <row r="112" spans="2:66" ht="20.25" customHeight="1" x14ac:dyDescent="0.15">
      <c r="B112" s="195"/>
      <c r="C112" s="865"/>
      <c r="D112" s="868"/>
      <c r="E112" s="869"/>
      <c r="F112" s="870"/>
      <c r="G112" s="733"/>
      <c r="H112" s="734"/>
      <c r="I112" s="176"/>
      <c r="J112" s="177"/>
      <c r="K112" s="176"/>
      <c r="L112" s="177"/>
      <c r="M112" s="716"/>
      <c r="N112" s="717"/>
      <c r="O112" s="737"/>
      <c r="P112" s="738"/>
      <c r="Q112" s="738"/>
      <c r="R112" s="734"/>
      <c r="S112" s="720"/>
      <c r="T112" s="687"/>
      <c r="U112" s="721"/>
      <c r="V112" s="198" t="s">
        <v>272</v>
      </c>
      <c r="W112" s="206"/>
      <c r="X112" s="206"/>
      <c r="Y112" s="207"/>
      <c r="Z112" s="212"/>
      <c r="AA112" s="202"/>
      <c r="AB112" s="203"/>
      <c r="AC112" s="203"/>
      <c r="AD112" s="203"/>
      <c r="AE112" s="203"/>
      <c r="AF112" s="203"/>
      <c r="AG112" s="204"/>
      <c r="AH112" s="202"/>
      <c r="AI112" s="203"/>
      <c r="AJ112" s="203"/>
      <c r="AK112" s="203"/>
      <c r="AL112" s="203"/>
      <c r="AM112" s="203"/>
      <c r="AN112" s="204"/>
      <c r="AO112" s="202"/>
      <c r="AP112" s="203"/>
      <c r="AQ112" s="203"/>
      <c r="AR112" s="203"/>
      <c r="AS112" s="203"/>
      <c r="AT112" s="203"/>
      <c r="AU112" s="204"/>
      <c r="AV112" s="202"/>
      <c r="AW112" s="203"/>
      <c r="AX112" s="203"/>
      <c r="AY112" s="203"/>
      <c r="AZ112" s="203"/>
      <c r="BA112" s="203"/>
      <c r="BB112" s="204"/>
      <c r="BC112" s="202"/>
      <c r="BD112" s="203"/>
      <c r="BE112" s="205"/>
      <c r="BF112" s="682"/>
      <c r="BG112" s="683"/>
      <c r="BH112" s="684"/>
      <c r="BI112" s="685"/>
      <c r="BJ112" s="686"/>
      <c r="BK112" s="687"/>
      <c r="BL112" s="687"/>
      <c r="BM112" s="687"/>
      <c r="BN112" s="688"/>
    </row>
    <row r="113" spans="2:66" ht="20.25" customHeight="1" x14ac:dyDescent="0.15">
      <c r="B113" s="175">
        <f>B110+1</f>
        <v>32</v>
      </c>
      <c r="C113" s="866"/>
      <c r="D113" s="871"/>
      <c r="E113" s="869"/>
      <c r="F113" s="870"/>
      <c r="G113" s="733"/>
      <c r="H113" s="734"/>
      <c r="I113" s="176"/>
      <c r="J113" s="177"/>
      <c r="K113" s="176"/>
      <c r="L113" s="177"/>
      <c r="M113" s="735"/>
      <c r="N113" s="736"/>
      <c r="O113" s="737"/>
      <c r="P113" s="738"/>
      <c r="Q113" s="738"/>
      <c r="R113" s="734"/>
      <c r="S113" s="722"/>
      <c r="T113" s="690"/>
      <c r="U113" s="723"/>
      <c r="V113" s="178" t="s">
        <v>278</v>
      </c>
      <c r="W113" s="179"/>
      <c r="X113" s="179"/>
      <c r="Y113" s="180"/>
      <c r="Z113" s="181"/>
      <c r="AA113" s="182" t="str">
        <f>IF(AA112="","",VLOOKUP(AA112,【記載例】シフト記号表!$C$5:$W$46,21,FALSE))</f>
        <v/>
      </c>
      <c r="AB113" s="183" t="str">
        <f>IF(AB112="","",VLOOKUP(AB112,【記載例】シフト記号表!$C$5:$W$46,21,FALSE))</f>
        <v/>
      </c>
      <c r="AC113" s="183" t="str">
        <f>IF(AC112="","",VLOOKUP(AC112,【記載例】シフト記号表!$C$5:$W$46,21,FALSE))</f>
        <v/>
      </c>
      <c r="AD113" s="183" t="str">
        <f>IF(AD112="","",VLOOKUP(AD112,【記載例】シフト記号表!$C$5:$W$46,21,FALSE))</f>
        <v/>
      </c>
      <c r="AE113" s="183" t="str">
        <f>IF(AE112="","",VLOOKUP(AE112,【記載例】シフト記号表!$C$5:$W$46,21,FALSE))</f>
        <v/>
      </c>
      <c r="AF113" s="183" t="str">
        <f>IF(AF112="","",VLOOKUP(AF112,【記載例】シフト記号表!$C$5:$W$46,21,FALSE))</f>
        <v/>
      </c>
      <c r="AG113" s="184" t="str">
        <f>IF(AG112="","",VLOOKUP(AG112,【記載例】シフト記号表!$C$5:$W$46,21,FALSE))</f>
        <v/>
      </c>
      <c r="AH113" s="182" t="str">
        <f>IF(AH112="","",VLOOKUP(AH112,【記載例】シフト記号表!$C$5:$W$46,21,FALSE))</f>
        <v/>
      </c>
      <c r="AI113" s="183" t="str">
        <f>IF(AI112="","",VLOOKUP(AI112,【記載例】シフト記号表!$C$5:$W$46,21,FALSE))</f>
        <v/>
      </c>
      <c r="AJ113" s="183" t="str">
        <f>IF(AJ112="","",VLOOKUP(AJ112,【記載例】シフト記号表!$C$5:$W$46,21,FALSE))</f>
        <v/>
      </c>
      <c r="AK113" s="183" t="str">
        <f>IF(AK112="","",VLOOKUP(AK112,【記載例】シフト記号表!$C$5:$W$46,21,FALSE))</f>
        <v/>
      </c>
      <c r="AL113" s="183" t="str">
        <f>IF(AL112="","",VLOOKUP(AL112,【記載例】シフト記号表!$C$5:$W$46,21,FALSE))</f>
        <v/>
      </c>
      <c r="AM113" s="183" t="str">
        <f>IF(AM112="","",VLOOKUP(AM112,【記載例】シフト記号表!$C$5:$W$46,21,FALSE))</f>
        <v/>
      </c>
      <c r="AN113" s="184" t="str">
        <f>IF(AN112="","",VLOOKUP(AN112,【記載例】シフト記号表!$C$5:$W$46,21,FALSE))</f>
        <v/>
      </c>
      <c r="AO113" s="182" t="str">
        <f>IF(AO112="","",VLOOKUP(AO112,【記載例】シフト記号表!$C$5:$W$46,21,FALSE))</f>
        <v/>
      </c>
      <c r="AP113" s="183" t="str">
        <f>IF(AP112="","",VLOOKUP(AP112,【記載例】シフト記号表!$C$5:$W$46,21,FALSE))</f>
        <v/>
      </c>
      <c r="AQ113" s="183" t="str">
        <f>IF(AQ112="","",VLOOKUP(AQ112,【記載例】シフト記号表!$C$5:$W$46,21,FALSE))</f>
        <v/>
      </c>
      <c r="AR113" s="183" t="str">
        <f>IF(AR112="","",VLOOKUP(AR112,【記載例】シフト記号表!$C$5:$W$46,21,FALSE))</f>
        <v/>
      </c>
      <c r="AS113" s="183" t="str">
        <f>IF(AS112="","",VLOOKUP(AS112,【記載例】シフト記号表!$C$5:$W$46,21,FALSE))</f>
        <v/>
      </c>
      <c r="AT113" s="183" t="str">
        <f>IF(AT112="","",VLOOKUP(AT112,【記載例】シフト記号表!$C$5:$W$46,21,FALSE))</f>
        <v/>
      </c>
      <c r="AU113" s="184" t="str">
        <f>IF(AU112="","",VLOOKUP(AU112,【記載例】シフト記号表!$C$5:$W$46,21,FALSE))</f>
        <v/>
      </c>
      <c r="AV113" s="182" t="str">
        <f>IF(AV112="","",VLOOKUP(AV112,【記載例】シフト記号表!$C$5:$W$46,21,FALSE))</f>
        <v/>
      </c>
      <c r="AW113" s="183" t="str">
        <f>IF(AW112="","",VLOOKUP(AW112,【記載例】シフト記号表!$C$5:$W$46,21,FALSE))</f>
        <v/>
      </c>
      <c r="AX113" s="183" t="str">
        <f>IF(AX112="","",VLOOKUP(AX112,【記載例】シフト記号表!$C$5:$W$46,21,FALSE))</f>
        <v/>
      </c>
      <c r="AY113" s="183" t="str">
        <f>IF(AY112="","",VLOOKUP(AY112,【記載例】シフト記号表!$C$5:$W$46,21,FALSE))</f>
        <v/>
      </c>
      <c r="AZ113" s="183" t="str">
        <f>IF(AZ112="","",VLOOKUP(AZ112,【記載例】シフト記号表!$C$5:$W$46,21,FALSE))</f>
        <v/>
      </c>
      <c r="BA113" s="183" t="str">
        <f>IF(BA112="","",VLOOKUP(BA112,【記載例】シフト記号表!$C$5:$W$46,21,FALSE))</f>
        <v/>
      </c>
      <c r="BB113" s="184" t="str">
        <f>IF(BB112="","",VLOOKUP(BB112,【記載例】シフト記号表!$C$5:$W$46,21,FALSE))</f>
        <v/>
      </c>
      <c r="BC113" s="182" t="str">
        <f>IF(BC112="","",VLOOKUP(BC112,【記載例】シフト記号表!$C$5:$W$46,21,FALSE))</f>
        <v/>
      </c>
      <c r="BD113" s="183" t="str">
        <f>IF(BD112="","",VLOOKUP(BD112,【記載例】シフト記号表!$C$5:$W$46,21,FALSE))</f>
        <v/>
      </c>
      <c r="BE113" s="185" t="str">
        <f>IF(BE112="","",VLOOKUP(BE112,【記載例】シフト記号表!$C$5:$W$46,21,FALSE))</f>
        <v/>
      </c>
      <c r="BF113" s="696">
        <f>IF($BI$3="計画",SUM(AA113:BB113),IF($BI$3="実績",SUM(AA113:BE113),""))</f>
        <v>0</v>
      </c>
      <c r="BG113" s="697"/>
      <c r="BH113" s="698">
        <f>IF($BI$3="計画",BF113/4,IF($BI$3="実績",(BF113/($BI$7/7)),""))</f>
        <v>0</v>
      </c>
      <c r="BI113" s="699"/>
      <c r="BJ113" s="689"/>
      <c r="BK113" s="690"/>
      <c r="BL113" s="690"/>
      <c r="BM113" s="690"/>
      <c r="BN113" s="691"/>
    </row>
    <row r="114" spans="2:66" ht="20.25" customHeight="1" x14ac:dyDescent="0.15">
      <c r="B114" s="186"/>
      <c r="C114" s="866"/>
      <c r="D114" s="871"/>
      <c r="E114" s="869"/>
      <c r="F114" s="870"/>
      <c r="G114" s="743"/>
      <c r="H114" s="744"/>
      <c r="I114" s="745">
        <f>G113</f>
        <v>0</v>
      </c>
      <c r="J114" s="744"/>
      <c r="K114" s="745">
        <f>M113</f>
        <v>0</v>
      </c>
      <c r="L114" s="744"/>
      <c r="M114" s="746"/>
      <c r="N114" s="747"/>
      <c r="O114" s="748"/>
      <c r="P114" s="749"/>
      <c r="Q114" s="749"/>
      <c r="R114" s="750"/>
      <c r="S114" s="755"/>
      <c r="T114" s="741"/>
      <c r="U114" s="756"/>
      <c r="V114" s="187" t="s">
        <v>279</v>
      </c>
      <c r="W114" s="213"/>
      <c r="X114" s="213"/>
      <c r="Y114" s="214"/>
      <c r="Z114" s="215"/>
      <c r="AA114" s="191" t="str">
        <f>IF(AA112="","",VLOOKUP(AA112,【記載例】シフト記号表!$C$5:$Y$46,23,FALSE))</f>
        <v/>
      </c>
      <c r="AB114" s="192" t="str">
        <f>IF(AB112="","",VLOOKUP(AB112,【記載例】シフト記号表!$C$5:$Y$46,23,FALSE))</f>
        <v/>
      </c>
      <c r="AC114" s="192" t="str">
        <f>IF(AC112="","",VLOOKUP(AC112,【記載例】シフト記号表!$C$5:$Y$46,23,FALSE))</f>
        <v/>
      </c>
      <c r="AD114" s="192" t="str">
        <f>IF(AD112="","",VLOOKUP(AD112,【記載例】シフト記号表!$C$5:$Y$46,23,FALSE))</f>
        <v/>
      </c>
      <c r="AE114" s="192" t="str">
        <f>IF(AE112="","",VLOOKUP(AE112,【記載例】シフト記号表!$C$5:$Y$46,23,FALSE))</f>
        <v/>
      </c>
      <c r="AF114" s="192" t="str">
        <f>IF(AF112="","",VLOOKUP(AF112,【記載例】シフト記号表!$C$5:$Y$46,23,FALSE))</f>
        <v/>
      </c>
      <c r="AG114" s="193" t="str">
        <f>IF(AG112="","",VLOOKUP(AG112,【記載例】シフト記号表!$C$5:$Y$46,23,FALSE))</f>
        <v/>
      </c>
      <c r="AH114" s="191" t="str">
        <f>IF(AH112="","",VLOOKUP(AH112,【記載例】シフト記号表!$C$5:$Y$46,23,FALSE))</f>
        <v/>
      </c>
      <c r="AI114" s="192" t="str">
        <f>IF(AI112="","",VLOOKUP(AI112,【記載例】シフト記号表!$C$5:$Y$46,23,FALSE))</f>
        <v/>
      </c>
      <c r="AJ114" s="192" t="str">
        <f>IF(AJ112="","",VLOOKUP(AJ112,【記載例】シフト記号表!$C$5:$Y$46,23,FALSE))</f>
        <v/>
      </c>
      <c r="AK114" s="192" t="str">
        <f>IF(AK112="","",VLOOKUP(AK112,【記載例】シフト記号表!$C$5:$Y$46,23,FALSE))</f>
        <v/>
      </c>
      <c r="AL114" s="192" t="str">
        <f>IF(AL112="","",VLOOKUP(AL112,【記載例】シフト記号表!$C$5:$Y$46,23,FALSE))</f>
        <v/>
      </c>
      <c r="AM114" s="192" t="str">
        <f>IF(AM112="","",VLOOKUP(AM112,【記載例】シフト記号表!$C$5:$Y$46,23,FALSE))</f>
        <v/>
      </c>
      <c r="AN114" s="193" t="str">
        <f>IF(AN112="","",VLOOKUP(AN112,【記載例】シフト記号表!$C$5:$Y$46,23,FALSE))</f>
        <v/>
      </c>
      <c r="AO114" s="191" t="str">
        <f>IF(AO112="","",VLOOKUP(AO112,【記載例】シフト記号表!$C$5:$Y$46,23,FALSE))</f>
        <v/>
      </c>
      <c r="AP114" s="192" t="str">
        <f>IF(AP112="","",VLOOKUP(AP112,【記載例】シフト記号表!$C$5:$Y$46,23,FALSE))</f>
        <v/>
      </c>
      <c r="AQ114" s="192" t="str">
        <f>IF(AQ112="","",VLOOKUP(AQ112,【記載例】シフト記号表!$C$5:$Y$46,23,FALSE))</f>
        <v/>
      </c>
      <c r="AR114" s="192" t="str">
        <f>IF(AR112="","",VLOOKUP(AR112,【記載例】シフト記号表!$C$5:$Y$46,23,FALSE))</f>
        <v/>
      </c>
      <c r="AS114" s="192" t="str">
        <f>IF(AS112="","",VLOOKUP(AS112,【記載例】シフト記号表!$C$5:$Y$46,23,FALSE))</f>
        <v/>
      </c>
      <c r="AT114" s="192" t="str">
        <f>IF(AT112="","",VLOOKUP(AT112,【記載例】シフト記号表!$C$5:$Y$46,23,FALSE))</f>
        <v/>
      </c>
      <c r="AU114" s="193" t="str">
        <f>IF(AU112="","",VLOOKUP(AU112,【記載例】シフト記号表!$C$5:$Y$46,23,FALSE))</f>
        <v/>
      </c>
      <c r="AV114" s="191" t="str">
        <f>IF(AV112="","",VLOOKUP(AV112,【記載例】シフト記号表!$C$5:$Y$46,23,FALSE))</f>
        <v/>
      </c>
      <c r="AW114" s="192" t="str">
        <f>IF(AW112="","",VLOOKUP(AW112,【記載例】シフト記号表!$C$5:$Y$46,23,FALSE))</f>
        <v/>
      </c>
      <c r="AX114" s="192" t="str">
        <f>IF(AX112="","",VLOOKUP(AX112,【記載例】シフト記号表!$C$5:$Y$46,23,FALSE))</f>
        <v/>
      </c>
      <c r="AY114" s="192" t="str">
        <f>IF(AY112="","",VLOOKUP(AY112,【記載例】シフト記号表!$C$5:$Y$46,23,FALSE))</f>
        <v/>
      </c>
      <c r="AZ114" s="192" t="str">
        <f>IF(AZ112="","",VLOOKUP(AZ112,【記載例】シフト記号表!$C$5:$Y$46,23,FALSE))</f>
        <v/>
      </c>
      <c r="BA114" s="192" t="str">
        <f>IF(BA112="","",VLOOKUP(BA112,【記載例】シフト記号表!$C$5:$Y$46,23,FALSE))</f>
        <v/>
      </c>
      <c r="BB114" s="193" t="str">
        <f>IF(BB112="","",VLOOKUP(BB112,【記載例】シフト記号表!$C$5:$Y$46,23,FALSE))</f>
        <v/>
      </c>
      <c r="BC114" s="191" t="str">
        <f>IF(BC112="","",VLOOKUP(BC112,【記載例】シフト記号表!$C$5:$Y$46,23,FALSE))</f>
        <v/>
      </c>
      <c r="BD114" s="192" t="str">
        <f>IF(BD112="","",VLOOKUP(BD112,【記載例】シフト記号表!$C$5:$Y$46,23,FALSE))</f>
        <v/>
      </c>
      <c r="BE114" s="194" t="str">
        <f>IF(BE112="","",VLOOKUP(BE112,【記載例】シフト記号表!$C$5:$Y$46,23,FALSE))</f>
        <v/>
      </c>
      <c r="BF114" s="751">
        <f>IF($BI$3="計画",SUM(AA114:BB114),IF($BI$3="実績",SUM(AA114:BE114),""))</f>
        <v>0</v>
      </c>
      <c r="BG114" s="752"/>
      <c r="BH114" s="753">
        <f>IF($BI$3="計画",BF114/4,IF($BI$3="実績",(BF114/($BI$7/7)),""))</f>
        <v>0</v>
      </c>
      <c r="BI114" s="754"/>
      <c r="BJ114" s="740"/>
      <c r="BK114" s="741"/>
      <c r="BL114" s="741"/>
      <c r="BM114" s="741"/>
      <c r="BN114" s="742"/>
    </row>
    <row r="115" spans="2:66" ht="20.25" customHeight="1" x14ac:dyDescent="0.15">
      <c r="B115" s="195"/>
      <c r="C115" s="865"/>
      <c r="D115" s="868"/>
      <c r="E115" s="869"/>
      <c r="F115" s="870"/>
      <c r="G115" s="733"/>
      <c r="H115" s="734"/>
      <c r="I115" s="176"/>
      <c r="J115" s="177"/>
      <c r="K115" s="176"/>
      <c r="L115" s="177"/>
      <c r="M115" s="716"/>
      <c r="N115" s="717"/>
      <c r="O115" s="737"/>
      <c r="P115" s="738"/>
      <c r="Q115" s="738"/>
      <c r="R115" s="734"/>
      <c r="S115" s="720"/>
      <c r="T115" s="687"/>
      <c r="U115" s="721"/>
      <c r="V115" s="198" t="s">
        <v>272</v>
      </c>
      <c r="W115" s="206"/>
      <c r="X115" s="206"/>
      <c r="Y115" s="207"/>
      <c r="Z115" s="212"/>
      <c r="AA115" s="202"/>
      <c r="AB115" s="203"/>
      <c r="AC115" s="203"/>
      <c r="AD115" s="203"/>
      <c r="AE115" s="203"/>
      <c r="AF115" s="203"/>
      <c r="AG115" s="204"/>
      <c r="AH115" s="202"/>
      <c r="AI115" s="203"/>
      <c r="AJ115" s="203"/>
      <c r="AK115" s="203"/>
      <c r="AL115" s="203"/>
      <c r="AM115" s="203"/>
      <c r="AN115" s="204"/>
      <c r="AO115" s="202"/>
      <c r="AP115" s="203"/>
      <c r="AQ115" s="203"/>
      <c r="AR115" s="203"/>
      <c r="AS115" s="203"/>
      <c r="AT115" s="203"/>
      <c r="AU115" s="204"/>
      <c r="AV115" s="202"/>
      <c r="AW115" s="203"/>
      <c r="AX115" s="203"/>
      <c r="AY115" s="203"/>
      <c r="AZ115" s="203"/>
      <c r="BA115" s="203"/>
      <c r="BB115" s="204"/>
      <c r="BC115" s="202"/>
      <c r="BD115" s="203"/>
      <c r="BE115" s="205"/>
      <c r="BF115" s="682"/>
      <c r="BG115" s="683"/>
      <c r="BH115" s="684"/>
      <c r="BI115" s="685"/>
      <c r="BJ115" s="686"/>
      <c r="BK115" s="687"/>
      <c r="BL115" s="687"/>
      <c r="BM115" s="687"/>
      <c r="BN115" s="688"/>
    </row>
    <row r="116" spans="2:66" ht="20.25" customHeight="1" x14ac:dyDescent="0.15">
      <c r="B116" s="175">
        <f>B113+1</f>
        <v>33</v>
      </c>
      <c r="C116" s="866"/>
      <c r="D116" s="871"/>
      <c r="E116" s="869"/>
      <c r="F116" s="870"/>
      <c r="G116" s="733"/>
      <c r="H116" s="734"/>
      <c r="I116" s="176"/>
      <c r="J116" s="177"/>
      <c r="K116" s="176"/>
      <c r="L116" s="177"/>
      <c r="M116" s="735"/>
      <c r="N116" s="736"/>
      <c r="O116" s="737"/>
      <c r="P116" s="738"/>
      <c r="Q116" s="738"/>
      <c r="R116" s="734"/>
      <c r="S116" s="722"/>
      <c r="T116" s="690"/>
      <c r="U116" s="723"/>
      <c r="V116" s="178" t="s">
        <v>278</v>
      </c>
      <c r="W116" s="179"/>
      <c r="X116" s="179"/>
      <c r="Y116" s="180"/>
      <c r="Z116" s="181"/>
      <c r="AA116" s="182" t="str">
        <f>IF(AA115="","",VLOOKUP(AA115,【記載例】シフト記号表!$C$5:$W$46,21,FALSE))</f>
        <v/>
      </c>
      <c r="AB116" s="183" t="str">
        <f>IF(AB115="","",VLOOKUP(AB115,【記載例】シフト記号表!$C$5:$W$46,21,FALSE))</f>
        <v/>
      </c>
      <c r="AC116" s="183" t="str">
        <f>IF(AC115="","",VLOOKUP(AC115,【記載例】シフト記号表!$C$5:$W$46,21,FALSE))</f>
        <v/>
      </c>
      <c r="AD116" s="183" t="str">
        <f>IF(AD115="","",VLOOKUP(AD115,【記載例】シフト記号表!$C$5:$W$46,21,FALSE))</f>
        <v/>
      </c>
      <c r="AE116" s="183" t="str">
        <f>IF(AE115="","",VLOOKUP(AE115,【記載例】シフト記号表!$C$5:$W$46,21,FALSE))</f>
        <v/>
      </c>
      <c r="AF116" s="183" t="str">
        <f>IF(AF115="","",VLOOKUP(AF115,【記載例】シフト記号表!$C$5:$W$46,21,FALSE))</f>
        <v/>
      </c>
      <c r="AG116" s="184" t="str">
        <f>IF(AG115="","",VLOOKUP(AG115,【記載例】シフト記号表!$C$5:$W$46,21,FALSE))</f>
        <v/>
      </c>
      <c r="AH116" s="182" t="str">
        <f>IF(AH115="","",VLOOKUP(AH115,【記載例】シフト記号表!$C$5:$W$46,21,FALSE))</f>
        <v/>
      </c>
      <c r="AI116" s="183" t="str">
        <f>IF(AI115="","",VLOOKUP(AI115,【記載例】シフト記号表!$C$5:$W$46,21,FALSE))</f>
        <v/>
      </c>
      <c r="AJ116" s="183" t="str">
        <f>IF(AJ115="","",VLOOKUP(AJ115,【記載例】シフト記号表!$C$5:$W$46,21,FALSE))</f>
        <v/>
      </c>
      <c r="AK116" s="183" t="str">
        <f>IF(AK115="","",VLOOKUP(AK115,【記載例】シフト記号表!$C$5:$W$46,21,FALSE))</f>
        <v/>
      </c>
      <c r="AL116" s="183" t="str">
        <f>IF(AL115="","",VLOOKUP(AL115,【記載例】シフト記号表!$C$5:$W$46,21,FALSE))</f>
        <v/>
      </c>
      <c r="AM116" s="183" t="str">
        <f>IF(AM115="","",VLOOKUP(AM115,【記載例】シフト記号表!$C$5:$W$46,21,FALSE))</f>
        <v/>
      </c>
      <c r="AN116" s="184" t="str">
        <f>IF(AN115="","",VLOOKUP(AN115,【記載例】シフト記号表!$C$5:$W$46,21,FALSE))</f>
        <v/>
      </c>
      <c r="AO116" s="182" t="str">
        <f>IF(AO115="","",VLOOKUP(AO115,【記載例】シフト記号表!$C$5:$W$46,21,FALSE))</f>
        <v/>
      </c>
      <c r="AP116" s="183" t="str">
        <f>IF(AP115="","",VLOOKUP(AP115,【記載例】シフト記号表!$C$5:$W$46,21,FALSE))</f>
        <v/>
      </c>
      <c r="AQ116" s="183" t="str">
        <f>IF(AQ115="","",VLOOKUP(AQ115,【記載例】シフト記号表!$C$5:$W$46,21,FALSE))</f>
        <v/>
      </c>
      <c r="AR116" s="183" t="str">
        <f>IF(AR115="","",VLOOKUP(AR115,【記載例】シフト記号表!$C$5:$W$46,21,FALSE))</f>
        <v/>
      </c>
      <c r="AS116" s="183" t="str">
        <f>IF(AS115="","",VLOOKUP(AS115,【記載例】シフト記号表!$C$5:$W$46,21,FALSE))</f>
        <v/>
      </c>
      <c r="AT116" s="183" t="str">
        <f>IF(AT115="","",VLOOKUP(AT115,【記載例】シフト記号表!$C$5:$W$46,21,FALSE))</f>
        <v/>
      </c>
      <c r="AU116" s="184" t="str">
        <f>IF(AU115="","",VLOOKUP(AU115,【記載例】シフト記号表!$C$5:$W$46,21,FALSE))</f>
        <v/>
      </c>
      <c r="AV116" s="182" t="str">
        <f>IF(AV115="","",VLOOKUP(AV115,【記載例】シフト記号表!$C$5:$W$46,21,FALSE))</f>
        <v/>
      </c>
      <c r="AW116" s="183" t="str">
        <f>IF(AW115="","",VLOOKUP(AW115,【記載例】シフト記号表!$C$5:$W$46,21,FALSE))</f>
        <v/>
      </c>
      <c r="AX116" s="183" t="str">
        <f>IF(AX115="","",VLOOKUP(AX115,【記載例】シフト記号表!$C$5:$W$46,21,FALSE))</f>
        <v/>
      </c>
      <c r="AY116" s="183" t="str">
        <f>IF(AY115="","",VLOOKUP(AY115,【記載例】シフト記号表!$C$5:$W$46,21,FALSE))</f>
        <v/>
      </c>
      <c r="AZ116" s="183" t="str">
        <f>IF(AZ115="","",VLOOKUP(AZ115,【記載例】シフト記号表!$C$5:$W$46,21,FALSE))</f>
        <v/>
      </c>
      <c r="BA116" s="183" t="str">
        <f>IF(BA115="","",VLOOKUP(BA115,【記載例】シフト記号表!$C$5:$W$46,21,FALSE))</f>
        <v/>
      </c>
      <c r="BB116" s="184" t="str">
        <f>IF(BB115="","",VLOOKUP(BB115,【記載例】シフト記号表!$C$5:$W$46,21,FALSE))</f>
        <v/>
      </c>
      <c r="BC116" s="182" t="str">
        <f>IF(BC115="","",VLOOKUP(BC115,【記載例】シフト記号表!$C$5:$W$46,21,FALSE))</f>
        <v/>
      </c>
      <c r="BD116" s="183" t="str">
        <f>IF(BD115="","",VLOOKUP(BD115,【記載例】シフト記号表!$C$5:$W$46,21,FALSE))</f>
        <v/>
      </c>
      <c r="BE116" s="185" t="str">
        <f>IF(BE115="","",VLOOKUP(BE115,【記載例】シフト記号表!$C$5:$W$46,21,FALSE))</f>
        <v/>
      </c>
      <c r="BF116" s="696">
        <f>IF($BI$3="計画",SUM(AA116:BB116),IF($BI$3="実績",SUM(AA116:BE116),""))</f>
        <v>0</v>
      </c>
      <c r="BG116" s="697"/>
      <c r="BH116" s="698">
        <f>IF($BI$3="計画",BF116/4,IF($BI$3="実績",(BF116/($BI$7/7)),""))</f>
        <v>0</v>
      </c>
      <c r="BI116" s="699"/>
      <c r="BJ116" s="689"/>
      <c r="BK116" s="690"/>
      <c r="BL116" s="690"/>
      <c r="BM116" s="690"/>
      <c r="BN116" s="691"/>
    </row>
    <row r="117" spans="2:66" ht="20.25" customHeight="1" x14ac:dyDescent="0.15">
      <c r="B117" s="186"/>
      <c r="C117" s="866"/>
      <c r="D117" s="871"/>
      <c r="E117" s="869"/>
      <c r="F117" s="870"/>
      <c r="G117" s="743"/>
      <c r="H117" s="744"/>
      <c r="I117" s="745">
        <f>G116</f>
        <v>0</v>
      </c>
      <c r="J117" s="744"/>
      <c r="K117" s="745">
        <f>M116</f>
        <v>0</v>
      </c>
      <c r="L117" s="744"/>
      <c r="M117" s="746"/>
      <c r="N117" s="747"/>
      <c r="O117" s="748"/>
      <c r="P117" s="749"/>
      <c r="Q117" s="749"/>
      <c r="R117" s="750"/>
      <c r="S117" s="755"/>
      <c r="T117" s="741"/>
      <c r="U117" s="756"/>
      <c r="V117" s="187" t="s">
        <v>279</v>
      </c>
      <c r="W117" s="213"/>
      <c r="X117" s="213"/>
      <c r="Y117" s="214"/>
      <c r="Z117" s="215"/>
      <c r="AA117" s="191" t="str">
        <f>IF(AA115="","",VLOOKUP(AA115,【記載例】シフト記号表!$C$5:$Y$46,23,FALSE))</f>
        <v/>
      </c>
      <c r="AB117" s="192" t="str">
        <f>IF(AB115="","",VLOOKUP(AB115,【記載例】シフト記号表!$C$5:$Y$46,23,FALSE))</f>
        <v/>
      </c>
      <c r="AC117" s="192" t="str">
        <f>IF(AC115="","",VLOOKUP(AC115,【記載例】シフト記号表!$C$5:$Y$46,23,FALSE))</f>
        <v/>
      </c>
      <c r="AD117" s="192" t="str">
        <f>IF(AD115="","",VLOOKUP(AD115,【記載例】シフト記号表!$C$5:$Y$46,23,FALSE))</f>
        <v/>
      </c>
      <c r="AE117" s="192" t="str">
        <f>IF(AE115="","",VLOOKUP(AE115,【記載例】シフト記号表!$C$5:$Y$46,23,FALSE))</f>
        <v/>
      </c>
      <c r="AF117" s="192" t="str">
        <f>IF(AF115="","",VLOOKUP(AF115,【記載例】シフト記号表!$C$5:$Y$46,23,FALSE))</f>
        <v/>
      </c>
      <c r="AG117" s="193" t="str">
        <f>IF(AG115="","",VLOOKUP(AG115,【記載例】シフト記号表!$C$5:$Y$46,23,FALSE))</f>
        <v/>
      </c>
      <c r="AH117" s="191" t="str">
        <f>IF(AH115="","",VLOOKUP(AH115,【記載例】シフト記号表!$C$5:$Y$46,23,FALSE))</f>
        <v/>
      </c>
      <c r="AI117" s="192" t="str">
        <f>IF(AI115="","",VLOOKUP(AI115,【記載例】シフト記号表!$C$5:$Y$46,23,FALSE))</f>
        <v/>
      </c>
      <c r="AJ117" s="192" t="str">
        <f>IF(AJ115="","",VLOOKUP(AJ115,【記載例】シフト記号表!$C$5:$Y$46,23,FALSE))</f>
        <v/>
      </c>
      <c r="AK117" s="192" t="str">
        <f>IF(AK115="","",VLOOKUP(AK115,【記載例】シフト記号表!$C$5:$Y$46,23,FALSE))</f>
        <v/>
      </c>
      <c r="AL117" s="192" t="str">
        <f>IF(AL115="","",VLOOKUP(AL115,【記載例】シフト記号表!$C$5:$Y$46,23,FALSE))</f>
        <v/>
      </c>
      <c r="AM117" s="192" t="str">
        <f>IF(AM115="","",VLOOKUP(AM115,【記載例】シフト記号表!$C$5:$Y$46,23,FALSE))</f>
        <v/>
      </c>
      <c r="AN117" s="193" t="str">
        <f>IF(AN115="","",VLOOKUP(AN115,【記載例】シフト記号表!$C$5:$Y$46,23,FALSE))</f>
        <v/>
      </c>
      <c r="AO117" s="191" t="str">
        <f>IF(AO115="","",VLOOKUP(AO115,【記載例】シフト記号表!$C$5:$Y$46,23,FALSE))</f>
        <v/>
      </c>
      <c r="AP117" s="192" t="str">
        <f>IF(AP115="","",VLOOKUP(AP115,【記載例】シフト記号表!$C$5:$Y$46,23,FALSE))</f>
        <v/>
      </c>
      <c r="AQ117" s="192" t="str">
        <f>IF(AQ115="","",VLOOKUP(AQ115,【記載例】シフト記号表!$C$5:$Y$46,23,FALSE))</f>
        <v/>
      </c>
      <c r="AR117" s="192" t="str">
        <f>IF(AR115="","",VLOOKUP(AR115,【記載例】シフト記号表!$C$5:$Y$46,23,FALSE))</f>
        <v/>
      </c>
      <c r="AS117" s="192" t="str">
        <f>IF(AS115="","",VLOOKUP(AS115,【記載例】シフト記号表!$C$5:$Y$46,23,FALSE))</f>
        <v/>
      </c>
      <c r="AT117" s="192" t="str">
        <f>IF(AT115="","",VLOOKUP(AT115,【記載例】シフト記号表!$C$5:$Y$46,23,FALSE))</f>
        <v/>
      </c>
      <c r="AU117" s="193" t="str">
        <f>IF(AU115="","",VLOOKUP(AU115,【記載例】シフト記号表!$C$5:$Y$46,23,FALSE))</f>
        <v/>
      </c>
      <c r="AV117" s="191" t="str">
        <f>IF(AV115="","",VLOOKUP(AV115,【記載例】シフト記号表!$C$5:$Y$46,23,FALSE))</f>
        <v/>
      </c>
      <c r="AW117" s="192" t="str">
        <f>IF(AW115="","",VLOOKUP(AW115,【記載例】シフト記号表!$C$5:$Y$46,23,FALSE))</f>
        <v/>
      </c>
      <c r="AX117" s="192" t="str">
        <f>IF(AX115="","",VLOOKUP(AX115,【記載例】シフト記号表!$C$5:$Y$46,23,FALSE))</f>
        <v/>
      </c>
      <c r="AY117" s="192" t="str">
        <f>IF(AY115="","",VLOOKUP(AY115,【記載例】シフト記号表!$C$5:$Y$46,23,FALSE))</f>
        <v/>
      </c>
      <c r="AZ117" s="192" t="str">
        <f>IF(AZ115="","",VLOOKUP(AZ115,【記載例】シフト記号表!$C$5:$Y$46,23,FALSE))</f>
        <v/>
      </c>
      <c r="BA117" s="192" t="str">
        <f>IF(BA115="","",VLOOKUP(BA115,【記載例】シフト記号表!$C$5:$Y$46,23,FALSE))</f>
        <v/>
      </c>
      <c r="BB117" s="193" t="str">
        <f>IF(BB115="","",VLOOKUP(BB115,【記載例】シフト記号表!$C$5:$Y$46,23,FALSE))</f>
        <v/>
      </c>
      <c r="BC117" s="191" t="str">
        <f>IF(BC115="","",VLOOKUP(BC115,【記載例】シフト記号表!$C$5:$Y$46,23,FALSE))</f>
        <v/>
      </c>
      <c r="BD117" s="192" t="str">
        <f>IF(BD115="","",VLOOKUP(BD115,【記載例】シフト記号表!$C$5:$Y$46,23,FALSE))</f>
        <v/>
      </c>
      <c r="BE117" s="194" t="str">
        <f>IF(BE115="","",VLOOKUP(BE115,【記載例】シフト記号表!$C$5:$Y$46,23,FALSE))</f>
        <v/>
      </c>
      <c r="BF117" s="751">
        <f>IF($BI$3="計画",SUM(AA117:BB117),IF($BI$3="実績",SUM(AA117:BE117),""))</f>
        <v>0</v>
      </c>
      <c r="BG117" s="752"/>
      <c r="BH117" s="753">
        <f>IF($BI$3="計画",BF117/4,IF($BI$3="実績",(BF117/($BI$7/7)),""))</f>
        <v>0</v>
      </c>
      <c r="BI117" s="754"/>
      <c r="BJ117" s="740"/>
      <c r="BK117" s="741"/>
      <c r="BL117" s="741"/>
      <c r="BM117" s="741"/>
      <c r="BN117" s="742"/>
    </row>
    <row r="118" spans="2:66" ht="20.25" customHeight="1" x14ac:dyDescent="0.15">
      <c r="B118" s="195"/>
      <c r="C118" s="865"/>
      <c r="D118" s="868"/>
      <c r="E118" s="869"/>
      <c r="F118" s="870"/>
      <c r="G118" s="733"/>
      <c r="H118" s="734"/>
      <c r="I118" s="176"/>
      <c r="J118" s="177"/>
      <c r="K118" s="176"/>
      <c r="L118" s="177"/>
      <c r="M118" s="716"/>
      <c r="N118" s="717"/>
      <c r="O118" s="737"/>
      <c r="P118" s="738"/>
      <c r="Q118" s="738"/>
      <c r="R118" s="734"/>
      <c r="S118" s="720"/>
      <c r="T118" s="687"/>
      <c r="U118" s="721"/>
      <c r="V118" s="198" t="s">
        <v>272</v>
      </c>
      <c r="W118" s="206"/>
      <c r="X118" s="206"/>
      <c r="Y118" s="207"/>
      <c r="Z118" s="212"/>
      <c r="AA118" s="202"/>
      <c r="AB118" s="203"/>
      <c r="AC118" s="203"/>
      <c r="AD118" s="203"/>
      <c r="AE118" s="203"/>
      <c r="AF118" s="203"/>
      <c r="AG118" s="204"/>
      <c r="AH118" s="202"/>
      <c r="AI118" s="203"/>
      <c r="AJ118" s="203"/>
      <c r="AK118" s="203"/>
      <c r="AL118" s="203"/>
      <c r="AM118" s="203"/>
      <c r="AN118" s="204"/>
      <c r="AO118" s="202"/>
      <c r="AP118" s="203"/>
      <c r="AQ118" s="203"/>
      <c r="AR118" s="203"/>
      <c r="AS118" s="203"/>
      <c r="AT118" s="203"/>
      <c r="AU118" s="204"/>
      <c r="AV118" s="202"/>
      <c r="AW118" s="203"/>
      <c r="AX118" s="203"/>
      <c r="AY118" s="203"/>
      <c r="AZ118" s="203"/>
      <c r="BA118" s="203"/>
      <c r="BB118" s="204"/>
      <c r="BC118" s="202"/>
      <c r="BD118" s="203"/>
      <c r="BE118" s="205"/>
      <c r="BF118" s="682"/>
      <c r="BG118" s="683"/>
      <c r="BH118" s="684"/>
      <c r="BI118" s="685"/>
      <c r="BJ118" s="686"/>
      <c r="BK118" s="687"/>
      <c r="BL118" s="687"/>
      <c r="BM118" s="687"/>
      <c r="BN118" s="688"/>
    </row>
    <row r="119" spans="2:66" ht="20.25" customHeight="1" x14ac:dyDescent="0.15">
      <c r="B119" s="175">
        <f>B116+1</f>
        <v>34</v>
      </c>
      <c r="C119" s="866"/>
      <c r="D119" s="871"/>
      <c r="E119" s="869"/>
      <c r="F119" s="870"/>
      <c r="G119" s="733"/>
      <c r="H119" s="734"/>
      <c r="I119" s="176"/>
      <c r="J119" s="177"/>
      <c r="K119" s="176"/>
      <c r="L119" s="177"/>
      <c r="M119" s="735"/>
      <c r="N119" s="736"/>
      <c r="O119" s="737"/>
      <c r="P119" s="738"/>
      <c r="Q119" s="738"/>
      <c r="R119" s="734"/>
      <c r="S119" s="722"/>
      <c r="T119" s="690"/>
      <c r="U119" s="723"/>
      <c r="V119" s="178" t="s">
        <v>278</v>
      </c>
      <c r="W119" s="179"/>
      <c r="X119" s="179"/>
      <c r="Y119" s="180"/>
      <c r="Z119" s="181"/>
      <c r="AA119" s="182" t="str">
        <f>IF(AA118="","",VLOOKUP(AA118,【記載例】シフト記号表!$C$5:$W$46,21,FALSE))</f>
        <v/>
      </c>
      <c r="AB119" s="183" t="str">
        <f>IF(AB118="","",VLOOKUP(AB118,【記載例】シフト記号表!$C$5:$W$46,21,FALSE))</f>
        <v/>
      </c>
      <c r="AC119" s="183" t="str">
        <f>IF(AC118="","",VLOOKUP(AC118,【記載例】シフト記号表!$C$5:$W$46,21,FALSE))</f>
        <v/>
      </c>
      <c r="AD119" s="183" t="str">
        <f>IF(AD118="","",VLOOKUP(AD118,【記載例】シフト記号表!$C$5:$W$46,21,FALSE))</f>
        <v/>
      </c>
      <c r="AE119" s="183" t="str">
        <f>IF(AE118="","",VLOOKUP(AE118,【記載例】シフト記号表!$C$5:$W$46,21,FALSE))</f>
        <v/>
      </c>
      <c r="AF119" s="183" t="str">
        <f>IF(AF118="","",VLOOKUP(AF118,【記載例】シフト記号表!$C$5:$W$46,21,FALSE))</f>
        <v/>
      </c>
      <c r="AG119" s="184" t="str">
        <f>IF(AG118="","",VLOOKUP(AG118,【記載例】シフト記号表!$C$5:$W$46,21,FALSE))</f>
        <v/>
      </c>
      <c r="AH119" s="182" t="str">
        <f>IF(AH118="","",VLOOKUP(AH118,【記載例】シフト記号表!$C$5:$W$46,21,FALSE))</f>
        <v/>
      </c>
      <c r="AI119" s="183" t="str">
        <f>IF(AI118="","",VLOOKUP(AI118,【記載例】シフト記号表!$C$5:$W$46,21,FALSE))</f>
        <v/>
      </c>
      <c r="AJ119" s="183" t="str">
        <f>IF(AJ118="","",VLOOKUP(AJ118,【記載例】シフト記号表!$C$5:$W$46,21,FALSE))</f>
        <v/>
      </c>
      <c r="AK119" s="183" t="str">
        <f>IF(AK118="","",VLOOKUP(AK118,【記載例】シフト記号表!$C$5:$W$46,21,FALSE))</f>
        <v/>
      </c>
      <c r="AL119" s="183" t="str">
        <f>IF(AL118="","",VLOOKUP(AL118,【記載例】シフト記号表!$C$5:$W$46,21,FALSE))</f>
        <v/>
      </c>
      <c r="AM119" s="183" t="str">
        <f>IF(AM118="","",VLOOKUP(AM118,【記載例】シフト記号表!$C$5:$W$46,21,FALSE))</f>
        <v/>
      </c>
      <c r="AN119" s="184" t="str">
        <f>IF(AN118="","",VLOOKUP(AN118,【記載例】シフト記号表!$C$5:$W$46,21,FALSE))</f>
        <v/>
      </c>
      <c r="AO119" s="182" t="str">
        <f>IF(AO118="","",VLOOKUP(AO118,【記載例】シフト記号表!$C$5:$W$46,21,FALSE))</f>
        <v/>
      </c>
      <c r="AP119" s="183" t="str">
        <f>IF(AP118="","",VLOOKUP(AP118,【記載例】シフト記号表!$C$5:$W$46,21,FALSE))</f>
        <v/>
      </c>
      <c r="AQ119" s="183" t="str">
        <f>IF(AQ118="","",VLOOKUP(AQ118,【記載例】シフト記号表!$C$5:$W$46,21,FALSE))</f>
        <v/>
      </c>
      <c r="AR119" s="183" t="str">
        <f>IF(AR118="","",VLOOKUP(AR118,【記載例】シフト記号表!$C$5:$W$46,21,FALSE))</f>
        <v/>
      </c>
      <c r="AS119" s="183" t="str">
        <f>IF(AS118="","",VLOOKUP(AS118,【記載例】シフト記号表!$C$5:$W$46,21,FALSE))</f>
        <v/>
      </c>
      <c r="AT119" s="183" t="str">
        <f>IF(AT118="","",VLOOKUP(AT118,【記載例】シフト記号表!$C$5:$W$46,21,FALSE))</f>
        <v/>
      </c>
      <c r="AU119" s="184" t="str">
        <f>IF(AU118="","",VLOOKUP(AU118,【記載例】シフト記号表!$C$5:$W$46,21,FALSE))</f>
        <v/>
      </c>
      <c r="AV119" s="182" t="str">
        <f>IF(AV118="","",VLOOKUP(AV118,【記載例】シフト記号表!$C$5:$W$46,21,FALSE))</f>
        <v/>
      </c>
      <c r="AW119" s="183" t="str">
        <f>IF(AW118="","",VLOOKUP(AW118,【記載例】シフト記号表!$C$5:$W$46,21,FALSE))</f>
        <v/>
      </c>
      <c r="AX119" s="183" t="str">
        <f>IF(AX118="","",VLOOKUP(AX118,【記載例】シフト記号表!$C$5:$W$46,21,FALSE))</f>
        <v/>
      </c>
      <c r="AY119" s="183" t="str">
        <f>IF(AY118="","",VLOOKUP(AY118,【記載例】シフト記号表!$C$5:$W$46,21,FALSE))</f>
        <v/>
      </c>
      <c r="AZ119" s="183" t="str">
        <f>IF(AZ118="","",VLOOKUP(AZ118,【記載例】シフト記号表!$C$5:$W$46,21,FALSE))</f>
        <v/>
      </c>
      <c r="BA119" s="183" t="str">
        <f>IF(BA118="","",VLOOKUP(BA118,【記載例】シフト記号表!$C$5:$W$46,21,FALSE))</f>
        <v/>
      </c>
      <c r="BB119" s="184" t="str">
        <f>IF(BB118="","",VLOOKUP(BB118,【記載例】シフト記号表!$C$5:$W$46,21,FALSE))</f>
        <v/>
      </c>
      <c r="BC119" s="182" t="str">
        <f>IF(BC118="","",VLOOKUP(BC118,【記載例】シフト記号表!$C$5:$W$46,21,FALSE))</f>
        <v/>
      </c>
      <c r="BD119" s="183" t="str">
        <f>IF(BD118="","",VLOOKUP(BD118,【記載例】シフト記号表!$C$5:$W$46,21,FALSE))</f>
        <v/>
      </c>
      <c r="BE119" s="185" t="str">
        <f>IF(BE118="","",VLOOKUP(BE118,【記載例】シフト記号表!$C$5:$W$46,21,FALSE))</f>
        <v/>
      </c>
      <c r="BF119" s="696">
        <f>IF($BI$3="計画",SUM(AA119:BB119),IF($BI$3="実績",SUM(AA119:BE119),""))</f>
        <v>0</v>
      </c>
      <c r="BG119" s="697"/>
      <c r="BH119" s="698">
        <f>IF($BI$3="計画",BF119/4,IF($BI$3="実績",(BF119/($BI$7/7)),""))</f>
        <v>0</v>
      </c>
      <c r="BI119" s="699"/>
      <c r="BJ119" s="689"/>
      <c r="BK119" s="690"/>
      <c r="BL119" s="690"/>
      <c r="BM119" s="690"/>
      <c r="BN119" s="691"/>
    </row>
    <row r="120" spans="2:66" ht="20.25" customHeight="1" x14ac:dyDescent="0.15">
      <c r="B120" s="186"/>
      <c r="C120" s="866"/>
      <c r="D120" s="871"/>
      <c r="E120" s="869"/>
      <c r="F120" s="870"/>
      <c r="G120" s="743"/>
      <c r="H120" s="744"/>
      <c r="I120" s="745">
        <f>G119</f>
        <v>0</v>
      </c>
      <c r="J120" s="744"/>
      <c r="K120" s="745">
        <f>M119</f>
        <v>0</v>
      </c>
      <c r="L120" s="744"/>
      <c r="M120" s="746"/>
      <c r="N120" s="747"/>
      <c r="O120" s="748"/>
      <c r="P120" s="749"/>
      <c r="Q120" s="749"/>
      <c r="R120" s="750"/>
      <c r="S120" s="755"/>
      <c r="T120" s="741"/>
      <c r="U120" s="756"/>
      <c r="V120" s="187" t="s">
        <v>279</v>
      </c>
      <c r="W120" s="213"/>
      <c r="X120" s="213"/>
      <c r="Y120" s="214"/>
      <c r="Z120" s="215"/>
      <c r="AA120" s="191" t="str">
        <f>IF(AA118="","",VLOOKUP(AA118,【記載例】シフト記号表!$C$5:$Y$46,23,FALSE))</f>
        <v/>
      </c>
      <c r="AB120" s="192" t="str">
        <f>IF(AB118="","",VLOOKUP(AB118,【記載例】シフト記号表!$C$5:$Y$46,23,FALSE))</f>
        <v/>
      </c>
      <c r="AC120" s="192" t="str">
        <f>IF(AC118="","",VLOOKUP(AC118,【記載例】シフト記号表!$C$5:$Y$46,23,FALSE))</f>
        <v/>
      </c>
      <c r="AD120" s="192" t="str">
        <f>IF(AD118="","",VLOOKUP(AD118,【記載例】シフト記号表!$C$5:$Y$46,23,FALSE))</f>
        <v/>
      </c>
      <c r="AE120" s="192" t="str">
        <f>IF(AE118="","",VLOOKUP(AE118,【記載例】シフト記号表!$C$5:$Y$46,23,FALSE))</f>
        <v/>
      </c>
      <c r="AF120" s="192" t="str">
        <f>IF(AF118="","",VLOOKUP(AF118,【記載例】シフト記号表!$C$5:$Y$46,23,FALSE))</f>
        <v/>
      </c>
      <c r="AG120" s="193" t="str">
        <f>IF(AG118="","",VLOOKUP(AG118,【記載例】シフト記号表!$C$5:$Y$46,23,FALSE))</f>
        <v/>
      </c>
      <c r="AH120" s="191" t="str">
        <f>IF(AH118="","",VLOOKUP(AH118,【記載例】シフト記号表!$C$5:$Y$46,23,FALSE))</f>
        <v/>
      </c>
      <c r="AI120" s="192" t="str">
        <f>IF(AI118="","",VLOOKUP(AI118,【記載例】シフト記号表!$C$5:$Y$46,23,FALSE))</f>
        <v/>
      </c>
      <c r="AJ120" s="192" t="str">
        <f>IF(AJ118="","",VLOOKUP(AJ118,【記載例】シフト記号表!$C$5:$Y$46,23,FALSE))</f>
        <v/>
      </c>
      <c r="AK120" s="192" t="str">
        <f>IF(AK118="","",VLOOKUP(AK118,【記載例】シフト記号表!$C$5:$Y$46,23,FALSE))</f>
        <v/>
      </c>
      <c r="AL120" s="192" t="str">
        <f>IF(AL118="","",VLOOKUP(AL118,【記載例】シフト記号表!$C$5:$Y$46,23,FALSE))</f>
        <v/>
      </c>
      <c r="AM120" s="192" t="str">
        <f>IF(AM118="","",VLOOKUP(AM118,【記載例】シフト記号表!$C$5:$Y$46,23,FALSE))</f>
        <v/>
      </c>
      <c r="AN120" s="193" t="str">
        <f>IF(AN118="","",VLOOKUP(AN118,【記載例】シフト記号表!$C$5:$Y$46,23,FALSE))</f>
        <v/>
      </c>
      <c r="AO120" s="191" t="str">
        <f>IF(AO118="","",VLOOKUP(AO118,【記載例】シフト記号表!$C$5:$Y$46,23,FALSE))</f>
        <v/>
      </c>
      <c r="AP120" s="192" t="str">
        <f>IF(AP118="","",VLOOKUP(AP118,【記載例】シフト記号表!$C$5:$Y$46,23,FALSE))</f>
        <v/>
      </c>
      <c r="AQ120" s="192" t="str">
        <f>IF(AQ118="","",VLOOKUP(AQ118,【記載例】シフト記号表!$C$5:$Y$46,23,FALSE))</f>
        <v/>
      </c>
      <c r="AR120" s="192" t="str">
        <f>IF(AR118="","",VLOOKUP(AR118,【記載例】シフト記号表!$C$5:$Y$46,23,FALSE))</f>
        <v/>
      </c>
      <c r="AS120" s="192" t="str">
        <f>IF(AS118="","",VLOOKUP(AS118,【記載例】シフト記号表!$C$5:$Y$46,23,FALSE))</f>
        <v/>
      </c>
      <c r="AT120" s="192" t="str">
        <f>IF(AT118="","",VLOOKUP(AT118,【記載例】シフト記号表!$C$5:$Y$46,23,FALSE))</f>
        <v/>
      </c>
      <c r="AU120" s="193" t="str">
        <f>IF(AU118="","",VLOOKUP(AU118,【記載例】シフト記号表!$C$5:$Y$46,23,FALSE))</f>
        <v/>
      </c>
      <c r="AV120" s="191" t="str">
        <f>IF(AV118="","",VLOOKUP(AV118,【記載例】シフト記号表!$C$5:$Y$46,23,FALSE))</f>
        <v/>
      </c>
      <c r="AW120" s="192" t="str">
        <f>IF(AW118="","",VLOOKUP(AW118,【記載例】シフト記号表!$C$5:$Y$46,23,FALSE))</f>
        <v/>
      </c>
      <c r="AX120" s="192" t="str">
        <f>IF(AX118="","",VLOOKUP(AX118,【記載例】シフト記号表!$C$5:$Y$46,23,FALSE))</f>
        <v/>
      </c>
      <c r="AY120" s="192" t="str">
        <f>IF(AY118="","",VLOOKUP(AY118,【記載例】シフト記号表!$C$5:$Y$46,23,FALSE))</f>
        <v/>
      </c>
      <c r="AZ120" s="192" t="str">
        <f>IF(AZ118="","",VLOOKUP(AZ118,【記載例】シフト記号表!$C$5:$Y$46,23,FALSE))</f>
        <v/>
      </c>
      <c r="BA120" s="192" t="str">
        <f>IF(BA118="","",VLOOKUP(BA118,【記載例】シフト記号表!$C$5:$Y$46,23,FALSE))</f>
        <v/>
      </c>
      <c r="BB120" s="193" t="str">
        <f>IF(BB118="","",VLOOKUP(BB118,【記載例】シフト記号表!$C$5:$Y$46,23,FALSE))</f>
        <v/>
      </c>
      <c r="BC120" s="191" t="str">
        <f>IF(BC118="","",VLOOKUP(BC118,【記載例】シフト記号表!$C$5:$Y$46,23,FALSE))</f>
        <v/>
      </c>
      <c r="BD120" s="192" t="str">
        <f>IF(BD118="","",VLOOKUP(BD118,【記載例】シフト記号表!$C$5:$Y$46,23,FALSE))</f>
        <v/>
      </c>
      <c r="BE120" s="194" t="str">
        <f>IF(BE118="","",VLOOKUP(BE118,【記載例】シフト記号表!$C$5:$Y$46,23,FALSE))</f>
        <v/>
      </c>
      <c r="BF120" s="751">
        <f>IF($BI$3="計画",SUM(AA120:BB120),IF($BI$3="実績",SUM(AA120:BE120),""))</f>
        <v>0</v>
      </c>
      <c r="BG120" s="752"/>
      <c r="BH120" s="753">
        <f>IF($BI$3="計画",BF120/4,IF($BI$3="実績",(BF120/($BI$7/7)),""))</f>
        <v>0</v>
      </c>
      <c r="BI120" s="754"/>
      <c r="BJ120" s="740"/>
      <c r="BK120" s="741"/>
      <c r="BL120" s="741"/>
      <c r="BM120" s="741"/>
      <c r="BN120" s="742"/>
    </row>
    <row r="121" spans="2:66" ht="20.25" customHeight="1" x14ac:dyDescent="0.15">
      <c r="B121" s="195"/>
      <c r="C121" s="865"/>
      <c r="D121" s="868"/>
      <c r="E121" s="869"/>
      <c r="F121" s="870"/>
      <c r="G121" s="733"/>
      <c r="H121" s="734"/>
      <c r="I121" s="176"/>
      <c r="J121" s="177"/>
      <c r="K121" s="176"/>
      <c r="L121" s="177"/>
      <c r="M121" s="716"/>
      <c r="N121" s="717"/>
      <c r="O121" s="737"/>
      <c r="P121" s="738"/>
      <c r="Q121" s="738"/>
      <c r="R121" s="734"/>
      <c r="S121" s="720"/>
      <c r="T121" s="687"/>
      <c r="U121" s="721"/>
      <c r="V121" s="198" t="s">
        <v>272</v>
      </c>
      <c r="W121" s="206"/>
      <c r="X121" s="206"/>
      <c r="Y121" s="207"/>
      <c r="Z121" s="212"/>
      <c r="AA121" s="202"/>
      <c r="AB121" s="203"/>
      <c r="AC121" s="203"/>
      <c r="AD121" s="203"/>
      <c r="AE121" s="203"/>
      <c r="AF121" s="203"/>
      <c r="AG121" s="204"/>
      <c r="AH121" s="202"/>
      <c r="AI121" s="203"/>
      <c r="AJ121" s="203"/>
      <c r="AK121" s="203"/>
      <c r="AL121" s="203"/>
      <c r="AM121" s="203"/>
      <c r="AN121" s="204"/>
      <c r="AO121" s="202"/>
      <c r="AP121" s="203"/>
      <c r="AQ121" s="203"/>
      <c r="AR121" s="203"/>
      <c r="AS121" s="203"/>
      <c r="AT121" s="203"/>
      <c r="AU121" s="204"/>
      <c r="AV121" s="202"/>
      <c r="AW121" s="203"/>
      <c r="AX121" s="203"/>
      <c r="AY121" s="203"/>
      <c r="AZ121" s="203"/>
      <c r="BA121" s="203"/>
      <c r="BB121" s="204"/>
      <c r="BC121" s="202"/>
      <c r="BD121" s="203"/>
      <c r="BE121" s="205"/>
      <c r="BF121" s="682"/>
      <c r="BG121" s="683"/>
      <c r="BH121" s="684"/>
      <c r="BI121" s="685"/>
      <c r="BJ121" s="686"/>
      <c r="BK121" s="687"/>
      <c r="BL121" s="687"/>
      <c r="BM121" s="687"/>
      <c r="BN121" s="688"/>
    </row>
    <row r="122" spans="2:66" ht="20.25" customHeight="1" x14ac:dyDescent="0.15">
      <c r="B122" s="175">
        <f>B119+1</f>
        <v>35</v>
      </c>
      <c r="C122" s="866"/>
      <c r="D122" s="871"/>
      <c r="E122" s="869"/>
      <c r="F122" s="870"/>
      <c r="G122" s="733"/>
      <c r="H122" s="734"/>
      <c r="I122" s="176"/>
      <c r="J122" s="177"/>
      <c r="K122" s="176"/>
      <c r="L122" s="177"/>
      <c r="M122" s="735"/>
      <c r="N122" s="736"/>
      <c r="O122" s="737"/>
      <c r="P122" s="738"/>
      <c r="Q122" s="738"/>
      <c r="R122" s="734"/>
      <c r="S122" s="722"/>
      <c r="T122" s="690"/>
      <c r="U122" s="723"/>
      <c r="V122" s="178" t="s">
        <v>278</v>
      </c>
      <c r="W122" s="179"/>
      <c r="X122" s="179"/>
      <c r="Y122" s="180"/>
      <c r="Z122" s="181"/>
      <c r="AA122" s="182" t="str">
        <f>IF(AA121="","",VLOOKUP(AA121,【記載例】シフト記号表!$C$5:$W$46,21,FALSE))</f>
        <v/>
      </c>
      <c r="AB122" s="183" t="str">
        <f>IF(AB121="","",VLOOKUP(AB121,【記載例】シフト記号表!$C$5:$W$46,21,FALSE))</f>
        <v/>
      </c>
      <c r="AC122" s="183" t="str">
        <f>IF(AC121="","",VLOOKUP(AC121,【記載例】シフト記号表!$C$5:$W$46,21,FALSE))</f>
        <v/>
      </c>
      <c r="AD122" s="183" t="str">
        <f>IF(AD121="","",VLOOKUP(AD121,【記載例】シフト記号表!$C$5:$W$46,21,FALSE))</f>
        <v/>
      </c>
      <c r="AE122" s="183" t="str">
        <f>IF(AE121="","",VLOOKUP(AE121,【記載例】シフト記号表!$C$5:$W$46,21,FALSE))</f>
        <v/>
      </c>
      <c r="AF122" s="183" t="str">
        <f>IF(AF121="","",VLOOKUP(AF121,【記載例】シフト記号表!$C$5:$W$46,21,FALSE))</f>
        <v/>
      </c>
      <c r="AG122" s="184" t="str">
        <f>IF(AG121="","",VLOOKUP(AG121,【記載例】シフト記号表!$C$5:$W$46,21,FALSE))</f>
        <v/>
      </c>
      <c r="AH122" s="182" t="str">
        <f>IF(AH121="","",VLOOKUP(AH121,【記載例】シフト記号表!$C$5:$W$46,21,FALSE))</f>
        <v/>
      </c>
      <c r="AI122" s="183" t="str">
        <f>IF(AI121="","",VLOOKUP(AI121,【記載例】シフト記号表!$C$5:$W$46,21,FALSE))</f>
        <v/>
      </c>
      <c r="AJ122" s="183" t="str">
        <f>IF(AJ121="","",VLOOKUP(AJ121,【記載例】シフト記号表!$C$5:$W$46,21,FALSE))</f>
        <v/>
      </c>
      <c r="AK122" s="183" t="str">
        <f>IF(AK121="","",VLOOKUP(AK121,【記載例】シフト記号表!$C$5:$W$46,21,FALSE))</f>
        <v/>
      </c>
      <c r="AL122" s="183" t="str">
        <f>IF(AL121="","",VLOOKUP(AL121,【記載例】シフト記号表!$C$5:$W$46,21,FALSE))</f>
        <v/>
      </c>
      <c r="AM122" s="183" t="str">
        <f>IF(AM121="","",VLOOKUP(AM121,【記載例】シフト記号表!$C$5:$W$46,21,FALSE))</f>
        <v/>
      </c>
      <c r="AN122" s="184" t="str">
        <f>IF(AN121="","",VLOOKUP(AN121,【記載例】シフト記号表!$C$5:$W$46,21,FALSE))</f>
        <v/>
      </c>
      <c r="AO122" s="182" t="str">
        <f>IF(AO121="","",VLOOKUP(AO121,【記載例】シフト記号表!$C$5:$W$46,21,FALSE))</f>
        <v/>
      </c>
      <c r="AP122" s="183" t="str">
        <f>IF(AP121="","",VLOOKUP(AP121,【記載例】シフト記号表!$C$5:$W$46,21,FALSE))</f>
        <v/>
      </c>
      <c r="AQ122" s="183" t="str">
        <f>IF(AQ121="","",VLOOKUP(AQ121,【記載例】シフト記号表!$C$5:$W$46,21,FALSE))</f>
        <v/>
      </c>
      <c r="AR122" s="183" t="str">
        <f>IF(AR121="","",VLOOKUP(AR121,【記載例】シフト記号表!$C$5:$W$46,21,FALSE))</f>
        <v/>
      </c>
      <c r="AS122" s="183" t="str">
        <f>IF(AS121="","",VLOOKUP(AS121,【記載例】シフト記号表!$C$5:$W$46,21,FALSE))</f>
        <v/>
      </c>
      <c r="AT122" s="183" t="str">
        <f>IF(AT121="","",VLOOKUP(AT121,【記載例】シフト記号表!$C$5:$W$46,21,FALSE))</f>
        <v/>
      </c>
      <c r="AU122" s="184" t="str">
        <f>IF(AU121="","",VLOOKUP(AU121,【記載例】シフト記号表!$C$5:$W$46,21,FALSE))</f>
        <v/>
      </c>
      <c r="AV122" s="182" t="str">
        <f>IF(AV121="","",VLOOKUP(AV121,【記載例】シフト記号表!$C$5:$W$46,21,FALSE))</f>
        <v/>
      </c>
      <c r="AW122" s="183" t="str">
        <f>IF(AW121="","",VLOOKUP(AW121,【記載例】シフト記号表!$C$5:$W$46,21,FALSE))</f>
        <v/>
      </c>
      <c r="AX122" s="183" t="str">
        <f>IF(AX121="","",VLOOKUP(AX121,【記載例】シフト記号表!$C$5:$W$46,21,FALSE))</f>
        <v/>
      </c>
      <c r="AY122" s="183" t="str">
        <f>IF(AY121="","",VLOOKUP(AY121,【記載例】シフト記号表!$C$5:$W$46,21,FALSE))</f>
        <v/>
      </c>
      <c r="AZ122" s="183" t="str">
        <f>IF(AZ121="","",VLOOKUP(AZ121,【記載例】シフト記号表!$C$5:$W$46,21,FALSE))</f>
        <v/>
      </c>
      <c r="BA122" s="183" t="str">
        <f>IF(BA121="","",VLOOKUP(BA121,【記載例】シフト記号表!$C$5:$W$46,21,FALSE))</f>
        <v/>
      </c>
      <c r="BB122" s="184" t="str">
        <f>IF(BB121="","",VLOOKUP(BB121,【記載例】シフト記号表!$C$5:$W$46,21,FALSE))</f>
        <v/>
      </c>
      <c r="BC122" s="182" t="str">
        <f>IF(BC121="","",VLOOKUP(BC121,【記載例】シフト記号表!$C$5:$W$46,21,FALSE))</f>
        <v/>
      </c>
      <c r="BD122" s="183" t="str">
        <f>IF(BD121="","",VLOOKUP(BD121,【記載例】シフト記号表!$C$5:$W$46,21,FALSE))</f>
        <v/>
      </c>
      <c r="BE122" s="185" t="str">
        <f>IF(BE121="","",VLOOKUP(BE121,【記載例】シフト記号表!$C$5:$W$46,21,FALSE))</f>
        <v/>
      </c>
      <c r="BF122" s="696">
        <f>IF($BI$3="計画",SUM(AA122:BB122),IF($BI$3="実績",SUM(AA122:BE122),""))</f>
        <v>0</v>
      </c>
      <c r="BG122" s="697"/>
      <c r="BH122" s="698">
        <f>IF($BI$3="計画",BF122/4,IF($BI$3="実績",(BF122/($BI$7/7)),""))</f>
        <v>0</v>
      </c>
      <c r="BI122" s="699"/>
      <c r="BJ122" s="689"/>
      <c r="BK122" s="690"/>
      <c r="BL122" s="690"/>
      <c r="BM122" s="690"/>
      <c r="BN122" s="691"/>
    </row>
    <row r="123" spans="2:66" ht="20.25" customHeight="1" x14ac:dyDescent="0.15">
      <c r="B123" s="186"/>
      <c r="C123" s="866"/>
      <c r="D123" s="871"/>
      <c r="E123" s="869"/>
      <c r="F123" s="870"/>
      <c r="G123" s="743"/>
      <c r="H123" s="744"/>
      <c r="I123" s="745">
        <f>G122</f>
        <v>0</v>
      </c>
      <c r="J123" s="744"/>
      <c r="K123" s="745">
        <f>M122</f>
        <v>0</v>
      </c>
      <c r="L123" s="744"/>
      <c r="M123" s="746"/>
      <c r="N123" s="747"/>
      <c r="O123" s="748"/>
      <c r="P123" s="749"/>
      <c r="Q123" s="749"/>
      <c r="R123" s="750"/>
      <c r="S123" s="755"/>
      <c r="T123" s="741"/>
      <c r="U123" s="756"/>
      <c r="V123" s="187" t="s">
        <v>279</v>
      </c>
      <c r="W123" s="213"/>
      <c r="X123" s="213"/>
      <c r="Y123" s="214"/>
      <c r="Z123" s="215"/>
      <c r="AA123" s="191" t="str">
        <f>IF(AA121="","",VLOOKUP(AA121,【記載例】シフト記号表!$C$5:$Y$46,23,FALSE))</f>
        <v/>
      </c>
      <c r="AB123" s="192" t="str">
        <f>IF(AB121="","",VLOOKUP(AB121,【記載例】シフト記号表!$C$5:$Y$46,23,FALSE))</f>
        <v/>
      </c>
      <c r="AC123" s="192" t="str">
        <f>IF(AC121="","",VLOOKUP(AC121,【記載例】シフト記号表!$C$5:$Y$46,23,FALSE))</f>
        <v/>
      </c>
      <c r="AD123" s="192" t="str">
        <f>IF(AD121="","",VLOOKUP(AD121,【記載例】シフト記号表!$C$5:$Y$46,23,FALSE))</f>
        <v/>
      </c>
      <c r="AE123" s="192" t="str">
        <f>IF(AE121="","",VLOOKUP(AE121,【記載例】シフト記号表!$C$5:$Y$46,23,FALSE))</f>
        <v/>
      </c>
      <c r="AF123" s="192" t="str">
        <f>IF(AF121="","",VLOOKUP(AF121,【記載例】シフト記号表!$C$5:$Y$46,23,FALSE))</f>
        <v/>
      </c>
      <c r="AG123" s="193" t="str">
        <f>IF(AG121="","",VLOOKUP(AG121,【記載例】シフト記号表!$C$5:$Y$46,23,FALSE))</f>
        <v/>
      </c>
      <c r="AH123" s="191" t="str">
        <f>IF(AH121="","",VLOOKUP(AH121,【記載例】シフト記号表!$C$5:$Y$46,23,FALSE))</f>
        <v/>
      </c>
      <c r="AI123" s="192" t="str">
        <f>IF(AI121="","",VLOOKUP(AI121,【記載例】シフト記号表!$C$5:$Y$46,23,FALSE))</f>
        <v/>
      </c>
      <c r="AJ123" s="192" t="str">
        <f>IF(AJ121="","",VLOOKUP(AJ121,【記載例】シフト記号表!$C$5:$Y$46,23,FALSE))</f>
        <v/>
      </c>
      <c r="AK123" s="192" t="str">
        <f>IF(AK121="","",VLOOKUP(AK121,【記載例】シフト記号表!$C$5:$Y$46,23,FALSE))</f>
        <v/>
      </c>
      <c r="AL123" s="192" t="str">
        <f>IF(AL121="","",VLOOKUP(AL121,【記載例】シフト記号表!$C$5:$Y$46,23,FALSE))</f>
        <v/>
      </c>
      <c r="AM123" s="192" t="str">
        <f>IF(AM121="","",VLOOKUP(AM121,【記載例】シフト記号表!$C$5:$Y$46,23,FALSE))</f>
        <v/>
      </c>
      <c r="AN123" s="193" t="str">
        <f>IF(AN121="","",VLOOKUP(AN121,【記載例】シフト記号表!$C$5:$Y$46,23,FALSE))</f>
        <v/>
      </c>
      <c r="AO123" s="191" t="str">
        <f>IF(AO121="","",VLOOKUP(AO121,【記載例】シフト記号表!$C$5:$Y$46,23,FALSE))</f>
        <v/>
      </c>
      <c r="AP123" s="192" t="str">
        <f>IF(AP121="","",VLOOKUP(AP121,【記載例】シフト記号表!$C$5:$Y$46,23,FALSE))</f>
        <v/>
      </c>
      <c r="AQ123" s="192" t="str">
        <f>IF(AQ121="","",VLOOKUP(AQ121,【記載例】シフト記号表!$C$5:$Y$46,23,FALSE))</f>
        <v/>
      </c>
      <c r="AR123" s="192" t="str">
        <f>IF(AR121="","",VLOOKUP(AR121,【記載例】シフト記号表!$C$5:$Y$46,23,FALSE))</f>
        <v/>
      </c>
      <c r="AS123" s="192" t="str">
        <f>IF(AS121="","",VLOOKUP(AS121,【記載例】シフト記号表!$C$5:$Y$46,23,FALSE))</f>
        <v/>
      </c>
      <c r="AT123" s="192" t="str">
        <f>IF(AT121="","",VLOOKUP(AT121,【記載例】シフト記号表!$C$5:$Y$46,23,FALSE))</f>
        <v/>
      </c>
      <c r="AU123" s="193" t="str">
        <f>IF(AU121="","",VLOOKUP(AU121,【記載例】シフト記号表!$C$5:$Y$46,23,FALSE))</f>
        <v/>
      </c>
      <c r="AV123" s="191" t="str">
        <f>IF(AV121="","",VLOOKUP(AV121,【記載例】シフト記号表!$C$5:$Y$46,23,FALSE))</f>
        <v/>
      </c>
      <c r="AW123" s="192" t="str">
        <f>IF(AW121="","",VLOOKUP(AW121,【記載例】シフト記号表!$C$5:$Y$46,23,FALSE))</f>
        <v/>
      </c>
      <c r="AX123" s="192" t="str">
        <f>IF(AX121="","",VLOOKUP(AX121,【記載例】シフト記号表!$C$5:$Y$46,23,FALSE))</f>
        <v/>
      </c>
      <c r="AY123" s="192" t="str">
        <f>IF(AY121="","",VLOOKUP(AY121,【記載例】シフト記号表!$C$5:$Y$46,23,FALSE))</f>
        <v/>
      </c>
      <c r="AZ123" s="192" t="str">
        <f>IF(AZ121="","",VLOOKUP(AZ121,【記載例】シフト記号表!$C$5:$Y$46,23,FALSE))</f>
        <v/>
      </c>
      <c r="BA123" s="192" t="str">
        <f>IF(BA121="","",VLOOKUP(BA121,【記載例】シフト記号表!$C$5:$Y$46,23,FALSE))</f>
        <v/>
      </c>
      <c r="BB123" s="193" t="str">
        <f>IF(BB121="","",VLOOKUP(BB121,【記載例】シフト記号表!$C$5:$Y$46,23,FALSE))</f>
        <v/>
      </c>
      <c r="BC123" s="191" t="str">
        <f>IF(BC121="","",VLOOKUP(BC121,【記載例】シフト記号表!$C$5:$Y$46,23,FALSE))</f>
        <v/>
      </c>
      <c r="BD123" s="192" t="str">
        <f>IF(BD121="","",VLOOKUP(BD121,【記載例】シフト記号表!$C$5:$Y$46,23,FALSE))</f>
        <v/>
      </c>
      <c r="BE123" s="194" t="str">
        <f>IF(BE121="","",VLOOKUP(BE121,【記載例】シフト記号表!$C$5:$Y$46,23,FALSE))</f>
        <v/>
      </c>
      <c r="BF123" s="751">
        <f>IF($BI$3="計画",SUM(AA123:BB123),IF($BI$3="実績",SUM(AA123:BE123),""))</f>
        <v>0</v>
      </c>
      <c r="BG123" s="752"/>
      <c r="BH123" s="753">
        <f>IF($BI$3="計画",BF123/4,IF($BI$3="実績",(BF123/($BI$7/7)),""))</f>
        <v>0</v>
      </c>
      <c r="BI123" s="754"/>
      <c r="BJ123" s="740"/>
      <c r="BK123" s="741"/>
      <c r="BL123" s="741"/>
      <c r="BM123" s="741"/>
      <c r="BN123" s="742"/>
    </row>
    <row r="124" spans="2:66" ht="20.25" customHeight="1" x14ac:dyDescent="0.15">
      <c r="B124" s="195"/>
      <c r="C124" s="865"/>
      <c r="D124" s="868"/>
      <c r="E124" s="869"/>
      <c r="F124" s="870"/>
      <c r="G124" s="714"/>
      <c r="H124" s="715"/>
      <c r="I124" s="196"/>
      <c r="J124" s="197"/>
      <c r="K124" s="196"/>
      <c r="L124" s="197"/>
      <c r="M124" s="716"/>
      <c r="N124" s="717"/>
      <c r="O124" s="718"/>
      <c r="P124" s="719"/>
      <c r="Q124" s="719"/>
      <c r="R124" s="715"/>
      <c r="S124" s="720"/>
      <c r="T124" s="687"/>
      <c r="U124" s="721"/>
      <c r="V124" s="217" t="s">
        <v>272</v>
      </c>
      <c r="W124" s="218"/>
      <c r="X124" s="218"/>
      <c r="Y124" s="219"/>
      <c r="Z124" s="220"/>
      <c r="AA124" s="202"/>
      <c r="AB124" s="203"/>
      <c r="AC124" s="203"/>
      <c r="AD124" s="203"/>
      <c r="AE124" s="203"/>
      <c r="AF124" s="203"/>
      <c r="AG124" s="204"/>
      <c r="AH124" s="202"/>
      <c r="AI124" s="203"/>
      <c r="AJ124" s="203"/>
      <c r="AK124" s="203"/>
      <c r="AL124" s="203"/>
      <c r="AM124" s="203"/>
      <c r="AN124" s="204"/>
      <c r="AO124" s="202"/>
      <c r="AP124" s="203"/>
      <c r="AQ124" s="203"/>
      <c r="AR124" s="203"/>
      <c r="AS124" s="203"/>
      <c r="AT124" s="203"/>
      <c r="AU124" s="204"/>
      <c r="AV124" s="202"/>
      <c r="AW124" s="203"/>
      <c r="AX124" s="203"/>
      <c r="AY124" s="203"/>
      <c r="AZ124" s="203"/>
      <c r="BA124" s="203"/>
      <c r="BB124" s="204"/>
      <c r="BC124" s="202"/>
      <c r="BD124" s="203"/>
      <c r="BE124" s="205"/>
      <c r="BF124" s="682"/>
      <c r="BG124" s="683"/>
      <c r="BH124" s="684"/>
      <c r="BI124" s="685"/>
      <c r="BJ124" s="686"/>
      <c r="BK124" s="687"/>
      <c r="BL124" s="687"/>
      <c r="BM124" s="687"/>
      <c r="BN124" s="688"/>
    </row>
    <row r="125" spans="2:66" ht="20.25" customHeight="1" x14ac:dyDescent="0.15">
      <c r="B125" s="175">
        <f>B122+1</f>
        <v>36</v>
      </c>
      <c r="C125" s="866"/>
      <c r="D125" s="871"/>
      <c r="E125" s="869"/>
      <c r="F125" s="870"/>
      <c r="G125" s="733"/>
      <c r="H125" s="734"/>
      <c r="I125" s="176"/>
      <c r="J125" s="177"/>
      <c r="K125" s="176"/>
      <c r="L125" s="177"/>
      <c r="M125" s="735"/>
      <c r="N125" s="736"/>
      <c r="O125" s="737"/>
      <c r="P125" s="738"/>
      <c r="Q125" s="738"/>
      <c r="R125" s="734"/>
      <c r="S125" s="722"/>
      <c r="T125" s="690"/>
      <c r="U125" s="723"/>
      <c r="V125" s="178" t="s">
        <v>278</v>
      </c>
      <c r="W125" s="179"/>
      <c r="X125" s="179"/>
      <c r="Y125" s="180"/>
      <c r="Z125" s="181"/>
      <c r="AA125" s="182" t="str">
        <f>IF(AA124="","",VLOOKUP(AA124,【記載例】シフト記号表!$C$5:$W$46,21,FALSE))</f>
        <v/>
      </c>
      <c r="AB125" s="183" t="str">
        <f>IF(AB124="","",VLOOKUP(AB124,【記載例】シフト記号表!$C$5:$W$46,21,FALSE))</f>
        <v/>
      </c>
      <c r="AC125" s="183" t="str">
        <f>IF(AC124="","",VLOOKUP(AC124,【記載例】シフト記号表!$C$5:$W$46,21,FALSE))</f>
        <v/>
      </c>
      <c r="AD125" s="183" t="str">
        <f>IF(AD124="","",VLOOKUP(AD124,【記載例】シフト記号表!$C$5:$W$46,21,FALSE))</f>
        <v/>
      </c>
      <c r="AE125" s="183" t="str">
        <f>IF(AE124="","",VLOOKUP(AE124,【記載例】シフト記号表!$C$5:$W$46,21,FALSE))</f>
        <v/>
      </c>
      <c r="AF125" s="183" t="str">
        <f>IF(AF124="","",VLOOKUP(AF124,【記載例】シフト記号表!$C$5:$W$46,21,FALSE))</f>
        <v/>
      </c>
      <c r="AG125" s="184" t="str">
        <f>IF(AG124="","",VLOOKUP(AG124,【記載例】シフト記号表!$C$5:$W$46,21,FALSE))</f>
        <v/>
      </c>
      <c r="AH125" s="182" t="str">
        <f>IF(AH124="","",VLOOKUP(AH124,【記載例】シフト記号表!$C$5:$W$46,21,FALSE))</f>
        <v/>
      </c>
      <c r="AI125" s="183" t="str">
        <f>IF(AI124="","",VLOOKUP(AI124,【記載例】シフト記号表!$C$5:$W$46,21,FALSE))</f>
        <v/>
      </c>
      <c r="AJ125" s="183" t="str">
        <f>IF(AJ124="","",VLOOKUP(AJ124,【記載例】シフト記号表!$C$5:$W$46,21,FALSE))</f>
        <v/>
      </c>
      <c r="AK125" s="183" t="str">
        <f>IF(AK124="","",VLOOKUP(AK124,【記載例】シフト記号表!$C$5:$W$46,21,FALSE))</f>
        <v/>
      </c>
      <c r="AL125" s="183" t="str">
        <f>IF(AL124="","",VLOOKUP(AL124,【記載例】シフト記号表!$C$5:$W$46,21,FALSE))</f>
        <v/>
      </c>
      <c r="AM125" s="183" t="str">
        <f>IF(AM124="","",VLOOKUP(AM124,【記載例】シフト記号表!$C$5:$W$46,21,FALSE))</f>
        <v/>
      </c>
      <c r="AN125" s="184" t="str">
        <f>IF(AN124="","",VLOOKUP(AN124,【記載例】シフト記号表!$C$5:$W$46,21,FALSE))</f>
        <v/>
      </c>
      <c r="AO125" s="182" t="str">
        <f>IF(AO124="","",VLOOKUP(AO124,【記載例】シフト記号表!$C$5:$W$46,21,FALSE))</f>
        <v/>
      </c>
      <c r="AP125" s="183" t="str">
        <f>IF(AP124="","",VLOOKUP(AP124,【記載例】シフト記号表!$C$5:$W$46,21,FALSE))</f>
        <v/>
      </c>
      <c r="AQ125" s="183" t="str">
        <f>IF(AQ124="","",VLOOKUP(AQ124,【記載例】シフト記号表!$C$5:$W$46,21,FALSE))</f>
        <v/>
      </c>
      <c r="AR125" s="183" t="str">
        <f>IF(AR124="","",VLOOKUP(AR124,【記載例】シフト記号表!$C$5:$W$46,21,FALSE))</f>
        <v/>
      </c>
      <c r="AS125" s="183" t="str">
        <f>IF(AS124="","",VLOOKUP(AS124,【記載例】シフト記号表!$C$5:$W$46,21,FALSE))</f>
        <v/>
      </c>
      <c r="AT125" s="183" t="str">
        <f>IF(AT124="","",VLOOKUP(AT124,【記載例】シフト記号表!$C$5:$W$46,21,FALSE))</f>
        <v/>
      </c>
      <c r="AU125" s="184" t="str">
        <f>IF(AU124="","",VLOOKUP(AU124,【記載例】シフト記号表!$C$5:$W$46,21,FALSE))</f>
        <v/>
      </c>
      <c r="AV125" s="182" t="str">
        <f>IF(AV124="","",VLOOKUP(AV124,【記載例】シフト記号表!$C$5:$W$46,21,FALSE))</f>
        <v/>
      </c>
      <c r="AW125" s="183" t="str">
        <f>IF(AW124="","",VLOOKUP(AW124,【記載例】シフト記号表!$C$5:$W$46,21,FALSE))</f>
        <v/>
      </c>
      <c r="AX125" s="183" t="str">
        <f>IF(AX124="","",VLOOKUP(AX124,【記載例】シフト記号表!$C$5:$W$46,21,FALSE))</f>
        <v/>
      </c>
      <c r="AY125" s="183" t="str">
        <f>IF(AY124="","",VLOOKUP(AY124,【記載例】シフト記号表!$C$5:$W$46,21,FALSE))</f>
        <v/>
      </c>
      <c r="AZ125" s="183" t="str">
        <f>IF(AZ124="","",VLOOKUP(AZ124,【記載例】シフト記号表!$C$5:$W$46,21,FALSE))</f>
        <v/>
      </c>
      <c r="BA125" s="183" t="str">
        <f>IF(BA124="","",VLOOKUP(BA124,【記載例】シフト記号表!$C$5:$W$46,21,FALSE))</f>
        <v/>
      </c>
      <c r="BB125" s="184" t="str">
        <f>IF(BB124="","",VLOOKUP(BB124,【記載例】シフト記号表!$C$5:$W$46,21,FALSE))</f>
        <v/>
      </c>
      <c r="BC125" s="182" t="str">
        <f>IF(BC124="","",VLOOKUP(BC124,【記載例】シフト記号表!$C$5:$W$46,21,FALSE))</f>
        <v/>
      </c>
      <c r="BD125" s="183" t="str">
        <f>IF(BD124="","",VLOOKUP(BD124,【記載例】シフト記号表!$C$5:$W$46,21,FALSE))</f>
        <v/>
      </c>
      <c r="BE125" s="185" t="str">
        <f>IF(BE124="","",VLOOKUP(BE124,【記載例】シフト記号表!$C$5:$W$46,21,FALSE))</f>
        <v/>
      </c>
      <c r="BF125" s="696">
        <f>IF($BI$3="計画",SUM(AA125:BB125),IF($BI$3="実績",SUM(AA125:BE125),""))</f>
        <v>0</v>
      </c>
      <c r="BG125" s="697"/>
      <c r="BH125" s="698">
        <f>IF($BI$3="計画",BF125/4,IF($BI$3="実績",(BF125/($BI$7/7)),""))</f>
        <v>0</v>
      </c>
      <c r="BI125" s="699"/>
      <c r="BJ125" s="689"/>
      <c r="BK125" s="690"/>
      <c r="BL125" s="690"/>
      <c r="BM125" s="690"/>
      <c r="BN125" s="691"/>
    </row>
    <row r="126" spans="2:66" ht="20.25" customHeight="1" thickBot="1" x14ac:dyDescent="0.2">
      <c r="B126" s="221"/>
      <c r="C126" s="867"/>
      <c r="D126" s="872"/>
      <c r="E126" s="873"/>
      <c r="F126" s="874"/>
      <c r="G126" s="739"/>
      <c r="H126" s="727"/>
      <c r="I126" s="726">
        <f>G125</f>
        <v>0</v>
      </c>
      <c r="J126" s="727"/>
      <c r="K126" s="726">
        <f>M125</f>
        <v>0</v>
      </c>
      <c r="L126" s="727"/>
      <c r="M126" s="728"/>
      <c r="N126" s="729"/>
      <c r="O126" s="730"/>
      <c r="P126" s="731"/>
      <c r="Q126" s="731"/>
      <c r="R126" s="732"/>
      <c r="S126" s="724"/>
      <c r="T126" s="693"/>
      <c r="U126" s="725"/>
      <c r="V126" s="222" t="s">
        <v>279</v>
      </c>
      <c r="W126" s="223"/>
      <c r="X126" s="223"/>
      <c r="Y126" s="224"/>
      <c r="Z126" s="225"/>
      <c r="AA126" s="226" t="str">
        <f>IF(AA124="","",VLOOKUP(AA124,【記載例】シフト記号表!$C$5:$Y$46,23,FALSE))</f>
        <v/>
      </c>
      <c r="AB126" s="227" t="str">
        <f>IF(AB124="","",VLOOKUP(AB124,【記載例】シフト記号表!$C$5:$Y$46,23,FALSE))</f>
        <v/>
      </c>
      <c r="AC126" s="227" t="str">
        <f>IF(AC124="","",VLOOKUP(AC124,【記載例】シフト記号表!$C$5:$Y$46,23,FALSE))</f>
        <v/>
      </c>
      <c r="AD126" s="227" t="str">
        <f>IF(AD124="","",VLOOKUP(AD124,【記載例】シフト記号表!$C$5:$Y$46,23,FALSE))</f>
        <v/>
      </c>
      <c r="AE126" s="227" t="str">
        <f>IF(AE124="","",VLOOKUP(AE124,【記載例】シフト記号表!$C$5:$Y$46,23,FALSE))</f>
        <v/>
      </c>
      <c r="AF126" s="227" t="str">
        <f>IF(AF124="","",VLOOKUP(AF124,【記載例】シフト記号表!$C$5:$Y$46,23,FALSE))</f>
        <v/>
      </c>
      <c r="AG126" s="228" t="str">
        <f>IF(AG124="","",VLOOKUP(AG124,【記載例】シフト記号表!$C$5:$Y$46,23,FALSE))</f>
        <v/>
      </c>
      <c r="AH126" s="226" t="str">
        <f>IF(AH124="","",VLOOKUP(AH124,【記載例】シフト記号表!$C$5:$Y$46,23,FALSE))</f>
        <v/>
      </c>
      <c r="AI126" s="227" t="str">
        <f>IF(AI124="","",VLOOKUP(AI124,【記載例】シフト記号表!$C$5:$Y$46,23,FALSE))</f>
        <v/>
      </c>
      <c r="AJ126" s="227" t="str">
        <f>IF(AJ124="","",VLOOKUP(AJ124,【記載例】シフト記号表!$C$5:$Y$46,23,FALSE))</f>
        <v/>
      </c>
      <c r="AK126" s="227" t="str">
        <f>IF(AK124="","",VLOOKUP(AK124,【記載例】シフト記号表!$C$5:$Y$46,23,FALSE))</f>
        <v/>
      </c>
      <c r="AL126" s="227" t="str">
        <f>IF(AL124="","",VLOOKUP(AL124,【記載例】シフト記号表!$C$5:$Y$46,23,FALSE))</f>
        <v/>
      </c>
      <c r="AM126" s="227" t="str">
        <f>IF(AM124="","",VLOOKUP(AM124,【記載例】シフト記号表!$C$5:$Y$46,23,FALSE))</f>
        <v/>
      </c>
      <c r="AN126" s="228" t="str">
        <f>IF(AN124="","",VLOOKUP(AN124,【記載例】シフト記号表!$C$5:$Y$46,23,FALSE))</f>
        <v/>
      </c>
      <c r="AO126" s="226" t="str">
        <f>IF(AO124="","",VLOOKUP(AO124,【記載例】シフト記号表!$C$5:$Y$46,23,FALSE))</f>
        <v/>
      </c>
      <c r="AP126" s="227" t="str">
        <f>IF(AP124="","",VLOOKUP(AP124,【記載例】シフト記号表!$C$5:$Y$46,23,FALSE))</f>
        <v/>
      </c>
      <c r="AQ126" s="227" t="str">
        <f>IF(AQ124="","",VLOOKUP(AQ124,【記載例】シフト記号表!$C$5:$Y$46,23,FALSE))</f>
        <v/>
      </c>
      <c r="AR126" s="227" t="str">
        <f>IF(AR124="","",VLOOKUP(AR124,【記載例】シフト記号表!$C$5:$Y$46,23,FALSE))</f>
        <v/>
      </c>
      <c r="AS126" s="227" t="str">
        <f>IF(AS124="","",VLOOKUP(AS124,【記載例】シフト記号表!$C$5:$Y$46,23,FALSE))</f>
        <v/>
      </c>
      <c r="AT126" s="227" t="str">
        <f>IF(AT124="","",VLOOKUP(AT124,【記載例】シフト記号表!$C$5:$Y$46,23,FALSE))</f>
        <v/>
      </c>
      <c r="AU126" s="228" t="str">
        <f>IF(AU124="","",VLOOKUP(AU124,【記載例】シフト記号表!$C$5:$Y$46,23,FALSE))</f>
        <v/>
      </c>
      <c r="AV126" s="226" t="str">
        <f>IF(AV124="","",VLOOKUP(AV124,【記載例】シフト記号表!$C$5:$Y$46,23,FALSE))</f>
        <v/>
      </c>
      <c r="AW126" s="227" t="str">
        <f>IF(AW124="","",VLOOKUP(AW124,【記載例】シフト記号表!$C$5:$Y$46,23,FALSE))</f>
        <v/>
      </c>
      <c r="AX126" s="227" t="str">
        <f>IF(AX124="","",VLOOKUP(AX124,【記載例】シフト記号表!$C$5:$Y$46,23,FALSE))</f>
        <v/>
      </c>
      <c r="AY126" s="227" t="str">
        <f>IF(AY124="","",VLOOKUP(AY124,【記載例】シフト記号表!$C$5:$Y$46,23,FALSE))</f>
        <v/>
      </c>
      <c r="AZ126" s="227" t="str">
        <f>IF(AZ124="","",VLOOKUP(AZ124,【記載例】シフト記号表!$C$5:$Y$46,23,FALSE))</f>
        <v/>
      </c>
      <c r="BA126" s="227" t="str">
        <f>IF(BA124="","",VLOOKUP(BA124,【記載例】シフト記号表!$C$5:$Y$46,23,FALSE))</f>
        <v/>
      </c>
      <c r="BB126" s="228" t="str">
        <f>IF(BB124="","",VLOOKUP(BB124,【記載例】シフト記号表!$C$5:$Y$46,23,FALSE))</f>
        <v/>
      </c>
      <c r="BC126" s="226" t="str">
        <f>IF(BC124="","",VLOOKUP(BC124,【記載例】シフト記号表!$C$5:$Y$46,23,FALSE))</f>
        <v/>
      </c>
      <c r="BD126" s="227" t="str">
        <f>IF(BD124="","",VLOOKUP(BD124,【記載例】シフト記号表!$C$5:$Y$46,23,FALSE))</f>
        <v/>
      </c>
      <c r="BE126" s="229" t="str">
        <f>IF(BE124="","",VLOOKUP(BE124,【記載例】シフト記号表!$C$5:$Y$46,23,FALSE))</f>
        <v/>
      </c>
      <c r="BF126" s="700">
        <f>IF($BI$3="計画",SUM(AA126:BB126),IF($BI$3="実績",SUM(AA126:BE126),""))</f>
        <v>0</v>
      </c>
      <c r="BG126" s="701"/>
      <c r="BH126" s="702">
        <f>IF($BI$3="計画",BF126/4,IF($BI$3="実績",(BF126/($BI$7/7)),""))</f>
        <v>0</v>
      </c>
      <c r="BI126" s="703"/>
      <c r="BJ126" s="692"/>
      <c r="BK126" s="693"/>
      <c r="BL126" s="693"/>
      <c r="BM126" s="693"/>
      <c r="BN126" s="694"/>
    </row>
    <row r="127" spans="2:66" ht="20.25" customHeight="1" x14ac:dyDescent="0.15">
      <c r="B127" s="230"/>
      <c r="C127" s="230"/>
      <c r="D127" s="230"/>
      <c r="E127" s="230"/>
      <c r="F127" s="230"/>
      <c r="G127" s="231"/>
      <c r="H127" s="231"/>
      <c r="I127" s="231"/>
      <c r="J127" s="231"/>
      <c r="K127" s="231"/>
      <c r="L127" s="231"/>
      <c r="M127" s="232"/>
      <c r="N127" s="232"/>
      <c r="O127" s="231"/>
      <c r="P127" s="231"/>
      <c r="Q127" s="231"/>
      <c r="R127" s="231"/>
      <c r="S127" s="233"/>
      <c r="T127" s="233"/>
      <c r="U127" s="233"/>
      <c r="V127" s="234"/>
      <c r="W127" s="234"/>
      <c r="X127" s="234"/>
      <c r="Y127" s="235"/>
      <c r="Z127" s="236"/>
      <c r="AA127" s="237"/>
      <c r="AB127" s="237"/>
      <c r="AC127" s="237"/>
      <c r="AD127" s="237"/>
      <c r="AE127" s="237"/>
      <c r="AF127" s="237"/>
      <c r="AG127" s="237"/>
      <c r="AH127" s="237"/>
      <c r="AI127" s="237"/>
      <c r="AJ127" s="237"/>
      <c r="AK127" s="237"/>
      <c r="AL127" s="237"/>
      <c r="AM127" s="237"/>
      <c r="AN127" s="237"/>
      <c r="AO127" s="237"/>
      <c r="AP127" s="237"/>
      <c r="AQ127" s="237"/>
      <c r="AR127" s="237"/>
      <c r="AS127" s="237"/>
      <c r="AT127" s="237"/>
      <c r="AU127" s="237"/>
      <c r="AV127" s="237"/>
      <c r="AW127" s="237"/>
      <c r="AX127" s="237"/>
      <c r="AY127" s="237"/>
      <c r="AZ127" s="237"/>
      <c r="BA127" s="237"/>
      <c r="BB127" s="237"/>
      <c r="BC127" s="237"/>
      <c r="BD127" s="237"/>
      <c r="BE127" s="237"/>
      <c r="BF127" s="237"/>
      <c r="BG127" s="237"/>
      <c r="BH127" s="238"/>
      <c r="BI127" s="238"/>
      <c r="BJ127" s="233"/>
      <c r="BK127" s="233"/>
      <c r="BL127" s="233"/>
      <c r="BM127" s="233"/>
      <c r="BN127" s="233"/>
    </row>
    <row r="128" spans="2:66" ht="20.25" customHeight="1" x14ac:dyDescent="0.15">
      <c r="B128" s="230"/>
      <c r="C128" s="230"/>
      <c r="D128" s="230"/>
      <c r="E128" s="230"/>
      <c r="F128" s="230"/>
      <c r="G128" s="231"/>
      <c r="H128" s="231"/>
      <c r="I128" s="231"/>
      <c r="J128" s="231"/>
      <c r="K128" s="231"/>
      <c r="L128" s="231"/>
      <c r="M128" s="232"/>
      <c r="N128" s="145" t="s">
        <v>344</v>
      </c>
      <c r="X128" s="148"/>
      <c r="AD128" s="237"/>
      <c r="AE128" s="237"/>
      <c r="AF128" s="237"/>
      <c r="AG128" s="237"/>
      <c r="AH128" s="237"/>
      <c r="AI128" s="237"/>
      <c r="AJ128" s="237"/>
      <c r="AK128" s="237"/>
      <c r="AL128" s="237"/>
      <c r="AM128" s="237"/>
      <c r="AN128" s="237"/>
      <c r="AO128" s="237"/>
      <c r="AP128" s="237"/>
      <c r="AQ128" s="237"/>
      <c r="AR128" s="237"/>
      <c r="AS128" s="237"/>
      <c r="AT128" s="237"/>
      <c r="AU128" s="237"/>
      <c r="AV128" s="237"/>
      <c r="AW128" s="237"/>
      <c r="AX128" s="237"/>
      <c r="AY128" s="237"/>
      <c r="AZ128" s="237"/>
      <c r="BA128" s="237"/>
      <c r="BB128" s="237"/>
      <c r="BC128" s="237"/>
      <c r="BD128" s="237"/>
      <c r="BE128" s="237"/>
      <c r="BF128" s="237"/>
      <c r="BG128" s="237"/>
      <c r="BH128" s="238"/>
      <c r="BI128" s="238"/>
      <c r="BJ128" s="233"/>
      <c r="BK128" s="233"/>
      <c r="BL128" s="233"/>
      <c r="BM128" s="233"/>
      <c r="BN128" s="233"/>
    </row>
    <row r="129" spans="2:66" ht="20.25" customHeight="1" x14ac:dyDescent="0.15">
      <c r="B129" s="230"/>
      <c r="C129" s="230"/>
      <c r="D129" s="230"/>
      <c r="E129" s="230"/>
      <c r="F129" s="230"/>
      <c r="G129" s="231"/>
      <c r="H129" s="231"/>
      <c r="I129" s="231"/>
      <c r="J129" s="231"/>
      <c r="K129" s="231"/>
      <c r="L129" s="231"/>
      <c r="M129" s="232"/>
      <c r="O129" s="145" t="s">
        <v>345</v>
      </c>
      <c r="X129" s="148"/>
      <c r="AD129" s="237"/>
      <c r="AE129" s="145" t="s">
        <v>346</v>
      </c>
      <c r="AN129" s="148"/>
      <c r="AS129" s="237"/>
      <c r="AT129" s="237"/>
      <c r="AU129" s="145" t="s">
        <v>347</v>
      </c>
      <c r="AV129" s="237"/>
      <c r="AW129" s="237"/>
      <c r="AX129" s="237"/>
      <c r="AY129" s="237"/>
      <c r="AZ129" s="237"/>
      <c r="BA129" s="237"/>
      <c r="BB129" s="237"/>
      <c r="BC129" s="237"/>
      <c r="BD129" s="237"/>
      <c r="BE129" s="237"/>
      <c r="BF129" s="237"/>
      <c r="BG129" s="237"/>
      <c r="BH129" s="238"/>
      <c r="BI129" s="238"/>
      <c r="BJ129" s="863"/>
      <c r="BK129" s="863"/>
      <c r="BL129" s="863"/>
      <c r="BM129" s="863"/>
      <c r="BN129" s="233"/>
    </row>
    <row r="130" spans="2:66" ht="20.25" customHeight="1" x14ac:dyDescent="0.15">
      <c r="B130" s="230"/>
      <c r="C130" s="230"/>
      <c r="D130" s="230"/>
      <c r="E130" s="230"/>
      <c r="F130" s="230"/>
      <c r="G130" s="231"/>
      <c r="H130" s="231"/>
      <c r="I130" s="231"/>
      <c r="J130" s="231"/>
      <c r="K130" s="231"/>
      <c r="L130" s="231"/>
      <c r="M130" s="232"/>
      <c r="O130" s="659" t="s">
        <v>348</v>
      </c>
      <c r="P130" s="659"/>
      <c r="Q130" s="659" t="s">
        <v>349</v>
      </c>
      <c r="R130" s="659"/>
      <c r="S130" s="659"/>
      <c r="T130" s="659"/>
      <c r="V130" s="681" t="s">
        <v>350</v>
      </c>
      <c r="W130" s="681"/>
      <c r="X130" s="681"/>
      <c r="Y130" s="681"/>
      <c r="AA130" s="239" t="s">
        <v>351</v>
      </c>
      <c r="AB130" s="239"/>
      <c r="AD130" s="237"/>
      <c r="AE130" s="659" t="s">
        <v>348</v>
      </c>
      <c r="AF130" s="659"/>
      <c r="AG130" s="659" t="s">
        <v>349</v>
      </c>
      <c r="AH130" s="659"/>
      <c r="AI130" s="659"/>
      <c r="AJ130" s="659"/>
      <c r="AL130" s="681" t="s">
        <v>350</v>
      </c>
      <c r="AM130" s="681"/>
      <c r="AN130" s="681"/>
      <c r="AO130" s="681"/>
      <c r="AQ130" s="239" t="s">
        <v>351</v>
      </c>
      <c r="AR130" s="239"/>
      <c r="AS130" s="237"/>
      <c r="AT130" s="237"/>
      <c r="AU130" s="237"/>
      <c r="AV130" s="237"/>
      <c r="AW130" s="237"/>
      <c r="AX130" s="237"/>
      <c r="AY130" s="237"/>
      <c r="AZ130" s="237"/>
      <c r="BA130" s="237"/>
      <c r="BB130" s="237"/>
      <c r="BC130" s="237"/>
      <c r="BD130" s="237"/>
      <c r="BE130" s="237"/>
      <c r="BF130" s="237"/>
      <c r="BG130" s="237"/>
      <c r="BH130" s="238"/>
      <c r="BI130" s="238"/>
      <c r="BJ130" s="864"/>
      <c r="BK130" s="864"/>
      <c r="BL130" s="864"/>
      <c r="BM130" s="864"/>
      <c r="BN130" s="233"/>
    </row>
    <row r="131" spans="2:66" ht="20.25" customHeight="1" x14ac:dyDescent="0.15">
      <c r="B131" s="230"/>
      <c r="C131" s="230"/>
      <c r="D131" s="230"/>
      <c r="E131" s="230"/>
      <c r="F131" s="230"/>
      <c r="G131" s="231"/>
      <c r="H131" s="231"/>
      <c r="I131" s="231"/>
      <c r="J131" s="231"/>
      <c r="K131" s="231"/>
      <c r="L131" s="231"/>
      <c r="M131" s="232"/>
      <c r="O131" s="660"/>
      <c r="P131" s="660"/>
      <c r="Q131" s="660" t="s">
        <v>352</v>
      </c>
      <c r="R131" s="660"/>
      <c r="S131" s="660" t="s">
        <v>353</v>
      </c>
      <c r="T131" s="660"/>
      <c r="V131" s="660" t="s">
        <v>352</v>
      </c>
      <c r="W131" s="660"/>
      <c r="X131" s="660" t="s">
        <v>353</v>
      </c>
      <c r="Y131" s="660"/>
      <c r="AA131" s="239" t="s">
        <v>354</v>
      </c>
      <c r="AB131" s="239"/>
      <c r="AD131" s="237"/>
      <c r="AE131" s="660"/>
      <c r="AF131" s="660"/>
      <c r="AG131" s="660" t="s">
        <v>352</v>
      </c>
      <c r="AH131" s="660"/>
      <c r="AI131" s="660" t="s">
        <v>353</v>
      </c>
      <c r="AJ131" s="660"/>
      <c r="AL131" s="660" t="s">
        <v>352</v>
      </c>
      <c r="AM131" s="660"/>
      <c r="AN131" s="660" t="s">
        <v>353</v>
      </c>
      <c r="AO131" s="660"/>
      <c r="AQ131" s="239" t="s">
        <v>354</v>
      </c>
      <c r="AR131" s="239"/>
      <c r="AS131" s="237"/>
      <c r="AT131" s="237"/>
      <c r="AU131" s="239" t="s">
        <v>296</v>
      </c>
      <c r="AV131" s="239"/>
      <c r="AW131" s="239"/>
      <c r="AX131" s="239"/>
      <c r="AZ131" s="239" t="s">
        <v>309</v>
      </c>
      <c r="BA131" s="239"/>
      <c r="BB131" s="239"/>
      <c r="BC131" s="239"/>
      <c r="BE131" s="660" t="s">
        <v>355</v>
      </c>
      <c r="BF131" s="660"/>
      <c r="BG131" s="660"/>
      <c r="BH131" s="660"/>
      <c r="BI131" s="238"/>
      <c r="BJ131" s="659"/>
      <c r="BK131" s="659"/>
      <c r="BL131" s="659"/>
      <c r="BM131" s="659"/>
      <c r="BN131" s="233"/>
    </row>
    <row r="132" spans="2:66" ht="20.25" customHeight="1" x14ac:dyDescent="0.15">
      <c r="B132" s="230"/>
      <c r="C132" s="230"/>
      <c r="D132" s="230"/>
      <c r="E132" s="230"/>
      <c r="F132" s="230"/>
      <c r="G132" s="231"/>
      <c r="H132" s="231"/>
      <c r="I132" s="231"/>
      <c r="J132" s="231"/>
      <c r="K132" s="231"/>
      <c r="L132" s="231"/>
      <c r="M132" s="232"/>
      <c r="O132" s="661" t="s">
        <v>356</v>
      </c>
      <c r="P132" s="661"/>
      <c r="Q132" s="670">
        <f>SUMIFS($BF$19:$BG$126,$G$19:$H$126,"看護職員",$M$19:$N$126,"A")+SUMIFS($BF$19:$BG$126,$I$19:$J$126,"看護職員",$K$19:$L$126,"A")</f>
        <v>480.00000000000102</v>
      </c>
      <c r="R132" s="670"/>
      <c r="S132" s="671">
        <f>SUMIFS($BH$19:$BI$126,$G$19:$H$126,"看護職員",$M$19:$N$126,"A")+SUMIFS($BH$19:$BI$126,$I$19:$J$126,"看護職員",$K$19:$L$126,"A")</f>
        <v>120</v>
      </c>
      <c r="T132" s="671"/>
      <c r="V132" s="674">
        <v>0</v>
      </c>
      <c r="W132" s="674"/>
      <c r="X132" s="678">
        <v>0</v>
      </c>
      <c r="Y132" s="678"/>
      <c r="AA132" s="679">
        <v>3</v>
      </c>
      <c r="AB132" s="680"/>
      <c r="AD132" s="237"/>
      <c r="AE132" s="661" t="s">
        <v>356</v>
      </c>
      <c r="AF132" s="661"/>
      <c r="AG132" s="670">
        <f>SUMIFS($BF$19:$BG$126,$G$19:$H$126,"介護職員",$M$19:$N$126,"A")+SUMIFS($BF$19:$BG$126,$I$19:$J$126,"介護職員",$K$19:$L$126,"A")</f>
        <v>2560</v>
      </c>
      <c r="AH132" s="670"/>
      <c r="AI132" s="671">
        <f>SUMIFS($BH$19:$BI$126,$G$19:$H$126,"介護職員",$M$19:$N$126,"A")+SUMIFS($BH$19:$BI$126,$I$19:$J$126,"介護職員",$K$19:$L$126,"A")</f>
        <v>646</v>
      </c>
      <c r="AJ132" s="671"/>
      <c r="AL132" s="674">
        <v>0</v>
      </c>
      <c r="AM132" s="674"/>
      <c r="AN132" s="674">
        <v>0</v>
      </c>
      <c r="AO132" s="674"/>
      <c r="AQ132" s="679">
        <v>16</v>
      </c>
      <c r="AR132" s="680"/>
      <c r="AS132" s="237"/>
      <c r="AT132" s="237"/>
      <c r="AU132" s="695">
        <f>Y146</f>
        <v>3.5</v>
      </c>
      <c r="AV132" s="661"/>
      <c r="AW132" s="661"/>
      <c r="AX132" s="661"/>
      <c r="AY132" s="240" t="s">
        <v>357</v>
      </c>
      <c r="AZ132" s="695">
        <f>AO146</f>
        <v>19.2</v>
      </c>
      <c r="BA132" s="661"/>
      <c r="BB132" s="661"/>
      <c r="BC132" s="661"/>
      <c r="BD132" s="240" t="s">
        <v>358</v>
      </c>
      <c r="BE132" s="663">
        <f>ROUNDDOWN(AU132+AZ132,1)</f>
        <v>22.7</v>
      </c>
      <c r="BF132" s="663"/>
      <c r="BG132" s="663"/>
      <c r="BH132" s="663"/>
      <c r="BI132" s="238"/>
      <c r="BJ132" s="241"/>
      <c r="BK132" s="241"/>
      <c r="BL132" s="241"/>
      <c r="BM132" s="241"/>
      <c r="BN132" s="233"/>
    </row>
    <row r="133" spans="2:66" ht="20.25" customHeight="1" x14ac:dyDescent="0.15">
      <c r="B133" s="230"/>
      <c r="C133" s="230"/>
      <c r="D133" s="230"/>
      <c r="E133" s="230"/>
      <c r="F133" s="230"/>
      <c r="G133" s="231"/>
      <c r="H133" s="231"/>
      <c r="I133" s="231"/>
      <c r="J133" s="231"/>
      <c r="K133" s="231"/>
      <c r="L133" s="231"/>
      <c r="M133" s="232"/>
      <c r="O133" s="661" t="s">
        <v>359</v>
      </c>
      <c r="P133" s="661"/>
      <c r="Q133" s="670">
        <f>SUMIFS($BF$19:$BG$126,$G$19:$H$126,"看護職員",$M$19:$N$126,"B")+SUMIFS($BF$19:$BG$126,$I$19:$J$126,"看護職員",$K$19:$L$126,"B")</f>
        <v>80.000000000000199</v>
      </c>
      <c r="R133" s="670"/>
      <c r="S133" s="671">
        <f>SUMIFS($BH$19:$BI$126,$G$19:$H$126,"看護職員",$M$19:$N$126,"B")+SUMIFS($BH$19:$BI$126,$I$19:$J$126,"看護職員",$K$19:$L$126,"B")</f>
        <v>20</v>
      </c>
      <c r="T133" s="671"/>
      <c r="V133" s="674">
        <v>80</v>
      </c>
      <c r="W133" s="674"/>
      <c r="X133" s="678">
        <v>20</v>
      </c>
      <c r="Y133" s="678"/>
      <c r="AA133" s="679">
        <v>0</v>
      </c>
      <c r="AB133" s="680"/>
      <c r="AD133" s="237"/>
      <c r="AE133" s="661" t="s">
        <v>359</v>
      </c>
      <c r="AF133" s="661"/>
      <c r="AG133" s="670">
        <f>SUMIFS($BF$19:$BG$126,$G$19:$H$126,"介護職員",$M$19:$N$126,"B")+SUMIFS($BF$19:$BG$126,$I$19:$J$126,"介護職員",$K$19:$L$126,"B")</f>
        <v>0</v>
      </c>
      <c r="AH133" s="670"/>
      <c r="AI133" s="671">
        <f>SUMIFS($BH$19:$BI$126,$G$19:$H$126,"看護職員",$M$19:$N$126,"B")+SUMIFS($BH$19:$BI$126,$I$19:$J$126,"看護職員",$K$19:$L$126,"B")</f>
        <v>20</v>
      </c>
      <c r="AJ133" s="671"/>
      <c r="AL133" s="674">
        <v>0</v>
      </c>
      <c r="AM133" s="674"/>
      <c r="AN133" s="674">
        <v>0</v>
      </c>
      <c r="AO133" s="674"/>
      <c r="AQ133" s="679">
        <v>0</v>
      </c>
      <c r="AR133" s="680"/>
      <c r="AS133" s="237"/>
      <c r="AT133" s="237"/>
      <c r="AU133" s="237"/>
      <c r="AV133" s="237"/>
      <c r="AW133" s="237"/>
      <c r="AX133" s="237"/>
      <c r="AY133" s="237"/>
      <c r="AZ133" s="237"/>
      <c r="BA133" s="237"/>
      <c r="BB133" s="237"/>
      <c r="BC133" s="237"/>
      <c r="BD133" s="237"/>
      <c r="BE133" s="237"/>
      <c r="BF133" s="237"/>
      <c r="BG133" s="237"/>
      <c r="BH133" s="238"/>
      <c r="BI133" s="238"/>
      <c r="BJ133" s="233"/>
      <c r="BK133" s="233"/>
      <c r="BL133" s="233"/>
      <c r="BM133" s="233"/>
      <c r="BN133" s="233"/>
    </row>
    <row r="134" spans="2:66" ht="20.25" customHeight="1" x14ac:dyDescent="0.15">
      <c r="B134" s="230"/>
      <c r="C134" s="230"/>
      <c r="D134" s="230"/>
      <c r="E134" s="230"/>
      <c r="F134" s="230"/>
      <c r="G134" s="231"/>
      <c r="H134" s="231"/>
      <c r="I134" s="231"/>
      <c r="J134" s="231"/>
      <c r="K134" s="231"/>
      <c r="L134" s="231"/>
      <c r="M134" s="232"/>
      <c r="O134" s="661" t="s">
        <v>360</v>
      </c>
      <c r="P134" s="661"/>
      <c r="Q134" s="670">
        <f>SUMIFS($BF$19:$BG$126,$G$19:$H$126,"看護職員",$M$19:$N$126,"C")+SUMIFS($BF$19:$BG$126,$I$19:$J$126,"看護職員",$K$19:$L$126,"C")</f>
        <v>0</v>
      </c>
      <c r="R134" s="670"/>
      <c r="S134" s="671">
        <f>SUMIFS($BH$19:$BI$126,$G$19:$H$126,"看護職員",$M$19:$N$126,"C")+SUMIFS($BH$19:$BI$126,$I$19:$J$126,"看護職員",$K$19:$L$126,"C")</f>
        <v>0</v>
      </c>
      <c r="T134" s="671"/>
      <c r="V134" s="674">
        <v>0</v>
      </c>
      <c r="W134" s="674"/>
      <c r="X134" s="675">
        <v>0</v>
      </c>
      <c r="Y134" s="675"/>
      <c r="AA134" s="676" t="s">
        <v>361</v>
      </c>
      <c r="AB134" s="677"/>
      <c r="AD134" s="237"/>
      <c r="AE134" s="661" t="s">
        <v>360</v>
      </c>
      <c r="AF134" s="661"/>
      <c r="AG134" s="670">
        <f>SUMIFS($BF$19:$BG$126,$G$19:$H$126,"介護職員",$M$19:$N$126,"C")+SUMIFS($BF$19:$BG$126,$I$19:$J$126,"介護職員",$K$19:$L$126,"C")</f>
        <v>512</v>
      </c>
      <c r="AH134" s="670"/>
      <c r="AI134" s="671">
        <f>SUMIFS($BH$19:$BI$126,$G$19:$H$126,"介護職員",$M$19:$N$126,"C")+SUMIFS($BH$19:$BI$126,$I$19:$J$126,"介護職員",$K$19:$L$126,"C")</f>
        <v>130</v>
      </c>
      <c r="AJ134" s="671"/>
      <c r="AL134" s="674">
        <v>512</v>
      </c>
      <c r="AM134" s="674"/>
      <c r="AN134" s="675">
        <v>128</v>
      </c>
      <c r="AO134" s="675"/>
      <c r="AQ134" s="676" t="s">
        <v>362</v>
      </c>
      <c r="AR134" s="677"/>
      <c r="AS134" s="237"/>
      <c r="AT134" s="237"/>
      <c r="AU134" s="237"/>
      <c r="AV134" s="237"/>
      <c r="AW134" s="237"/>
      <c r="AX134" s="237"/>
      <c r="AY134" s="237"/>
      <c r="AZ134" s="237"/>
      <c r="BA134" s="237"/>
      <c r="BB134" s="237"/>
      <c r="BC134" s="237"/>
      <c r="BD134" s="237"/>
      <c r="BE134" s="237"/>
      <c r="BF134" s="237"/>
      <c r="BG134" s="237"/>
      <c r="BH134" s="238"/>
      <c r="BI134" s="238"/>
      <c r="BJ134" s="233"/>
      <c r="BK134" s="233"/>
      <c r="BL134" s="233"/>
      <c r="BM134" s="233"/>
      <c r="BN134" s="233"/>
    </row>
    <row r="135" spans="2:66" ht="20.25" customHeight="1" x14ac:dyDescent="0.15">
      <c r="B135" s="230"/>
      <c r="C135" s="230"/>
      <c r="D135" s="230"/>
      <c r="E135" s="230"/>
      <c r="F135" s="230"/>
      <c r="G135" s="231"/>
      <c r="H135" s="231"/>
      <c r="I135" s="231"/>
      <c r="J135" s="231"/>
      <c r="K135" s="231"/>
      <c r="L135" s="231"/>
      <c r="M135" s="232"/>
      <c r="O135" s="661" t="s">
        <v>363</v>
      </c>
      <c r="P135" s="661"/>
      <c r="Q135" s="670">
        <f>SUMIFS($BF$19:$BG$126,$G$19:$H$126,"看護職員",$M$19:$N$126,"D")+SUMIFS($BF$19:$BG$126,$I$19:$J$126,"看護職員",$K$19:$L$126,"D")</f>
        <v>0</v>
      </c>
      <c r="R135" s="670"/>
      <c r="S135" s="671">
        <f>SUMIFS($BH$19:$BI$126,$G$19:$H$126,"看護職員",$M$19:$N$126,"D")+SUMIFS($BH$19:$BI$126,$I$19:$J$126,"看護職員",$K$19:$L$126,"D")</f>
        <v>0</v>
      </c>
      <c r="T135" s="671"/>
      <c r="V135" s="674">
        <v>0</v>
      </c>
      <c r="W135" s="674"/>
      <c r="X135" s="675">
        <v>0</v>
      </c>
      <c r="Y135" s="675"/>
      <c r="AA135" s="676" t="s">
        <v>361</v>
      </c>
      <c r="AB135" s="677"/>
      <c r="AD135" s="237"/>
      <c r="AE135" s="661" t="s">
        <v>363</v>
      </c>
      <c r="AF135" s="661"/>
      <c r="AG135" s="670">
        <f>SUMIFS($BF$19:$BG$126,$G$19:$H$126,"介護職員",$M$19:$N$126,"D")+SUMIFS($BF$19:$BG$126,$I$19:$J$126,"介護職員",$K$19:$L$126,"D")</f>
        <v>0</v>
      </c>
      <c r="AH135" s="670"/>
      <c r="AI135" s="671">
        <f>SUMIFS($BH$19:$BI$126,$G$19:$H$126,"介護職員",$M$19:$N$126,"D")+SUMIFS($BH$19:$BI$126,$I$19:$J$126,"介護職員",$K$19:$L$126,"D")</f>
        <v>0</v>
      </c>
      <c r="AJ135" s="671"/>
      <c r="AL135" s="674">
        <v>0</v>
      </c>
      <c r="AM135" s="674"/>
      <c r="AN135" s="675">
        <v>0</v>
      </c>
      <c r="AO135" s="675"/>
      <c r="AQ135" s="676" t="s">
        <v>361</v>
      </c>
      <c r="AR135" s="677"/>
      <c r="AS135" s="237"/>
      <c r="AT135" s="237"/>
      <c r="AU135" s="145" t="s">
        <v>364</v>
      </c>
      <c r="BA135" s="237"/>
      <c r="BB135" s="237"/>
      <c r="BC135" s="237"/>
      <c r="BD135" s="237"/>
      <c r="BE135" s="237"/>
      <c r="BF135" s="237"/>
      <c r="BG135" s="237"/>
      <c r="BH135" s="238"/>
      <c r="BI135" s="238"/>
      <c r="BJ135" s="233"/>
      <c r="BK135" s="233"/>
      <c r="BL135" s="233"/>
      <c r="BM135" s="233"/>
      <c r="BN135" s="233"/>
    </row>
    <row r="136" spans="2:66" ht="20.25" customHeight="1" x14ac:dyDescent="0.15">
      <c r="B136" s="230"/>
      <c r="C136" s="230"/>
      <c r="D136" s="230"/>
      <c r="E136" s="230"/>
      <c r="F136" s="230"/>
      <c r="G136" s="231"/>
      <c r="H136" s="231"/>
      <c r="I136" s="231"/>
      <c r="J136" s="231"/>
      <c r="K136" s="231"/>
      <c r="L136" s="231"/>
      <c r="M136" s="232"/>
      <c r="O136" s="661" t="s">
        <v>355</v>
      </c>
      <c r="P136" s="661"/>
      <c r="Q136" s="670">
        <f>SUM(Q132:R135)</f>
        <v>560.00000000000102</v>
      </c>
      <c r="R136" s="670"/>
      <c r="S136" s="671">
        <f>SUM(S132:T135)</f>
        <v>140</v>
      </c>
      <c r="T136" s="671"/>
      <c r="V136" s="670">
        <f>SUM(V132:W135)</f>
        <v>80</v>
      </c>
      <c r="W136" s="670"/>
      <c r="X136" s="671">
        <f>SUM(X132:Y135)</f>
        <v>20</v>
      </c>
      <c r="Y136" s="671"/>
      <c r="AA136" s="672">
        <f>SUM(AA132:AB133)</f>
        <v>3</v>
      </c>
      <c r="AB136" s="673"/>
      <c r="AD136" s="237"/>
      <c r="AE136" s="661" t="s">
        <v>355</v>
      </c>
      <c r="AF136" s="661"/>
      <c r="AG136" s="670">
        <f>SUM(AG132:AH135)</f>
        <v>3072</v>
      </c>
      <c r="AH136" s="670"/>
      <c r="AI136" s="671">
        <f>SUM(AI132:AJ135)</f>
        <v>796</v>
      </c>
      <c r="AJ136" s="671"/>
      <c r="AL136" s="670">
        <f>SUM(AL132:AM135)</f>
        <v>512</v>
      </c>
      <c r="AM136" s="670"/>
      <c r="AN136" s="671">
        <f>SUM(AN132:AO135)</f>
        <v>128</v>
      </c>
      <c r="AO136" s="671"/>
      <c r="AQ136" s="672">
        <f>SUM(AQ132:AR133)</f>
        <v>16</v>
      </c>
      <c r="AR136" s="673"/>
      <c r="AS136" s="237"/>
      <c r="AT136" s="237"/>
      <c r="AU136" s="661" t="s">
        <v>365</v>
      </c>
      <c r="AV136" s="661"/>
      <c r="AW136" s="661" t="s">
        <v>366</v>
      </c>
      <c r="AX136" s="661"/>
      <c r="AY136" s="661"/>
      <c r="AZ136" s="661"/>
      <c r="BA136" s="237"/>
      <c r="BB136" s="237"/>
      <c r="BC136" s="237"/>
      <c r="BD136" s="237"/>
      <c r="BE136" s="237"/>
      <c r="BF136" s="237"/>
      <c r="BG136" s="237"/>
      <c r="BH136" s="238"/>
      <c r="BI136" s="238"/>
      <c r="BJ136" s="233"/>
      <c r="BK136" s="233"/>
      <c r="BL136" s="233"/>
      <c r="BM136" s="233"/>
      <c r="BN136" s="233"/>
    </row>
    <row r="137" spans="2:66" ht="20.25" customHeight="1" x14ac:dyDescent="0.15">
      <c r="B137" s="230"/>
      <c r="C137" s="230"/>
      <c r="D137" s="230"/>
      <c r="E137" s="230"/>
      <c r="F137" s="230"/>
      <c r="G137" s="231"/>
      <c r="H137" s="231"/>
      <c r="I137" s="231"/>
      <c r="J137" s="231"/>
      <c r="K137" s="231"/>
      <c r="L137" s="231"/>
      <c r="M137" s="232"/>
      <c r="N137" s="232"/>
      <c r="O137" s="231"/>
      <c r="P137" s="231"/>
      <c r="Q137" s="231"/>
      <c r="R137" s="231"/>
      <c r="S137" s="233"/>
      <c r="T137" s="233"/>
      <c r="U137" s="233"/>
      <c r="V137" s="234"/>
      <c r="W137" s="234"/>
      <c r="X137" s="234"/>
      <c r="Y137" s="235"/>
      <c r="Z137" s="236"/>
      <c r="AA137" s="237"/>
      <c r="AB137" s="237"/>
      <c r="AC137" s="237"/>
      <c r="AD137" s="237"/>
      <c r="AE137" s="231"/>
      <c r="AF137" s="231"/>
      <c r="AG137" s="231"/>
      <c r="AH137" s="231"/>
      <c r="AI137" s="233"/>
      <c r="AJ137" s="233"/>
      <c r="AK137" s="233"/>
      <c r="AL137" s="234"/>
      <c r="AM137" s="234"/>
      <c r="AN137" s="234"/>
      <c r="AO137" s="235"/>
      <c r="AP137" s="236"/>
      <c r="AQ137" s="237"/>
      <c r="AR137" s="237"/>
      <c r="AS137" s="237"/>
      <c r="AT137" s="237"/>
      <c r="AU137" s="661" t="s">
        <v>367</v>
      </c>
      <c r="AV137" s="661"/>
      <c r="AW137" s="661" t="s">
        <v>368</v>
      </c>
      <c r="AX137" s="661"/>
      <c r="AY137" s="661"/>
      <c r="AZ137" s="661"/>
      <c r="BA137" s="237"/>
      <c r="BB137" s="237"/>
      <c r="BC137" s="237"/>
      <c r="BD137" s="237"/>
      <c r="BE137" s="237"/>
      <c r="BF137" s="237"/>
      <c r="BG137" s="237"/>
      <c r="BH137" s="238"/>
      <c r="BI137" s="238"/>
      <c r="BJ137" s="233"/>
      <c r="BK137" s="233"/>
      <c r="BL137" s="233"/>
      <c r="BM137" s="233"/>
      <c r="BN137" s="233"/>
    </row>
    <row r="138" spans="2:66" ht="20.25" customHeight="1" x14ac:dyDescent="0.15">
      <c r="B138" s="230"/>
      <c r="C138" s="230"/>
      <c r="D138" s="230"/>
      <c r="E138" s="230"/>
      <c r="F138" s="230"/>
      <c r="G138" s="231"/>
      <c r="H138" s="231"/>
      <c r="I138" s="231"/>
      <c r="J138" s="231"/>
      <c r="K138" s="231"/>
      <c r="L138" s="231"/>
      <c r="M138" s="232"/>
      <c r="N138" s="232"/>
      <c r="O138" s="148" t="s">
        <v>369</v>
      </c>
      <c r="X138" s="149"/>
      <c r="Y138" s="149"/>
      <c r="AC138" s="237"/>
      <c r="AD138" s="237"/>
      <c r="AE138" s="148" t="s">
        <v>369</v>
      </c>
      <c r="AN138" s="149"/>
      <c r="AO138" s="149"/>
      <c r="AS138" s="237"/>
      <c r="AT138" s="237"/>
      <c r="AU138" s="661" t="s">
        <v>359</v>
      </c>
      <c r="AV138" s="661"/>
      <c r="AW138" s="661" t="s">
        <v>370</v>
      </c>
      <c r="AX138" s="661"/>
      <c r="AY138" s="661"/>
      <c r="AZ138" s="661"/>
      <c r="BA138" s="237"/>
      <c r="BB138" s="237"/>
      <c r="BC138" s="237"/>
      <c r="BD138" s="237"/>
      <c r="BE138" s="237"/>
      <c r="BF138" s="237"/>
      <c r="BG138" s="237"/>
      <c r="BH138" s="238"/>
      <c r="BI138" s="238"/>
      <c r="BJ138" s="233"/>
      <c r="BK138" s="233"/>
      <c r="BL138" s="233"/>
      <c r="BM138" s="233"/>
      <c r="BN138" s="233"/>
    </row>
    <row r="139" spans="2:66" ht="20.25" customHeight="1" x14ac:dyDescent="0.15">
      <c r="B139" s="230"/>
      <c r="C139" s="230"/>
      <c r="D139" s="230"/>
      <c r="E139" s="230"/>
      <c r="F139" s="230"/>
      <c r="G139" s="231"/>
      <c r="H139" s="231"/>
      <c r="I139" s="231"/>
      <c r="J139" s="231"/>
      <c r="K139" s="231"/>
      <c r="L139" s="231"/>
      <c r="M139" s="232"/>
      <c r="N139" s="232"/>
      <c r="O139" s="145" t="s">
        <v>371</v>
      </c>
      <c r="T139" s="145" t="s">
        <v>372</v>
      </c>
      <c r="X139" s="148"/>
      <c r="AC139" s="237"/>
      <c r="AD139" s="237"/>
      <c r="AE139" s="145" t="s">
        <v>371</v>
      </c>
      <c r="AJ139" s="145" t="s">
        <v>372</v>
      </c>
      <c r="AN139" s="148"/>
      <c r="AS139" s="237"/>
      <c r="AT139" s="237"/>
      <c r="AU139" s="661" t="s">
        <v>373</v>
      </c>
      <c r="AV139" s="661"/>
      <c r="AW139" s="661" t="s">
        <v>374</v>
      </c>
      <c r="AX139" s="661"/>
      <c r="AY139" s="661"/>
      <c r="AZ139" s="661"/>
      <c r="BA139" s="237"/>
      <c r="BB139" s="237"/>
      <c r="BC139" s="237"/>
      <c r="BD139" s="237"/>
      <c r="BE139" s="237"/>
      <c r="BF139" s="237"/>
      <c r="BG139" s="237"/>
      <c r="BH139" s="238"/>
      <c r="BI139" s="238"/>
      <c r="BJ139" s="233"/>
      <c r="BK139" s="233"/>
      <c r="BL139" s="233"/>
      <c r="BM139" s="233"/>
      <c r="BN139" s="233"/>
    </row>
    <row r="140" spans="2:66" ht="20.25" customHeight="1" x14ac:dyDescent="0.15">
      <c r="B140" s="230"/>
      <c r="C140" s="230"/>
      <c r="D140" s="230"/>
      <c r="E140" s="230"/>
      <c r="F140" s="230"/>
      <c r="G140" s="231"/>
      <c r="H140" s="231"/>
      <c r="I140" s="231"/>
      <c r="J140" s="231"/>
      <c r="K140" s="231"/>
      <c r="L140" s="231"/>
      <c r="M140" s="232"/>
      <c r="N140" s="232"/>
      <c r="O140" s="145" t="str">
        <f>IF($BI$3="計画","対象時間数（週平均）","対象時間数（当月合計）")</f>
        <v>対象時間数（週平均）</v>
      </c>
      <c r="T140" s="145" t="str">
        <f>IF($BI$3="計画","週に勤務すべき時間数","当月に勤務すべき時間数")</f>
        <v>週に勤務すべき時間数</v>
      </c>
      <c r="X140" s="148"/>
      <c r="Y140" s="145" t="s">
        <v>375</v>
      </c>
      <c r="AC140" s="237"/>
      <c r="AD140" s="237"/>
      <c r="AE140" s="145" t="str">
        <f>IF($BI$3="計画","対象時間数（週平均）","対象時間数（当月合計）")</f>
        <v>対象時間数（週平均）</v>
      </c>
      <c r="AJ140" s="145" t="str">
        <f>IF($BI$3="計画","週に勤務すべき時間数","当月に勤務すべき時間数")</f>
        <v>週に勤務すべき時間数</v>
      </c>
      <c r="AN140" s="148"/>
      <c r="AO140" s="145" t="s">
        <v>375</v>
      </c>
      <c r="AS140" s="237"/>
      <c r="AT140" s="237"/>
      <c r="AU140" s="661" t="s">
        <v>376</v>
      </c>
      <c r="AV140" s="661"/>
      <c r="AW140" s="661" t="s">
        <v>377</v>
      </c>
      <c r="AX140" s="661"/>
      <c r="AY140" s="661"/>
      <c r="AZ140" s="661"/>
      <c r="BA140" s="237"/>
      <c r="BB140" s="237"/>
      <c r="BC140" s="237"/>
      <c r="BD140" s="237"/>
      <c r="BE140" s="237"/>
      <c r="BF140" s="237"/>
      <c r="BG140" s="237"/>
      <c r="BH140" s="238"/>
      <c r="BI140" s="238"/>
      <c r="BJ140" s="233"/>
      <c r="BK140" s="233"/>
      <c r="BL140" s="233"/>
      <c r="BM140" s="233"/>
      <c r="BN140" s="233"/>
    </row>
    <row r="141" spans="2:66" ht="20.25" customHeight="1" x14ac:dyDescent="0.15">
      <c r="O141" s="669">
        <f>IF($BI$3="計画",X136,V136)</f>
        <v>20</v>
      </c>
      <c r="P141" s="661"/>
      <c r="Q141" s="661"/>
      <c r="R141" s="661"/>
      <c r="S141" s="240" t="s">
        <v>378</v>
      </c>
      <c r="T141" s="661">
        <f>IF($BI$3="計画",$BE$5,$BI$5)</f>
        <v>40</v>
      </c>
      <c r="U141" s="661"/>
      <c r="V141" s="661"/>
      <c r="W141" s="661"/>
      <c r="X141" s="240" t="s">
        <v>379</v>
      </c>
      <c r="Y141" s="662">
        <f>ROUNDDOWN(O141/T141,1)</f>
        <v>0.5</v>
      </c>
      <c r="Z141" s="662"/>
      <c r="AA141" s="662"/>
      <c r="AB141" s="662"/>
      <c r="AE141" s="669">
        <f>IF($BI$3="計画",AN136,AL136)</f>
        <v>128</v>
      </c>
      <c r="AF141" s="661"/>
      <c r="AG141" s="661"/>
      <c r="AH141" s="661"/>
      <c r="AI141" s="240" t="s">
        <v>378</v>
      </c>
      <c r="AJ141" s="661">
        <f>IF($BI$3="計画",$BE$5,$BI$5)</f>
        <v>40</v>
      </c>
      <c r="AK141" s="661"/>
      <c r="AL141" s="661"/>
      <c r="AM141" s="661"/>
      <c r="AN141" s="240" t="s">
        <v>379</v>
      </c>
      <c r="AO141" s="662">
        <f>ROUNDDOWN(AE141/AJ141,1)</f>
        <v>3.2</v>
      </c>
      <c r="AP141" s="662"/>
      <c r="AQ141" s="662"/>
      <c r="AR141" s="662"/>
    </row>
    <row r="142" spans="2:66" ht="20.25" customHeight="1" x14ac:dyDescent="0.15">
      <c r="X142" s="148"/>
      <c r="Y142" s="145" t="s">
        <v>380</v>
      </c>
      <c r="AN142" s="148"/>
      <c r="AO142" s="145" t="s">
        <v>380</v>
      </c>
    </row>
    <row r="143" spans="2:66" ht="20.25" customHeight="1" x14ac:dyDescent="0.15">
      <c r="O143" s="145" t="s">
        <v>381</v>
      </c>
      <c r="X143" s="148"/>
      <c r="AE143" s="145" t="s">
        <v>382</v>
      </c>
      <c r="AN143" s="148"/>
    </row>
    <row r="144" spans="2:66" ht="20.25" customHeight="1" x14ac:dyDescent="0.15">
      <c r="O144" s="145" t="s">
        <v>351</v>
      </c>
      <c r="X144" s="148"/>
      <c r="Y144" s="659"/>
      <c r="Z144" s="659"/>
      <c r="AA144" s="659"/>
      <c r="AB144" s="659"/>
      <c r="AE144" s="145" t="s">
        <v>351</v>
      </c>
      <c r="AN144" s="148"/>
      <c r="AO144" s="659"/>
      <c r="AP144" s="659"/>
      <c r="AQ144" s="659"/>
      <c r="AR144" s="659"/>
    </row>
    <row r="145" spans="15:44" ht="20.25" customHeight="1" x14ac:dyDescent="0.15">
      <c r="O145" s="145" t="s">
        <v>383</v>
      </c>
      <c r="T145" s="145" t="s">
        <v>384</v>
      </c>
      <c r="Y145" s="660" t="s">
        <v>355</v>
      </c>
      <c r="Z145" s="660"/>
      <c r="AA145" s="660"/>
      <c r="AB145" s="660"/>
      <c r="AE145" s="145" t="s">
        <v>383</v>
      </c>
      <c r="AJ145" s="145" t="s">
        <v>384</v>
      </c>
      <c r="AO145" s="660" t="s">
        <v>355</v>
      </c>
      <c r="AP145" s="660"/>
      <c r="AQ145" s="660"/>
      <c r="AR145" s="660"/>
    </row>
    <row r="146" spans="15:44" ht="20.25" customHeight="1" x14ac:dyDescent="0.15">
      <c r="O146" s="661">
        <f>AA136</f>
        <v>3</v>
      </c>
      <c r="P146" s="661"/>
      <c r="Q146" s="661"/>
      <c r="R146" s="661"/>
      <c r="S146" s="240" t="s">
        <v>385</v>
      </c>
      <c r="T146" s="662">
        <f>Y141</f>
        <v>0.5</v>
      </c>
      <c r="U146" s="662"/>
      <c r="V146" s="662"/>
      <c r="W146" s="662"/>
      <c r="X146" s="240" t="s">
        <v>358</v>
      </c>
      <c r="Y146" s="663">
        <f>ROUNDDOWN(O146+T146,1)</f>
        <v>3.5</v>
      </c>
      <c r="Z146" s="663"/>
      <c r="AA146" s="663"/>
      <c r="AB146" s="663"/>
      <c r="AC146" s="242"/>
      <c r="AD146" s="242"/>
      <c r="AE146" s="664">
        <f>AQ136</f>
        <v>16</v>
      </c>
      <c r="AF146" s="664"/>
      <c r="AG146" s="664"/>
      <c r="AH146" s="664"/>
      <c r="AI146" s="230" t="s">
        <v>357</v>
      </c>
      <c r="AJ146" s="665">
        <f>AO141</f>
        <v>3.2</v>
      </c>
      <c r="AK146" s="665"/>
      <c r="AL146" s="665"/>
      <c r="AM146" s="665"/>
      <c r="AN146" s="230" t="s">
        <v>358</v>
      </c>
      <c r="AO146" s="663">
        <f>ROUNDDOWN(AE146+AJ146,1)</f>
        <v>19.2</v>
      </c>
      <c r="AP146" s="663"/>
      <c r="AQ146" s="663"/>
      <c r="AR146" s="663"/>
    </row>
    <row r="147" spans="15:44" ht="20.25" customHeight="1" x14ac:dyDescent="0.15"/>
    <row r="148" spans="15:44" ht="20.25" customHeight="1" x14ac:dyDescent="0.15"/>
    <row r="149" spans="15:44" ht="20.25" customHeight="1" x14ac:dyDescent="0.15"/>
    <row r="150" spans="15:44" ht="20.25" customHeight="1" x14ac:dyDescent="0.15"/>
    <row r="151" spans="15:44" ht="20.25" customHeight="1" x14ac:dyDescent="0.15"/>
    <row r="152" spans="15:44" ht="20.25" customHeight="1" x14ac:dyDescent="0.15">
      <c r="Z152" s="123" t="s">
        <v>386</v>
      </c>
      <c r="AA152" s="123"/>
      <c r="AB152" s="123"/>
      <c r="AC152" s="123"/>
      <c r="AD152" s="123"/>
      <c r="AE152" s="123"/>
      <c r="AF152" s="123" t="s">
        <v>387</v>
      </c>
      <c r="AG152" s="123"/>
      <c r="AH152" s="123"/>
      <c r="AI152" s="123"/>
      <c r="AJ152" s="123"/>
      <c r="AK152" s="123"/>
      <c r="AL152" s="123"/>
      <c r="AM152" s="123"/>
      <c r="AN152" s="123"/>
      <c r="AO152" s="123"/>
      <c r="AP152" s="123"/>
    </row>
    <row r="153" spans="15:44" ht="20.25" customHeight="1" x14ac:dyDescent="0.15">
      <c r="Z153" s="123"/>
      <c r="AA153" s="123"/>
      <c r="AB153" s="123"/>
      <c r="AC153" s="123"/>
      <c r="AD153" s="123"/>
      <c r="AE153" s="123"/>
      <c r="AF153" s="123" t="s">
        <v>388</v>
      </c>
      <c r="AG153" s="123"/>
      <c r="AH153" s="123"/>
      <c r="AI153" s="123"/>
      <c r="AJ153" s="123"/>
      <c r="AK153" s="123"/>
      <c r="AL153" s="123"/>
      <c r="AM153" s="123"/>
      <c r="AN153" s="123"/>
      <c r="AO153" s="123"/>
      <c r="AP153" s="123"/>
    </row>
    <row r="154" spans="15:44" ht="20.25" customHeight="1" x14ac:dyDescent="0.15">
      <c r="Z154" s="123" t="s">
        <v>389</v>
      </c>
      <c r="AA154" s="123"/>
      <c r="AB154" s="123"/>
      <c r="AC154" s="123"/>
      <c r="AD154" s="123"/>
      <c r="AE154" s="123"/>
      <c r="AF154" s="123" t="s">
        <v>388</v>
      </c>
      <c r="AG154" s="123"/>
      <c r="AH154" s="123"/>
      <c r="AI154" s="123"/>
      <c r="AJ154" s="123"/>
      <c r="AK154" s="123"/>
      <c r="AL154" s="123"/>
      <c r="AM154" s="123"/>
      <c r="AN154" s="123"/>
      <c r="AO154" s="123"/>
      <c r="AP154" s="123"/>
    </row>
    <row r="155" spans="15:44" ht="20.25" customHeight="1" x14ac:dyDescent="0.15">
      <c r="Z155" s="123"/>
      <c r="AA155" s="123"/>
      <c r="AB155" s="123"/>
      <c r="AC155" s="123"/>
      <c r="AD155" s="123"/>
      <c r="AE155" s="123"/>
      <c r="AF155" s="123" t="s">
        <v>388</v>
      </c>
      <c r="AG155" s="123"/>
      <c r="AH155" s="123"/>
      <c r="AI155" s="123"/>
      <c r="AJ155" s="123"/>
      <c r="AK155" s="123"/>
      <c r="AL155" s="123"/>
      <c r="AM155" s="123"/>
      <c r="AN155" s="123"/>
      <c r="AO155" s="123"/>
      <c r="AP155" s="123"/>
    </row>
    <row r="156" spans="15:44" ht="20.25" customHeight="1" x14ac:dyDescent="0.15"/>
    <row r="157" spans="15:44" ht="20.25" customHeight="1" x14ac:dyDescent="0.15"/>
    <row r="158" spans="15:44" ht="20.25" customHeight="1" x14ac:dyDescent="0.15"/>
    <row r="159" spans="15:44" ht="20.25" customHeight="1" x14ac:dyDescent="0.15"/>
    <row r="160" spans="15:44" ht="20.25" customHeight="1" x14ac:dyDescent="0.15"/>
    <row r="161" ht="20.25" customHeight="1" x14ac:dyDescent="0.15"/>
    <row r="162" ht="20.25" customHeight="1" x14ac:dyDescent="0.15"/>
    <row r="163" ht="20.25" customHeight="1" x14ac:dyDescent="0.15"/>
    <row r="164" ht="20.25" customHeight="1" x14ac:dyDescent="0.15"/>
    <row r="165" ht="20.25" customHeight="1" x14ac:dyDescent="0.15"/>
    <row r="166" ht="20.25" customHeight="1" x14ac:dyDescent="0.15"/>
    <row r="193" spans="7:63" x14ac:dyDescent="0.15">
      <c r="G193" s="148"/>
      <c r="H193" s="148"/>
      <c r="I193" s="148"/>
      <c r="J193" s="148"/>
      <c r="K193" s="148"/>
      <c r="L193" s="148"/>
      <c r="M193" s="148"/>
      <c r="N193" s="148"/>
      <c r="O193" s="243"/>
      <c r="P193" s="243"/>
      <c r="Q193" s="243"/>
      <c r="R193" s="243"/>
      <c r="S193" s="243"/>
      <c r="T193" s="243"/>
      <c r="U193" s="243"/>
      <c r="V193" s="243"/>
      <c r="W193" s="243"/>
      <c r="X193" s="243"/>
      <c r="Y193" s="243"/>
      <c r="Z193" s="243"/>
      <c r="AA193" s="243"/>
      <c r="AB193" s="243"/>
      <c r="AC193" s="243"/>
      <c r="AD193" s="243"/>
      <c r="AE193" s="243"/>
      <c r="AF193" s="243"/>
      <c r="AG193" s="243"/>
      <c r="AH193" s="243"/>
      <c r="AI193" s="243"/>
      <c r="AJ193" s="243"/>
      <c r="AK193" s="243"/>
      <c r="AL193" s="243"/>
      <c r="AM193" s="243"/>
      <c r="AN193" s="243"/>
      <c r="AO193" s="243"/>
      <c r="AP193" s="243"/>
      <c r="AQ193" s="243"/>
      <c r="AR193" s="243"/>
      <c r="AS193" s="243"/>
      <c r="AT193" s="243"/>
      <c r="AU193" s="243"/>
      <c r="AV193" s="243"/>
      <c r="AW193" s="243"/>
      <c r="AX193" s="243"/>
      <c r="AY193" s="243"/>
      <c r="AZ193" s="243"/>
      <c r="BA193" s="243"/>
      <c r="BB193" s="243"/>
      <c r="BC193" s="243"/>
      <c r="BD193" s="243"/>
      <c r="BE193" s="243"/>
      <c r="BF193" s="243"/>
      <c r="BG193" s="243"/>
      <c r="BH193" s="243"/>
      <c r="BI193" s="243"/>
      <c r="BJ193" s="243"/>
      <c r="BK193" s="243"/>
    </row>
    <row r="194" spans="7:63" x14ac:dyDescent="0.15">
      <c r="G194" s="148"/>
      <c r="H194" s="148"/>
      <c r="I194" s="148"/>
      <c r="J194" s="148"/>
      <c r="K194" s="148"/>
      <c r="L194" s="148"/>
      <c r="M194" s="148"/>
      <c r="N194" s="148"/>
      <c r="O194" s="243"/>
      <c r="P194" s="243"/>
      <c r="Q194" s="243"/>
      <c r="R194" s="243"/>
      <c r="S194" s="243"/>
      <c r="T194" s="243"/>
      <c r="U194" s="243"/>
      <c r="V194" s="243"/>
      <c r="W194" s="243"/>
      <c r="X194" s="243"/>
      <c r="Y194" s="243"/>
      <c r="Z194" s="243"/>
      <c r="AA194" s="243"/>
      <c r="AB194" s="243"/>
      <c r="AC194" s="243"/>
      <c r="AD194" s="243"/>
      <c r="AE194" s="243"/>
      <c r="AF194" s="243"/>
      <c r="AG194" s="243"/>
      <c r="AH194" s="243"/>
      <c r="AI194" s="243"/>
      <c r="AJ194" s="243"/>
      <c r="AK194" s="243"/>
      <c r="AL194" s="243"/>
      <c r="AM194" s="243"/>
      <c r="AN194" s="243"/>
      <c r="AO194" s="243"/>
      <c r="AP194" s="243"/>
      <c r="AQ194" s="243"/>
      <c r="AR194" s="243"/>
      <c r="AS194" s="243"/>
      <c r="AT194" s="243"/>
      <c r="AU194" s="243"/>
      <c r="AV194" s="243"/>
      <c r="AW194" s="243"/>
      <c r="AX194" s="243"/>
      <c r="AY194" s="243"/>
      <c r="AZ194" s="243"/>
      <c r="BA194" s="243"/>
      <c r="BB194" s="243"/>
      <c r="BC194" s="243"/>
      <c r="BD194" s="243"/>
      <c r="BE194" s="243"/>
      <c r="BF194" s="243"/>
      <c r="BG194" s="243"/>
      <c r="BH194" s="243"/>
      <c r="BI194" s="243"/>
      <c r="BJ194" s="243"/>
      <c r="BK194" s="243"/>
    </row>
    <row r="195" spans="7:63" x14ac:dyDescent="0.15">
      <c r="G195" s="244"/>
      <c r="H195" s="244"/>
      <c r="I195" s="244"/>
      <c r="J195" s="244"/>
      <c r="K195" s="244"/>
      <c r="L195" s="244"/>
      <c r="M195" s="244"/>
      <c r="N195" s="244"/>
      <c r="O195" s="148"/>
      <c r="P195" s="148"/>
    </row>
    <row r="196" spans="7:63" x14ac:dyDescent="0.15">
      <c r="G196" s="244"/>
      <c r="H196" s="244"/>
      <c r="I196" s="244"/>
      <c r="J196" s="244"/>
      <c r="K196" s="244"/>
      <c r="L196" s="244"/>
      <c r="M196" s="244"/>
      <c r="N196" s="244"/>
      <c r="O196" s="148"/>
      <c r="P196" s="148"/>
    </row>
    <row r="197" spans="7:63" x14ac:dyDescent="0.15">
      <c r="G197" s="148"/>
      <c r="H197" s="148"/>
      <c r="I197" s="148"/>
      <c r="J197" s="148"/>
      <c r="K197" s="148"/>
      <c r="L197" s="148"/>
      <c r="M197" s="148"/>
      <c r="N197" s="148"/>
    </row>
    <row r="198" spans="7:63" x14ac:dyDescent="0.15">
      <c r="G198" s="148"/>
      <c r="H198" s="148"/>
      <c r="I198" s="148"/>
      <c r="J198" s="148"/>
      <c r="K198" s="148"/>
      <c r="L198" s="148"/>
      <c r="M198" s="148"/>
      <c r="N198" s="148"/>
    </row>
    <row r="199" spans="7:63" x14ac:dyDescent="0.15">
      <c r="G199" s="148"/>
      <c r="H199" s="148"/>
      <c r="I199" s="148"/>
      <c r="J199" s="148"/>
      <c r="K199" s="148"/>
      <c r="L199" s="148"/>
      <c r="M199" s="148"/>
      <c r="N199" s="148"/>
    </row>
    <row r="200" spans="7:63" x14ac:dyDescent="0.15">
      <c r="G200" s="148"/>
      <c r="H200" s="148"/>
      <c r="I200" s="148"/>
      <c r="J200" s="148"/>
      <c r="K200" s="148"/>
      <c r="L200" s="148"/>
      <c r="M200" s="148"/>
      <c r="N200" s="148"/>
    </row>
  </sheetData>
  <sheetProtection insertRows="0" deleteRows="0"/>
  <mergeCells count="901">
    <mergeCell ref="AX1:BM1"/>
    <mergeCell ref="AG2:AH2"/>
    <mergeCell ref="AJ2:AK2"/>
    <mergeCell ref="AN2:AO2"/>
    <mergeCell ref="AX2:BM2"/>
    <mergeCell ref="BI3:BL3"/>
    <mergeCell ref="BK10:BL10"/>
    <mergeCell ref="Q11:S11"/>
    <mergeCell ref="U11:W11"/>
    <mergeCell ref="Q12:S12"/>
    <mergeCell ref="U12:W12"/>
    <mergeCell ref="AX12:AY12"/>
    <mergeCell ref="BK12:BL12"/>
    <mergeCell ref="BA5:BB5"/>
    <mergeCell ref="BE5:BF5"/>
    <mergeCell ref="BI5:BJ5"/>
    <mergeCell ref="BI7:BJ7"/>
    <mergeCell ref="AA9:AB9"/>
    <mergeCell ref="AP10:AQ10"/>
    <mergeCell ref="AX10:AY10"/>
    <mergeCell ref="BC10:BD10"/>
    <mergeCell ref="BF14:BG18"/>
    <mergeCell ref="BH14:BI18"/>
    <mergeCell ref="BJ14:BN18"/>
    <mergeCell ref="AA15:AG15"/>
    <mergeCell ref="AH15:AN15"/>
    <mergeCell ref="AO15:AU15"/>
    <mergeCell ref="AV15:BB15"/>
    <mergeCell ref="B14:B18"/>
    <mergeCell ref="C14:C18"/>
    <mergeCell ref="D14:F18"/>
    <mergeCell ref="G14:H18"/>
    <mergeCell ref="M14:N18"/>
    <mergeCell ref="O14:R18"/>
    <mergeCell ref="BC15:BE15"/>
    <mergeCell ref="S14:U18"/>
    <mergeCell ref="V14:Z18"/>
    <mergeCell ref="AA14:BE14"/>
    <mergeCell ref="C19:C21"/>
    <mergeCell ref="D19:F21"/>
    <mergeCell ref="G19:H19"/>
    <mergeCell ref="M19:N19"/>
    <mergeCell ref="O19:R19"/>
    <mergeCell ref="S19:U21"/>
    <mergeCell ref="K21:L21"/>
    <mergeCell ref="M21:N21"/>
    <mergeCell ref="O21:R21"/>
    <mergeCell ref="BF19:BG19"/>
    <mergeCell ref="BH19:BI19"/>
    <mergeCell ref="BJ19:BN21"/>
    <mergeCell ref="G20:H20"/>
    <mergeCell ref="M20:N20"/>
    <mergeCell ref="O20:R20"/>
    <mergeCell ref="BF20:BG20"/>
    <mergeCell ref="BH20:BI20"/>
    <mergeCell ref="G21:H21"/>
    <mergeCell ref="I21:J21"/>
    <mergeCell ref="BF21:BG21"/>
    <mergeCell ref="BH21:BI21"/>
    <mergeCell ref="C22:C24"/>
    <mergeCell ref="D22:F24"/>
    <mergeCell ref="G22:H22"/>
    <mergeCell ref="M22:N22"/>
    <mergeCell ref="O22:R22"/>
    <mergeCell ref="S22:U24"/>
    <mergeCell ref="BF22:BG22"/>
    <mergeCell ref="BH22:BI22"/>
    <mergeCell ref="BJ22:BN24"/>
    <mergeCell ref="G23:H23"/>
    <mergeCell ref="M23:N23"/>
    <mergeCell ref="O23:R23"/>
    <mergeCell ref="BF23:BG23"/>
    <mergeCell ref="BH23:BI23"/>
    <mergeCell ref="G24:H24"/>
    <mergeCell ref="I24:J24"/>
    <mergeCell ref="K24:L24"/>
    <mergeCell ref="M24:N24"/>
    <mergeCell ref="O24:R24"/>
    <mergeCell ref="BF24:BG24"/>
    <mergeCell ref="BH24:BI24"/>
    <mergeCell ref="C25:C27"/>
    <mergeCell ref="D25:F27"/>
    <mergeCell ref="G25:H25"/>
    <mergeCell ref="M25:N25"/>
    <mergeCell ref="O25:R25"/>
    <mergeCell ref="S25:U27"/>
    <mergeCell ref="BF25:BG25"/>
    <mergeCell ref="BH25:BI25"/>
    <mergeCell ref="BJ25:BN27"/>
    <mergeCell ref="G26:H26"/>
    <mergeCell ref="M26:N26"/>
    <mergeCell ref="O26:R26"/>
    <mergeCell ref="BF26:BG26"/>
    <mergeCell ref="BH26:BI26"/>
    <mergeCell ref="G27:H27"/>
    <mergeCell ref="I27:J27"/>
    <mergeCell ref="K27:L27"/>
    <mergeCell ref="M27:N27"/>
    <mergeCell ref="O27:R27"/>
    <mergeCell ref="BF27:BG27"/>
    <mergeCell ref="BH27:BI27"/>
    <mergeCell ref="C28:C30"/>
    <mergeCell ref="D28:F30"/>
    <mergeCell ref="G28:H28"/>
    <mergeCell ref="M28:N28"/>
    <mergeCell ref="O28:R28"/>
    <mergeCell ref="S28:U30"/>
    <mergeCell ref="C31:C33"/>
    <mergeCell ref="D31:F33"/>
    <mergeCell ref="G31:H31"/>
    <mergeCell ref="M31:N31"/>
    <mergeCell ref="O31:R31"/>
    <mergeCell ref="BF28:BG28"/>
    <mergeCell ref="BH28:BI28"/>
    <mergeCell ref="BJ28:BN30"/>
    <mergeCell ref="G29:H29"/>
    <mergeCell ref="M29:N29"/>
    <mergeCell ref="O29:R29"/>
    <mergeCell ref="BF29:BG29"/>
    <mergeCell ref="BH29:BI29"/>
    <mergeCell ref="G30:H30"/>
    <mergeCell ref="I30:J30"/>
    <mergeCell ref="BJ31:BN33"/>
    <mergeCell ref="G32:H32"/>
    <mergeCell ref="M32:N32"/>
    <mergeCell ref="O32:R32"/>
    <mergeCell ref="BF32:BG32"/>
    <mergeCell ref="BH32:BI32"/>
    <mergeCell ref="G33:H33"/>
    <mergeCell ref="K30:L30"/>
    <mergeCell ref="M30:N30"/>
    <mergeCell ref="O30:R30"/>
    <mergeCell ref="BF30:BG30"/>
    <mergeCell ref="BH30:BI30"/>
    <mergeCell ref="I33:J33"/>
    <mergeCell ref="K33:L33"/>
    <mergeCell ref="M33:N33"/>
    <mergeCell ref="O33:R33"/>
    <mergeCell ref="BF33:BG33"/>
    <mergeCell ref="BH33:BI33"/>
    <mergeCell ref="S31:U33"/>
    <mergeCell ref="BF31:BG31"/>
    <mergeCell ref="BH31:BI31"/>
    <mergeCell ref="BJ34:BN36"/>
    <mergeCell ref="G35:H35"/>
    <mergeCell ref="M35:N35"/>
    <mergeCell ref="O35:R35"/>
    <mergeCell ref="BF35:BG35"/>
    <mergeCell ref="BH35:BI35"/>
    <mergeCell ref="G36:H36"/>
    <mergeCell ref="I36:J36"/>
    <mergeCell ref="G34:H34"/>
    <mergeCell ref="M34:N34"/>
    <mergeCell ref="O34:R34"/>
    <mergeCell ref="S34:U36"/>
    <mergeCell ref="K36:L36"/>
    <mergeCell ref="M36:N36"/>
    <mergeCell ref="O36:R36"/>
    <mergeCell ref="BF36:BG36"/>
    <mergeCell ref="BH36:BI36"/>
    <mergeCell ref="C37:C39"/>
    <mergeCell ref="D37:F39"/>
    <mergeCell ref="G37:H37"/>
    <mergeCell ref="M37:N37"/>
    <mergeCell ref="O37:R37"/>
    <mergeCell ref="S37:U39"/>
    <mergeCell ref="BF37:BG37"/>
    <mergeCell ref="BH37:BI37"/>
    <mergeCell ref="C34:C36"/>
    <mergeCell ref="D34:F36"/>
    <mergeCell ref="BF34:BG34"/>
    <mergeCell ref="BH34:BI34"/>
    <mergeCell ref="BJ37:BN39"/>
    <mergeCell ref="G38:H38"/>
    <mergeCell ref="M38:N38"/>
    <mergeCell ref="O38:R38"/>
    <mergeCell ref="BF38:BG38"/>
    <mergeCell ref="BH38:BI38"/>
    <mergeCell ref="G39:H39"/>
    <mergeCell ref="I39:J39"/>
    <mergeCell ref="K39:L39"/>
    <mergeCell ref="M39:N39"/>
    <mergeCell ref="O39:R39"/>
    <mergeCell ref="BF39:BG39"/>
    <mergeCell ref="BH39:BI39"/>
    <mergeCell ref="C40:C42"/>
    <mergeCell ref="D40:F42"/>
    <mergeCell ref="G40:H40"/>
    <mergeCell ref="M40:N40"/>
    <mergeCell ref="O40:R40"/>
    <mergeCell ref="S40:U42"/>
    <mergeCell ref="BF40:BG40"/>
    <mergeCell ref="BH40:BI40"/>
    <mergeCell ref="BJ40:BN42"/>
    <mergeCell ref="G41:H41"/>
    <mergeCell ref="M41:N41"/>
    <mergeCell ref="O41:R41"/>
    <mergeCell ref="BF41:BG41"/>
    <mergeCell ref="BH41:BI41"/>
    <mergeCell ref="G42:H42"/>
    <mergeCell ref="I42:J42"/>
    <mergeCell ref="K42:L42"/>
    <mergeCell ref="M42:N42"/>
    <mergeCell ref="O42:R42"/>
    <mergeCell ref="BF42:BG42"/>
    <mergeCell ref="BH42:BI42"/>
    <mergeCell ref="C43:C45"/>
    <mergeCell ref="D43:F45"/>
    <mergeCell ref="G43:H43"/>
    <mergeCell ref="M43:N43"/>
    <mergeCell ref="O43:R43"/>
    <mergeCell ref="S43:U45"/>
    <mergeCell ref="C46:C48"/>
    <mergeCell ref="D46:F48"/>
    <mergeCell ref="G46:H46"/>
    <mergeCell ref="M46:N46"/>
    <mergeCell ref="O46:R46"/>
    <mergeCell ref="BF43:BG43"/>
    <mergeCell ref="BH43:BI43"/>
    <mergeCell ref="BJ43:BN45"/>
    <mergeCell ref="G44:H44"/>
    <mergeCell ref="M44:N44"/>
    <mergeCell ref="O44:R44"/>
    <mergeCell ref="BF44:BG44"/>
    <mergeCell ref="BH44:BI44"/>
    <mergeCell ref="G45:H45"/>
    <mergeCell ref="I45:J45"/>
    <mergeCell ref="BJ46:BN48"/>
    <mergeCell ref="G47:H47"/>
    <mergeCell ref="M47:N47"/>
    <mergeCell ref="O47:R47"/>
    <mergeCell ref="BF47:BG47"/>
    <mergeCell ref="BH47:BI47"/>
    <mergeCell ref="G48:H48"/>
    <mergeCell ref="K45:L45"/>
    <mergeCell ref="M45:N45"/>
    <mergeCell ref="O45:R45"/>
    <mergeCell ref="BF45:BG45"/>
    <mergeCell ref="BH45:BI45"/>
    <mergeCell ref="I48:J48"/>
    <mergeCell ref="K48:L48"/>
    <mergeCell ref="M48:N48"/>
    <mergeCell ref="O48:R48"/>
    <mergeCell ref="BF48:BG48"/>
    <mergeCell ref="BH48:BI48"/>
    <mergeCell ref="S46:U48"/>
    <mergeCell ref="BF46:BG46"/>
    <mergeCell ref="BH46:BI46"/>
    <mergeCell ref="BJ49:BN51"/>
    <mergeCell ref="G50:H50"/>
    <mergeCell ref="M50:N50"/>
    <mergeCell ref="O50:R50"/>
    <mergeCell ref="BF50:BG50"/>
    <mergeCell ref="BH50:BI50"/>
    <mergeCell ref="G51:H51"/>
    <mergeCell ref="I51:J51"/>
    <mergeCell ref="G49:H49"/>
    <mergeCell ref="M49:N49"/>
    <mergeCell ref="O49:R49"/>
    <mergeCell ref="S49:U51"/>
    <mergeCell ref="K51:L51"/>
    <mergeCell ref="M51:N51"/>
    <mergeCell ref="O51:R51"/>
    <mergeCell ref="BF51:BG51"/>
    <mergeCell ref="BH51:BI51"/>
    <mergeCell ref="C52:C54"/>
    <mergeCell ref="D52:F54"/>
    <mergeCell ref="G52:H52"/>
    <mergeCell ref="M52:N52"/>
    <mergeCell ref="O52:R52"/>
    <mergeCell ref="S52:U54"/>
    <mergeCell ref="BF52:BG52"/>
    <mergeCell ref="BH52:BI52"/>
    <mergeCell ref="C49:C51"/>
    <mergeCell ref="D49:F51"/>
    <mergeCell ref="BF49:BG49"/>
    <mergeCell ref="BH49:BI49"/>
    <mergeCell ref="BJ52:BN54"/>
    <mergeCell ref="G53:H53"/>
    <mergeCell ref="M53:N53"/>
    <mergeCell ref="O53:R53"/>
    <mergeCell ref="BF53:BG53"/>
    <mergeCell ref="BH53:BI53"/>
    <mergeCell ref="G54:H54"/>
    <mergeCell ref="I54:J54"/>
    <mergeCell ref="K54:L54"/>
    <mergeCell ref="M54:N54"/>
    <mergeCell ref="O54:R54"/>
    <mergeCell ref="BF54:BG54"/>
    <mergeCell ref="BH54:BI54"/>
    <mergeCell ref="C55:C57"/>
    <mergeCell ref="D55:F57"/>
    <mergeCell ref="G55:H55"/>
    <mergeCell ref="M55:N55"/>
    <mergeCell ref="O55:R55"/>
    <mergeCell ref="S55:U57"/>
    <mergeCell ref="BF55:BG55"/>
    <mergeCell ref="BH55:BI55"/>
    <mergeCell ref="BJ55:BN57"/>
    <mergeCell ref="G56:H56"/>
    <mergeCell ref="M56:N56"/>
    <mergeCell ref="O56:R56"/>
    <mergeCell ref="BF56:BG56"/>
    <mergeCell ref="BH56:BI56"/>
    <mergeCell ref="G57:H57"/>
    <mergeCell ref="I57:J57"/>
    <mergeCell ref="K57:L57"/>
    <mergeCell ref="M57:N57"/>
    <mergeCell ref="O57:R57"/>
    <mergeCell ref="BF57:BG57"/>
    <mergeCell ref="BH57:BI57"/>
    <mergeCell ref="C58:C60"/>
    <mergeCell ref="D58:F60"/>
    <mergeCell ref="G58:H58"/>
    <mergeCell ref="M58:N58"/>
    <mergeCell ref="O58:R58"/>
    <mergeCell ref="S58:U60"/>
    <mergeCell ref="C61:C63"/>
    <mergeCell ref="D61:F63"/>
    <mergeCell ref="G61:H61"/>
    <mergeCell ref="M61:N61"/>
    <mergeCell ref="O61:R61"/>
    <mergeCell ref="BF58:BG58"/>
    <mergeCell ref="BH58:BI58"/>
    <mergeCell ref="BJ58:BN60"/>
    <mergeCell ref="G59:H59"/>
    <mergeCell ref="M59:N59"/>
    <mergeCell ref="O59:R59"/>
    <mergeCell ref="BF59:BG59"/>
    <mergeCell ref="BH59:BI59"/>
    <mergeCell ref="G60:H60"/>
    <mergeCell ref="I60:J60"/>
    <mergeCell ref="BJ61:BN63"/>
    <mergeCell ref="G62:H62"/>
    <mergeCell ref="M62:N62"/>
    <mergeCell ref="O62:R62"/>
    <mergeCell ref="BF62:BG62"/>
    <mergeCell ref="BH62:BI62"/>
    <mergeCell ref="G63:H63"/>
    <mergeCell ref="K60:L60"/>
    <mergeCell ref="M60:N60"/>
    <mergeCell ref="O60:R60"/>
    <mergeCell ref="BF60:BG60"/>
    <mergeCell ref="BH60:BI60"/>
    <mergeCell ref="I63:J63"/>
    <mergeCell ref="K63:L63"/>
    <mergeCell ref="M63:N63"/>
    <mergeCell ref="O63:R63"/>
    <mergeCell ref="BF63:BG63"/>
    <mergeCell ref="BH63:BI63"/>
    <mergeCell ref="S61:U63"/>
    <mergeCell ref="BF61:BG61"/>
    <mergeCell ref="BH61:BI61"/>
    <mergeCell ref="BJ64:BN66"/>
    <mergeCell ref="G65:H65"/>
    <mergeCell ref="M65:N65"/>
    <mergeCell ref="O65:R65"/>
    <mergeCell ref="BF65:BG65"/>
    <mergeCell ref="BH65:BI65"/>
    <mergeCell ref="G66:H66"/>
    <mergeCell ref="I66:J66"/>
    <mergeCell ref="G64:H64"/>
    <mergeCell ref="M64:N64"/>
    <mergeCell ref="O64:R64"/>
    <mergeCell ref="S64:U66"/>
    <mergeCell ref="K66:L66"/>
    <mergeCell ref="M66:N66"/>
    <mergeCell ref="O66:R66"/>
    <mergeCell ref="BF66:BG66"/>
    <mergeCell ref="BH66:BI66"/>
    <mergeCell ref="C67:C69"/>
    <mergeCell ref="D67:F69"/>
    <mergeCell ref="G67:H67"/>
    <mergeCell ref="M67:N67"/>
    <mergeCell ref="O67:R67"/>
    <mergeCell ref="S67:U69"/>
    <mergeCell ref="BF67:BG67"/>
    <mergeCell ref="BH67:BI67"/>
    <mergeCell ref="C64:C66"/>
    <mergeCell ref="D64:F66"/>
    <mergeCell ref="BF64:BG64"/>
    <mergeCell ref="BH64:BI64"/>
    <mergeCell ref="BJ67:BN69"/>
    <mergeCell ref="G68:H68"/>
    <mergeCell ref="M68:N68"/>
    <mergeCell ref="O68:R68"/>
    <mergeCell ref="BF68:BG68"/>
    <mergeCell ref="BH68:BI68"/>
    <mergeCell ref="G69:H69"/>
    <mergeCell ref="I69:J69"/>
    <mergeCell ref="K69:L69"/>
    <mergeCell ref="M69:N69"/>
    <mergeCell ref="O69:R69"/>
    <mergeCell ref="BF69:BG69"/>
    <mergeCell ref="BH69:BI69"/>
    <mergeCell ref="C70:C72"/>
    <mergeCell ref="D70:F72"/>
    <mergeCell ref="G70:H70"/>
    <mergeCell ref="M70:N70"/>
    <mergeCell ref="O70:R70"/>
    <mergeCell ref="S70:U72"/>
    <mergeCell ref="BF70:BG70"/>
    <mergeCell ref="BH70:BI70"/>
    <mergeCell ref="BJ70:BN72"/>
    <mergeCell ref="G71:H71"/>
    <mergeCell ref="M71:N71"/>
    <mergeCell ref="O71:R71"/>
    <mergeCell ref="BF71:BG71"/>
    <mergeCell ref="BH71:BI71"/>
    <mergeCell ref="G72:H72"/>
    <mergeCell ref="I72:J72"/>
    <mergeCell ref="K72:L72"/>
    <mergeCell ref="M72:N72"/>
    <mergeCell ref="O72:R72"/>
    <mergeCell ref="BF72:BG72"/>
    <mergeCell ref="BH72:BI72"/>
    <mergeCell ref="C73:C75"/>
    <mergeCell ref="D73:F75"/>
    <mergeCell ref="G73:H73"/>
    <mergeCell ref="M73:N73"/>
    <mergeCell ref="O73:R73"/>
    <mergeCell ref="S73:U75"/>
    <mergeCell ref="C76:C78"/>
    <mergeCell ref="D76:F78"/>
    <mergeCell ref="G76:H76"/>
    <mergeCell ref="M76:N76"/>
    <mergeCell ref="O76:R76"/>
    <mergeCell ref="BF73:BG73"/>
    <mergeCell ref="BH73:BI73"/>
    <mergeCell ref="BJ73:BN75"/>
    <mergeCell ref="G74:H74"/>
    <mergeCell ref="M74:N74"/>
    <mergeCell ref="O74:R74"/>
    <mergeCell ref="BF74:BG74"/>
    <mergeCell ref="BH74:BI74"/>
    <mergeCell ref="G75:H75"/>
    <mergeCell ref="I75:J75"/>
    <mergeCell ref="BJ76:BN78"/>
    <mergeCell ref="G77:H77"/>
    <mergeCell ref="M77:N77"/>
    <mergeCell ref="O77:R77"/>
    <mergeCell ref="BF77:BG77"/>
    <mergeCell ref="BH77:BI77"/>
    <mergeCell ref="G78:H78"/>
    <mergeCell ref="K75:L75"/>
    <mergeCell ref="M75:N75"/>
    <mergeCell ref="O75:R75"/>
    <mergeCell ref="BF75:BG75"/>
    <mergeCell ref="BH75:BI75"/>
    <mergeCell ref="I78:J78"/>
    <mergeCell ref="K78:L78"/>
    <mergeCell ref="M78:N78"/>
    <mergeCell ref="O78:R78"/>
    <mergeCell ref="BF78:BG78"/>
    <mergeCell ref="BH78:BI78"/>
    <mergeCell ref="S76:U78"/>
    <mergeCell ref="BF76:BG76"/>
    <mergeCell ref="BH76:BI76"/>
    <mergeCell ref="BJ79:BN81"/>
    <mergeCell ref="G80:H80"/>
    <mergeCell ref="M80:N80"/>
    <mergeCell ref="O80:R80"/>
    <mergeCell ref="BF80:BG80"/>
    <mergeCell ref="BH80:BI80"/>
    <mergeCell ref="G81:H81"/>
    <mergeCell ref="I81:J81"/>
    <mergeCell ref="G79:H79"/>
    <mergeCell ref="M79:N79"/>
    <mergeCell ref="O79:R79"/>
    <mergeCell ref="S79:U81"/>
    <mergeCell ref="K81:L81"/>
    <mergeCell ref="M81:N81"/>
    <mergeCell ref="O81:R81"/>
    <mergeCell ref="BF81:BG81"/>
    <mergeCell ref="BH81:BI81"/>
    <mergeCell ref="C82:C84"/>
    <mergeCell ref="D82:F84"/>
    <mergeCell ref="G82:H82"/>
    <mergeCell ref="M82:N82"/>
    <mergeCell ref="O82:R82"/>
    <mergeCell ref="S82:U84"/>
    <mergeCell ref="BF82:BG82"/>
    <mergeCell ref="BH82:BI82"/>
    <mergeCell ref="C79:C81"/>
    <mergeCell ref="D79:F81"/>
    <mergeCell ref="BF79:BG79"/>
    <mergeCell ref="BH79:BI79"/>
    <mergeCell ref="BJ82:BN84"/>
    <mergeCell ref="G83:H83"/>
    <mergeCell ref="M83:N83"/>
    <mergeCell ref="O83:R83"/>
    <mergeCell ref="BF83:BG83"/>
    <mergeCell ref="BH83:BI83"/>
    <mergeCell ref="G84:H84"/>
    <mergeCell ref="I84:J84"/>
    <mergeCell ref="K84:L84"/>
    <mergeCell ref="M84:N84"/>
    <mergeCell ref="O84:R84"/>
    <mergeCell ref="BF84:BG84"/>
    <mergeCell ref="BH84:BI84"/>
    <mergeCell ref="C85:C87"/>
    <mergeCell ref="D85:F87"/>
    <mergeCell ref="G85:H85"/>
    <mergeCell ref="M85:N85"/>
    <mergeCell ref="O85:R85"/>
    <mergeCell ref="S85:U87"/>
    <mergeCell ref="BF85:BG85"/>
    <mergeCell ref="BH85:BI85"/>
    <mergeCell ref="BJ85:BN87"/>
    <mergeCell ref="G86:H86"/>
    <mergeCell ref="M86:N86"/>
    <mergeCell ref="O86:R86"/>
    <mergeCell ref="BF86:BG86"/>
    <mergeCell ref="BH86:BI86"/>
    <mergeCell ref="G87:H87"/>
    <mergeCell ref="I87:J87"/>
    <mergeCell ref="K87:L87"/>
    <mergeCell ref="M87:N87"/>
    <mergeCell ref="O87:R87"/>
    <mergeCell ref="BF87:BG87"/>
    <mergeCell ref="BH87:BI87"/>
    <mergeCell ref="C88:C90"/>
    <mergeCell ref="D88:F90"/>
    <mergeCell ref="G88:H88"/>
    <mergeCell ref="M88:N88"/>
    <mergeCell ref="O88:R88"/>
    <mergeCell ref="S88:U90"/>
    <mergeCell ref="C91:C93"/>
    <mergeCell ref="D91:F93"/>
    <mergeCell ref="G91:H91"/>
    <mergeCell ref="M91:N91"/>
    <mergeCell ref="O91:R91"/>
    <mergeCell ref="BF88:BG88"/>
    <mergeCell ref="BH88:BI88"/>
    <mergeCell ref="BJ88:BN90"/>
    <mergeCell ref="G89:H89"/>
    <mergeCell ref="M89:N89"/>
    <mergeCell ref="O89:R89"/>
    <mergeCell ref="BF89:BG89"/>
    <mergeCell ref="BH89:BI89"/>
    <mergeCell ref="G90:H90"/>
    <mergeCell ref="I90:J90"/>
    <mergeCell ref="BJ91:BN93"/>
    <mergeCell ref="G92:H92"/>
    <mergeCell ref="M92:N92"/>
    <mergeCell ref="O92:R92"/>
    <mergeCell ref="BF92:BG92"/>
    <mergeCell ref="BH92:BI92"/>
    <mergeCell ref="G93:H93"/>
    <mergeCell ref="K90:L90"/>
    <mergeCell ref="M90:N90"/>
    <mergeCell ref="O90:R90"/>
    <mergeCell ref="BF90:BG90"/>
    <mergeCell ref="BH90:BI90"/>
    <mergeCell ref="I93:J93"/>
    <mergeCell ref="K93:L93"/>
    <mergeCell ref="M93:N93"/>
    <mergeCell ref="O93:R93"/>
    <mergeCell ref="BF93:BG93"/>
    <mergeCell ref="BH93:BI93"/>
    <mergeCell ref="S91:U93"/>
    <mergeCell ref="BF91:BG91"/>
    <mergeCell ref="BH91:BI91"/>
    <mergeCell ref="BJ94:BN96"/>
    <mergeCell ref="G95:H95"/>
    <mergeCell ref="M95:N95"/>
    <mergeCell ref="O95:R95"/>
    <mergeCell ref="BF95:BG95"/>
    <mergeCell ref="BH95:BI95"/>
    <mergeCell ref="G96:H96"/>
    <mergeCell ref="I96:J96"/>
    <mergeCell ref="G94:H94"/>
    <mergeCell ref="M94:N94"/>
    <mergeCell ref="O94:R94"/>
    <mergeCell ref="S94:U96"/>
    <mergeCell ref="K96:L96"/>
    <mergeCell ref="M96:N96"/>
    <mergeCell ref="O96:R96"/>
    <mergeCell ref="BF96:BG96"/>
    <mergeCell ref="BH96:BI96"/>
    <mergeCell ref="C97:C99"/>
    <mergeCell ref="D97:F99"/>
    <mergeCell ref="G97:H97"/>
    <mergeCell ref="M97:N97"/>
    <mergeCell ref="O97:R97"/>
    <mergeCell ref="S97:U99"/>
    <mergeCell ref="BF97:BG97"/>
    <mergeCell ref="BH97:BI97"/>
    <mergeCell ref="C94:C96"/>
    <mergeCell ref="D94:F96"/>
    <mergeCell ref="BF94:BG94"/>
    <mergeCell ref="BH94:BI94"/>
    <mergeCell ref="BJ97:BN99"/>
    <mergeCell ref="G98:H98"/>
    <mergeCell ref="M98:N98"/>
    <mergeCell ref="O98:R98"/>
    <mergeCell ref="BF98:BG98"/>
    <mergeCell ref="BH98:BI98"/>
    <mergeCell ref="G99:H99"/>
    <mergeCell ref="I99:J99"/>
    <mergeCell ref="K99:L99"/>
    <mergeCell ref="M99:N99"/>
    <mergeCell ref="O99:R99"/>
    <mergeCell ref="BF99:BG99"/>
    <mergeCell ref="BH99:BI99"/>
    <mergeCell ref="C100:C102"/>
    <mergeCell ref="D100:F102"/>
    <mergeCell ref="G100:H100"/>
    <mergeCell ref="M100:N100"/>
    <mergeCell ref="O100:R100"/>
    <mergeCell ref="S100:U102"/>
    <mergeCell ref="BF100:BG100"/>
    <mergeCell ref="BH100:BI100"/>
    <mergeCell ref="BJ100:BN102"/>
    <mergeCell ref="G101:H101"/>
    <mergeCell ref="M101:N101"/>
    <mergeCell ref="O101:R101"/>
    <mergeCell ref="BF101:BG101"/>
    <mergeCell ref="BH101:BI101"/>
    <mergeCell ref="G102:H102"/>
    <mergeCell ref="I102:J102"/>
    <mergeCell ref="K102:L102"/>
    <mergeCell ref="M102:N102"/>
    <mergeCell ref="O102:R102"/>
    <mergeCell ref="BF102:BG102"/>
    <mergeCell ref="BH102:BI102"/>
    <mergeCell ref="C103:C105"/>
    <mergeCell ref="D103:F105"/>
    <mergeCell ref="G103:H103"/>
    <mergeCell ref="M103:N103"/>
    <mergeCell ref="O103:R103"/>
    <mergeCell ref="S103:U105"/>
    <mergeCell ref="C106:C108"/>
    <mergeCell ref="D106:F108"/>
    <mergeCell ref="G106:H106"/>
    <mergeCell ref="M106:N106"/>
    <mergeCell ref="O106:R106"/>
    <mergeCell ref="BF103:BG103"/>
    <mergeCell ref="BH103:BI103"/>
    <mergeCell ref="BJ103:BN105"/>
    <mergeCell ref="G104:H104"/>
    <mergeCell ref="M104:N104"/>
    <mergeCell ref="O104:R104"/>
    <mergeCell ref="BF104:BG104"/>
    <mergeCell ref="BH104:BI104"/>
    <mergeCell ref="G105:H105"/>
    <mergeCell ref="I105:J105"/>
    <mergeCell ref="BJ106:BN108"/>
    <mergeCell ref="G107:H107"/>
    <mergeCell ref="M107:N107"/>
    <mergeCell ref="O107:R107"/>
    <mergeCell ref="BF107:BG107"/>
    <mergeCell ref="BH107:BI107"/>
    <mergeCell ref="G108:H108"/>
    <mergeCell ref="K105:L105"/>
    <mergeCell ref="M105:N105"/>
    <mergeCell ref="O105:R105"/>
    <mergeCell ref="BF105:BG105"/>
    <mergeCell ref="BH105:BI105"/>
    <mergeCell ref="I108:J108"/>
    <mergeCell ref="K108:L108"/>
    <mergeCell ref="M108:N108"/>
    <mergeCell ref="O108:R108"/>
    <mergeCell ref="BF108:BG108"/>
    <mergeCell ref="BH108:BI108"/>
    <mergeCell ref="S106:U108"/>
    <mergeCell ref="BF106:BG106"/>
    <mergeCell ref="BH106:BI106"/>
    <mergeCell ref="BJ109:BN111"/>
    <mergeCell ref="G110:H110"/>
    <mergeCell ref="M110:N110"/>
    <mergeCell ref="O110:R110"/>
    <mergeCell ref="BF110:BG110"/>
    <mergeCell ref="BH110:BI110"/>
    <mergeCell ref="G111:H111"/>
    <mergeCell ref="I111:J111"/>
    <mergeCell ref="G109:H109"/>
    <mergeCell ref="M109:N109"/>
    <mergeCell ref="O109:R109"/>
    <mergeCell ref="S109:U111"/>
    <mergeCell ref="K111:L111"/>
    <mergeCell ref="M111:N111"/>
    <mergeCell ref="O111:R111"/>
    <mergeCell ref="BF111:BG111"/>
    <mergeCell ref="BH111:BI111"/>
    <mergeCell ref="C112:C114"/>
    <mergeCell ref="D112:F114"/>
    <mergeCell ref="G112:H112"/>
    <mergeCell ref="M112:N112"/>
    <mergeCell ref="O112:R112"/>
    <mergeCell ref="S112:U114"/>
    <mergeCell ref="BF112:BG112"/>
    <mergeCell ref="BH112:BI112"/>
    <mergeCell ref="C109:C111"/>
    <mergeCell ref="D109:F111"/>
    <mergeCell ref="BF109:BG109"/>
    <mergeCell ref="BH109:BI109"/>
    <mergeCell ref="BJ112:BN114"/>
    <mergeCell ref="G113:H113"/>
    <mergeCell ref="M113:N113"/>
    <mergeCell ref="O113:R113"/>
    <mergeCell ref="BF113:BG113"/>
    <mergeCell ref="BH113:BI113"/>
    <mergeCell ref="G114:H114"/>
    <mergeCell ref="I114:J114"/>
    <mergeCell ref="K114:L114"/>
    <mergeCell ref="M114:N114"/>
    <mergeCell ref="O114:R114"/>
    <mergeCell ref="BF114:BG114"/>
    <mergeCell ref="BH114:BI114"/>
    <mergeCell ref="C115:C117"/>
    <mergeCell ref="D115:F117"/>
    <mergeCell ref="G115:H115"/>
    <mergeCell ref="M115:N115"/>
    <mergeCell ref="O115:R115"/>
    <mergeCell ref="S115:U117"/>
    <mergeCell ref="BF115:BG115"/>
    <mergeCell ref="BH115:BI115"/>
    <mergeCell ref="BJ115:BN117"/>
    <mergeCell ref="G116:H116"/>
    <mergeCell ref="M116:N116"/>
    <mergeCell ref="O116:R116"/>
    <mergeCell ref="BF116:BG116"/>
    <mergeCell ref="BH116:BI116"/>
    <mergeCell ref="G117:H117"/>
    <mergeCell ref="I117:J117"/>
    <mergeCell ref="K117:L117"/>
    <mergeCell ref="M117:N117"/>
    <mergeCell ref="O117:R117"/>
    <mergeCell ref="BF117:BG117"/>
    <mergeCell ref="BH117:BI117"/>
    <mergeCell ref="C118:C120"/>
    <mergeCell ref="D118:F120"/>
    <mergeCell ref="G118:H118"/>
    <mergeCell ref="M118:N118"/>
    <mergeCell ref="O118:R118"/>
    <mergeCell ref="S118:U120"/>
    <mergeCell ref="C121:C123"/>
    <mergeCell ref="D121:F123"/>
    <mergeCell ref="G121:H121"/>
    <mergeCell ref="M121:N121"/>
    <mergeCell ref="O121:R121"/>
    <mergeCell ref="BF118:BG118"/>
    <mergeCell ref="BH118:BI118"/>
    <mergeCell ref="BJ118:BN120"/>
    <mergeCell ref="G119:H119"/>
    <mergeCell ref="M119:N119"/>
    <mergeCell ref="O119:R119"/>
    <mergeCell ref="BF119:BG119"/>
    <mergeCell ref="BH119:BI119"/>
    <mergeCell ref="G120:H120"/>
    <mergeCell ref="I120:J120"/>
    <mergeCell ref="BJ121:BN123"/>
    <mergeCell ref="G122:H122"/>
    <mergeCell ref="M122:N122"/>
    <mergeCell ref="O122:R122"/>
    <mergeCell ref="BF122:BG122"/>
    <mergeCell ref="BH122:BI122"/>
    <mergeCell ref="G123:H123"/>
    <mergeCell ref="K120:L120"/>
    <mergeCell ref="M120:N120"/>
    <mergeCell ref="O120:R120"/>
    <mergeCell ref="BF120:BG120"/>
    <mergeCell ref="BH120:BI120"/>
    <mergeCell ref="I123:J123"/>
    <mergeCell ref="K123:L123"/>
    <mergeCell ref="M123:N123"/>
    <mergeCell ref="O123:R123"/>
    <mergeCell ref="BF123:BG123"/>
    <mergeCell ref="BH123:BI123"/>
    <mergeCell ref="S121:U123"/>
    <mergeCell ref="BF121:BG121"/>
    <mergeCell ref="BH121:BI121"/>
    <mergeCell ref="C124:C126"/>
    <mergeCell ref="D124:F126"/>
    <mergeCell ref="G124:H124"/>
    <mergeCell ref="M124:N124"/>
    <mergeCell ref="O124:R124"/>
    <mergeCell ref="S124:U126"/>
    <mergeCell ref="K126:L126"/>
    <mergeCell ref="M126:N126"/>
    <mergeCell ref="O126:R126"/>
    <mergeCell ref="BF124:BG124"/>
    <mergeCell ref="BH124:BI124"/>
    <mergeCell ref="BJ124:BN126"/>
    <mergeCell ref="G125:H125"/>
    <mergeCell ref="M125:N125"/>
    <mergeCell ref="O125:R125"/>
    <mergeCell ref="BF125:BG125"/>
    <mergeCell ref="BH125:BI125"/>
    <mergeCell ref="G126:H126"/>
    <mergeCell ref="I126:J126"/>
    <mergeCell ref="BF126:BG126"/>
    <mergeCell ref="BH126:BI126"/>
    <mergeCell ref="BJ129:BM129"/>
    <mergeCell ref="O130:P131"/>
    <mergeCell ref="Q130:T130"/>
    <mergeCell ref="V130:Y130"/>
    <mergeCell ref="AE130:AF131"/>
    <mergeCell ref="AG130:AJ130"/>
    <mergeCell ref="AL130:AO130"/>
    <mergeCell ref="BJ130:BM130"/>
    <mergeCell ref="AL131:AM131"/>
    <mergeCell ref="AN131:AO131"/>
    <mergeCell ref="BE131:BH131"/>
    <mergeCell ref="BJ131:BM131"/>
    <mergeCell ref="AG131:AH131"/>
    <mergeCell ref="AI131:AJ131"/>
    <mergeCell ref="AQ133:AR133"/>
    <mergeCell ref="O132:P132"/>
    <mergeCell ref="Q132:R132"/>
    <mergeCell ref="S132:T132"/>
    <mergeCell ref="V132:W132"/>
    <mergeCell ref="X132:Y132"/>
    <mergeCell ref="AA132:AB132"/>
    <mergeCell ref="Q131:R131"/>
    <mergeCell ref="S131:T131"/>
    <mergeCell ref="V131:W131"/>
    <mergeCell ref="X131:Y131"/>
    <mergeCell ref="AN134:AO134"/>
    <mergeCell ref="AL135:AM135"/>
    <mergeCell ref="AN135:AO135"/>
    <mergeCell ref="AQ135:AR135"/>
    <mergeCell ref="AU132:AX132"/>
    <mergeCell ref="AZ132:BC132"/>
    <mergeCell ref="BE132:BH132"/>
    <mergeCell ref="O133:P133"/>
    <mergeCell ref="Q133:R133"/>
    <mergeCell ref="S133:T133"/>
    <mergeCell ref="V133:W133"/>
    <mergeCell ref="X133:Y133"/>
    <mergeCell ref="AA133:AB133"/>
    <mergeCell ref="AE133:AF133"/>
    <mergeCell ref="AE132:AF132"/>
    <mergeCell ref="AG132:AH132"/>
    <mergeCell ref="AI132:AJ132"/>
    <mergeCell ref="AL132:AM132"/>
    <mergeCell ref="AN132:AO132"/>
    <mergeCell ref="AQ132:AR132"/>
    <mergeCell ref="AG133:AH133"/>
    <mergeCell ref="AI133:AJ133"/>
    <mergeCell ref="AL133:AM133"/>
    <mergeCell ref="AN133:AO133"/>
    <mergeCell ref="AA136:AB136"/>
    <mergeCell ref="AE136:AF136"/>
    <mergeCell ref="AU140:AV140"/>
    <mergeCell ref="AW140:AZ140"/>
    <mergeCell ref="O134:P134"/>
    <mergeCell ref="Q134:R134"/>
    <mergeCell ref="S134:T134"/>
    <mergeCell ref="V134:W134"/>
    <mergeCell ref="X134:Y134"/>
    <mergeCell ref="AQ134:AR134"/>
    <mergeCell ref="O135:P135"/>
    <mergeCell ref="Q135:R135"/>
    <mergeCell ref="S135:T135"/>
    <mergeCell ref="V135:W135"/>
    <mergeCell ref="X135:Y135"/>
    <mergeCell ref="AA135:AB135"/>
    <mergeCell ref="AE135:AF135"/>
    <mergeCell ref="AG135:AH135"/>
    <mergeCell ref="AI135:AJ135"/>
    <mergeCell ref="AA134:AB134"/>
    <mergeCell ref="AE134:AF134"/>
    <mergeCell ref="AG134:AH134"/>
    <mergeCell ref="AI134:AJ134"/>
    <mergeCell ref="AL134:AM134"/>
    <mergeCell ref="O141:R141"/>
    <mergeCell ref="T141:W141"/>
    <mergeCell ref="Y141:AB141"/>
    <mergeCell ref="AE141:AH141"/>
    <mergeCell ref="AJ141:AM141"/>
    <mergeCell ref="AO141:AR141"/>
    <mergeCell ref="AW136:AZ136"/>
    <mergeCell ref="AU137:AV137"/>
    <mergeCell ref="AW137:AZ137"/>
    <mergeCell ref="AU138:AV138"/>
    <mergeCell ref="AW138:AZ138"/>
    <mergeCell ref="AU139:AV139"/>
    <mergeCell ref="AW139:AZ139"/>
    <mergeCell ref="AG136:AH136"/>
    <mergeCell ref="AI136:AJ136"/>
    <mergeCell ref="AL136:AM136"/>
    <mergeCell ref="AN136:AO136"/>
    <mergeCell ref="AQ136:AR136"/>
    <mergeCell ref="AU136:AV136"/>
    <mergeCell ref="O136:P136"/>
    <mergeCell ref="Q136:R136"/>
    <mergeCell ref="S136:T136"/>
    <mergeCell ref="V136:W136"/>
    <mergeCell ref="X136:Y136"/>
    <mergeCell ref="Y144:AB144"/>
    <mergeCell ref="AO144:AR144"/>
    <mergeCell ref="Y145:AB145"/>
    <mergeCell ref="AO145:AR145"/>
    <mergeCell ref="O146:R146"/>
    <mergeCell ref="T146:W146"/>
    <mergeCell ref="Y146:AB146"/>
    <mergeCell ref="AE146:AH146"/>
    <mergeCell ref="AJ146:AM146"/>
    <mergeCell ref="AO146:AR146"/>
  </mergeCells>
  <phoneticPr fontId="3"/>
  <conditionalFormatting sqref="AA132">
    <cfRule type="expression" dxfId="44" priority="2">
      <formula>OR(#REF!=$B131,#REF!=$B131)</formula>
    </cfRule>
  </conditionalFormatting>
  <conditionalFormatting sqref="AA135 AD135 AS135:BE135">
    <cfRule type="expression" dxfId="43" priority="47">
      <formula>OR(#REF!=$B127,#REF!=$B127)</formula>
    </cfRule>
  </conditionalFormatting>
  <conditionalFormatting sqref="AA130:AB130 AD130 AA139:AD139">
    <cfRule type="expression" dxfId="42" priority="48">
      <formula>OR(#REF!=$B128,#REF!=$B128)</formula>
    </cfRule>
  </conditionalFormatting>
  <conditionalFormatting sqref="AA140:AD140">
    <cfRule type="expression" dxfId="41" priority="46">
      <formula>OR(#REF!=$B127,#REF!=$B127)</formula>
    </cfRule>
  </conditionalFormatting>
  <conditionalFormatting sqref="AA21:BE21 AA129:AD129 AV129:BE129 AA131:AB131 AS131:AT132 AD131:AD134 AA133:AA134 AS133:BE134 AA136 AD136 AS136:BE138 AA137:AD138">
    <cfRule type="expression" dxfId="40" priority="45">
      <formula>OR(#REF!=$B20,#REF!=$B20)</formula>
    </cfRule>
  </conditionalFormatting>
  <conditionalFormatting sqref="AA24:BE24">
    <cfRule type="expression" dxfId="39" priority="40">
      <formula>OR(#REF!=$B23,#REF!=$B23)</formula>
    </cfRule>
  </conditionalFormatting>
  <conditionalFormatting sqref="AA27:BE27">
    <cfRule type="expression" dxfId="38" priority="39">
      <formula>OR(#REF!=$B26,#REF!=$B26)</formula>
    </cfRule>
  </conditionalFormatting>
  <conditionalFormatting sqref="AA30:BE30">
    <cfRule type="expression" dxfId="37" priority="38">
      <formula>OR(#REF!=$B29,#REF!=$B29)</formula>
    </cfRule>
  </conditionalFormatting>
  <conditionalFormatting sqref="AA33:BE33">
    <cfRule type="expression" dxfId="36" priority="37">
      <formula>OR(#REF!=$B32,#REF!=$B32)</formula>
    </cfRule>
  </conditionalFormatting>
  <conditionalFormatting sqref="AA36:BE36">
    <cfRule type="expression" dxfId="35" priority="36">
      <formula>OR(#REF!=$B35,#REF!=$B35)</formula>
    </cfRule>
  </conditionalFormatting>
  <conditionalFormatting sqref="AA39:BE39">
    <cfRule type="expression" dxfId="34" priority="3">
      <formula>OR(#REF!=$B38,#REF!=$B38)</formula>
    </cfRule>
  </conditionalFormatting>
  <conditionalFormatting sqref="AA42:BE42">
    <cfRule type="expression" dxfId="33" priority="34">
      <formula>OR(#REF!=$B41,#REF!=$B41)</formula>
    </cfRule>
  </conditionalFormatting>
  <conditionalFormatting sqref="AA45:BE45">
    <cfRule type="expression" dxfId="32" priority="33">
      <formula>OR(#REF!=$B44,#REF!=$B44)</formula>
    </cfRule>
  </conditionalFormatting>
  <conditionalFormatting sqref="AA48:BE48">
    <cfRule type="expression" dxfId="31" priority="32">
      <formula>OR(#REF!=$B47,#REF!=$B47)</formula>
    </cfRule>
  </conditionalFormatting>
  <conditionalFormatting sqref="AA51:BE51">
    <cfRule type="expression" dxfId="30" priority="31">
      <formula>OR(#REF!=$B50,#REF!=$B50)</formula>
    </cfRule>
  </conditionalFormatting>
  <conditionalFormatting sqref="AA54:BE54">
    <cfRule type="expression" dxfId="29" priority="30">
      <formula>OR(#REF!=$B53,#REF!=$B53)</formula>
    </cfRule>
  </conditionalFormatting>
  <conditionalFormatting sqref="AA57:BE57">
    <cfRule type="expression" dxfId="28" priority="29">
      <formula>OR(#REF!=$B56,#REF!=$B56)</formula>
    </cfRule>
  </conditionalFormatting>
  <conditionalFormatting sqref="AA60:BE60">
    <cfRule type="expression" dxfId="27" priority="28">
      <formula>OR(#REF!=$B59,#REF!=$B59)</formula>
    </cfRule>
  </conditionalFormatting>
  <conditionalFormatting sqref="AA63:BE63">
    <cfRule type="expression" dxfId="26" priority="27">
      <formula>OR(#REF!=$B62,#REF!=$B62)</formula>
    </cfRule>
  </conditionalFormatting>
  <conditionalFormatting sqref="AA66:BE66">
    <cfRule type="expression" dxfId="25" priority="26">
      <formula>OR(#REF!=$B65,#REF!=$B65)</formula>
    </cfRule>
  </conditionalFormatting>
  <conditionalFormatting sqref="AA69:BE69">
    <cfRule type="expression" dxfId="24" priority="25">
      <formula>OR(#REF!=$B68,#REF!=$B68)</formula>
    </cfRule>
  </conditionalFormatting>
  <conditionalFormatting sqref="AA72:BE72">
    <cfRule type="expression" dxfId="23" priority="24">
      <formula>OR(#REF!=$B71,#REF!=$B71)</formula>
    </cfRule>
  </conditionalFormatting>
  <conditionalFormatting sqref="AA75:BE75">
    <cfRule type="expression" dxfId="22" priority="23">
      <formula>OR(#REF!=$B74,#REF!=$B74)</formula>
    </cfRule>
  </conditionalFormatting>
  <conditionalFormatting sqref="AA78:BE78">
    <cfRule type="expression" dxfId="21" priority="22">
      <formula>OR(#REF!=$B77,#REF!=$B77)</formula>
    </cfRule>
  </conditionalFormatting>
  <conditionalFormatting sqref="AA81:BE81">
    <cfRule type="expression" dxfId="20" priority="21">
      <formula>OR(#REF!=$B80,#REF!=$B80)</formula>
    </cfRule>
  </conditionalFormatting>
  <conditionalFormatting sqref="AA84:BE84">
    <cfRule type="expression" dxfId="19" priority="20">
      <formula>OR(#REF!=$B83,#REF!=$B83)</formula>
    </cfRule>
  </conditionalFormatting>
  <conditionalFormatting sqref="AA87:BE87">
    <cfRule type="expression" dxfId="18" priority="19">
      <formula>OR(#REF!=$B86,#REF!=$B86)</formula>
    </cfRule>
  </conditionalFormatting>
  <conditionalFormatting sqref="AA90:BE90">
    <cfRule type="expression" dxfId="17" priority="18">
      <formula>OR(#REF!=$B89,#REF!=$B89)</formula>
    </cfRule>
  </conditionalFormatting>
  <conditionalFormatting sqref="AA93:BE93">
    <cfRule type="expression" dxfId="16" priority="17">
      <formula>OR(#REF!=$B92,#REF!=$B92)</formula>
    </cfRule>
  </conditionalFormatting>
  <conditionalFormatting sqref="AA96:BE96">
    <cfRule type="expression" dxfId="15" priority="16">
      <formula>OR(#REF!=$B95,#REF!=$B95)</formula>
    </cfRule>
  </conditionalFormatting>
  <conditionalFormatting sqref="AA99:BE99">
    <cfRule type="expression" dxfId="14" priority="15">
      <formula>OR(#REF!=$B98,#REF!=$B98)</formula>
    </cfRule>
  </conditionalFormatting>
  <conditionalFormatting sqref="AA102:BE102">
    <cfRule type="expression" dxfId="13" priority="14">
      <formula>OR(#REF!=$B101,#REF!=$B101)</formula>
    </cfRule>
  </conditionalFormatting>
  <conditionalFormatting sqref="AA105:BE105">
    <cfRule type="expression" dxfId="12" priority="13">
      <formula>OR(#REF!=$B104,#REF!=$B104)</formula>
    </cfRule>
  </conditionalFormatting>
  <conditionalFormatting sqref="AA108:BE108">
    <cfRule type="expression" dxfId="11" priority="12">
      <formula>OR(#REF!=$B107,#REF!=$B107)</formula>
    </cfRule>
  </conditionalFormatting>
  <conditionalFormatting sqref="AA111:BE111">
    <cfRule type="expression" dxfId="10" priority="11">
      <formula>OR(#REF!=$B110,#REF!=$B110)</formula>
    </cfRule>
  </conditionalFormatting>
  <conditionalFormatting sqref="AA114:BE114">
    <cfRule type="expression" dxfId="9" priority="10">
      <formula>OR(#REF!=$B113,#REF!=$B113)</formula>
    </cfRule>
  </conditionalFormatting>
  <conditionalFormatting sqref="AA117:BE117">
    <cfRule type="expression" dxfId="8" priority="9">
      <formula>OR(#REF!=$B116,#REF!=$B116)</formula>
    </cfRule>
  </conditionalFormatting>
  <conditionalFormatting sqref="AA120:BE120">
    <cfRule type="expression" dxfId="7" priority="8">
      <formula>OR(#REF!=$B119,#REF!=$B119)</formula>
    </cfRule>
  </conditionalFormatting>
  <conditionalFormatting sqref="AA123:BE123">
    <cfRule type="expression" dxfId="6" priority="7">
      <formula>OR(#REF!=$B122,#REF!=$B122)</formula>
    </cfRule>
  </conditionalFormatting>
  <conditionalFormatting sqref="AA126:BE128">
    <cfRule type="expression" dxfId="5" priority="6">
      <formula>OR(#REF!=$B125,#REF!=$B125)</formula>
    </cfRule>
  </conditionalFormatting>
  <conditionalFormatting sqref="AQ132:AQ134">
    <cfRule type="expression" dxfId="4" priority="1">
      <formula>OR(#REF!=$B131,#REF!=$B131)</formula>
    </cfRule>
  </conditionalFormatting>
  <conditionalFormatting sqref="AQ135">
    <cfRule type="expression" dxfId="3" priority="43">
      <formula>OR(#REF!=$B127,#REF!=$B127)</formula>
    </cfRule>
  </conditionalFormatting>
  <conditionalFormatting sqref="AQ129:AT129 AQ131:AR131 AQ136 AQ137:AR138">
    <cfRule type="expression" dxfId="2" priority="41">
      <formula>OR(#REF!=$B128,#REF!=$B128)</formula>
    </cfRule>
  </conditionalFormatting>
  <conditionalFormatting sqref="AQ130:BE130 AQ139:BE139">
    <cfRule type="expression" dxfId="1" priority="44">
      <formula>OR(#REF!=$B128,#REF!=$B128)</formula>
    </cfRule>
  </conditionalFormatting>
  <conditionalFormatting sqref="AQ140:BE140">
    <cfRule type="expression" dxfId="0" priority="42">
      <formula>OR(#REF!=$B127,#REF!=$B127)</formula>
    </cfRule>
  </conditionalFormatting>
  <dataValidations count="7">
    <dataValidation type="list" errorStyle="warning" allowBlank="1"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xr:uid="{00000000-0002-0000-0400-000000000000}">
      <formula1>INDIRECT(G20)</formula1>
    </dataValidation>
    <dataValidation type="list" allowBlank="1" showInputMessage="1" showErrorMessage="1" sqref="M20 M23 M26 M29 M32 M35 M38 M41 M44 M50 M122 M119 M47 M116 M113 M125 M110 M107 M104 M101 M98 M95 M92 M89 M86 M83 M80 M77 M74 M71 M68 M65 M62 M59 M56 M53" xr:uid="{00000000-0002-0000-0400-000001000000}">
      <formula1>"A, B, C, D"</formula1>
    </dataValidation>
    <dataValidation type="list" allowBlank="1" showInputMessage="1" showErrorMessage="1" sqref="G20 G125 G23 G26 G29 G32 G35 G38 G41 G44 G47 G122 G50 G119 G116 G113 G110 G107 G104 G98 G95 G92 G89 G86 G83 G80 G77 G74 G53 G71 G68 G65 G62 G59 G56 G101" xr:uid="{00000000-0002-0000-0400-000002000000}">
      <formula1>職種</formula1>
    </dataValidation>
    <dataValidation type="list" allowBlank="1" showInputMessage="1" showErrorMessage="1" sqref="AJ3" xr:uid="{00000000-0002-0000-0400-000003000000}">
      <formula1>#REF!</formula1>
    </dataValidation>
    <dataValidation type="decimal" allowBlank="1" showInputMessage="1" showErrorMessage="1" error="入力可能範囲　32～40" sqref="BE5:BF5" xr:uid="{00000000-0002-0000-0400-000004000000}">
      <formula1>32</formula1>
      <formula2>40</formula2>
    </dataValidation>
    <dataValidation type="list" allowBlank="1" showInputMessage="1" showErrorMessage="1" sqref="BI3:BL3" xr:uid="{00000000-0002-0000-0400-000005000000}">
      <formula1>"計画,実績"</formula1>
    </dataValidation>
    <dataValidation type="list" allowBlank="1" showInputMessage="1" sqref="C19:C140" xr:uid="{00000000-0002-0000-0400-000006000000}">
      <formula1>"◎,○"</formula1>
    </dataValidation>
  </dataValidations>
  <printOptions horizontalCentered="1"/>
  <pageMargins left="0.15748031496062992" right="0.15748031496062992" top="0.39370078740157483" bottom="0.23622047244094491" header="0.15748031496062992" footer="0.15748031496062992"/>
  <pageSetup paperSize="9" scale="27" orientation="portrait"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行の削除">
                <anchor moveWithCells="1" sizeWithCells="1">
                  <from>
                    <xdr:col>30</xdr:col>
                    <xdr:colOff>95250</xdr:colOff>
                    <xdr:row>8</xdr:row>
                    <xdr:rowOff>76200</xdr:rowOff>
                  </from>
                  <to>
                    <xdr:col>33</xdr:col>
                    <xdr:colOff>390525</xdr:colOff>
                    <xdr:row>11</xdr:row>
                    <xdr:rowOff>238125</xdr:rowOff>
                  </to>
                </anchor>
              </controlPr>
            </control>
          </mc:Choice>
        </mc:AlternateContent>
        <mc:AlternateContent xmlns:mc="http://schemas.openxmlformats.org/markup-compatibility/2006">
          <mc:Choice Requires="x14">
            <control shapeId="5122" r:id="rId5" name="Button 2">
              <controlPr defaultSize="0" print="0" autoFill="0" autoPict="0" macro="[0]!行の追加">
                <anchor moveWithCells="1" sizeWithCells="1">
                  <from>
                    <xdr:col>26</xdr:col>
                    <xdr:colOff>28575</xdr:colOff>
                    <xdr:row>8</xdr:row>
                    <xdr:rowOff>95250</xdr:rowOff>
                  </from>
                  <to>
                    <xdr:col>29</xdr:col>
                    <xdr:colOff>314325</xdr:colOff>
                    <xdr:row>11</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error="プルダウンにないケースは直接入力してください。" xr:uid="{00000000-0002-0000-0400-000007000000}">
          <x14:formula1>
            <xm:f>プルダウン・リスト!$C$4:$C$13</xm:f>
          </x14:formula1>
          <xm:sqref>AX1:BM1</xm:sqref>
        </x14:dataValidation>
        <x14:dataValidation type="list" allowBlank="1" showInputMessage="1" showErrorMessage="1" xr:uid="{00000000-0002-0000-0400-000008000000}">
          <x14:formula1>
            <xm:f>【記載例】シフト記号表!$C$5:$C$46</xm:f>
          </x14:formula1>
          <xm:sqref>AA124:BE124 AA22:BE22 AA25:BE25 AA34:BE34 AA28:BE28 AA31:BE31 AA40:BE40 AA43:BE43 AA46:BE46 AA49:BE49 AA52:BE52 AA55:BE55 AA58:BE58 AA61:BE61 AA64:BE64 AA67:BE67 AA70:BE70 AA73:BE73 AA76:BE76 AA79:BE79 AA82:BE82 AA85:BE85 AA88:BE88 AA91:BE91 AA94:BE94 AA97:BE97 AA100:BE100 AA19:BE19 AA103:BE103 AA121:BE121 AA106:BE106 AA109:BE109 AA112:BE112 AA115:BE115 AA118:BE118 AA37:BE37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A47"/>
  <sheetViews>
    <sheetView workbookViewId="0">
      <selection activeCell="C46" sqref="C46:C48"/>
    </sheetView>
  </sheetViews>
  <sheetFormatPr defaultColWidth="9.140625" defaultRowHeight="13.5" x14ac:dyDescent="0.15"/>
  <cols>
    <col min="1" max="1" width="1.85546875" style="247" customWidth="1"/>
    <col min="2" max="2" width="17.28515625" style="246" bestFit="1" customWidth="1"/>
    <col min="3" max="3" width="12.140625" style="246" customWidth="1"/>
    <col min="4" max="4" width="3.85546875" style="246" bestFit="1" customWidth="1"/>
    <col min="5" max="5" width="17.85546875" style="247" customWidth="1"/>
    <col min="6" max="6" width="3.85546875" style="247" bestFit="1" customWidth="1"/>
    <col min="7" max="7" width="17.85546875" style="247" customWidth="1"/>
    <col min="8" max="8" width="3.85546875" style="247" bestFit="1" customWidth="1"/>
    <col min="9" max="9" width="17.85546875" style="246" customWidth="1"/>
    <col min="10" max="10" width="3.85546875" style="247" bestFit="1" customWidth="1"/>
    <col min="11" max="11" width="17.85546875" style="247" customWidth="1"/>
    <col min="12" max="12" width="5.7109375" style="247" customWidth="1"/>
    <col min="13" max="13" width="17.85546875" style="247" customWidth="1"/>
    <col min="14" max="14" width="3.85546875" style="247" customWidth="1"/>
    <col min="15" max="15" width="17.85546875" style="247" customWidth="1"/>
    <col min="16" max="16" width="3.85546875" style="247" customWidth="1"/>
    <col min="17" max="17" width="17.85546875" style="247" customWidth="1"/>
    <col min="18" max="18" width="3.85546875" style="247" customWidth="1"/>
    <col min="19" max="19" width="17.85546875" style="247" customWidth="1"/>
    <col min="20" max="20" width="3.85546875" style="247" customWidth="1"/>
    <col min="21" max="21" width="17.85546875" style="247" customWidth="1"/>
    <col min="22" max="22" width="3.85546875" style="247" customWidth="1"/>
    <col min="23" max="23" width="17.85546875" style="247" customWidth="1"/>
    <col min="24" max="24" width="3.85546875" style="247" customWidth="1"/>
    <col min="25" max="25" width="17.85546875" style="247" customWidth="1"/>
    <col min="26" max="16384" width="9.140625" style="247"/>
  </cols>
  <sheetData>
    <row r="1" spans="2:25" x14ac:dyDescent="0.15">
      <c r="B1" s="245" t="s">
        <v>390</v>
      </c>
    </row>
    <row r="2" spans="2:25" x14ac:dyDescent="0.15">
      <c r="B2" s="248" t="s">
        <v>391</v>
      </c>
      <c r="E2" s="249" t="s">
        <v>392</v>
      </c>
      <c r="I2" s="250" t="s">
        <v>393</v>
      </c>
    </row>
    <row r="3" spans="2:25" x14ac:dyDescent="0.15">
      <c r="B3" s="248"/>
      <c r="E3" s="831" t="s">
        <v>394</v>
      </c>
      <c r="F3" s="831"/>
      <c r="G3" s="831"/>
      <c r="H3" s="831"/>
      <c r="I3" s="831"/>
      <c r="J3" s="831"/>
      <c r="K3" s="831"/>
      <c r="M3" s="831" t="s">
        <v>249</v>
      </c>
      <c r="N3" s="831"/>
      <c r="O3" s="831"/>
      <c r="Q3" s="831" t="s">
        <v>395</v>
      </c>
      <c r="R3" s="831"/>
      <c r="S3" s="831"/>
      <c r="T3" s="831"/>
      <c r="U3" s="831"/>
      <c r="V3" s="831"/>
      <c r="W3" s="831"/>
      <c r="Y3" s="251" t="s">
        <v>252</v>
      </c>
    </row>
    <row r="4" spans="2:25" x14ac:dyDescent="0.15">
      <c r="B4" s="246" t="s">
        <v>396</v>
      </c>
      <c r="C4" s="246" t="s">
        <v>365</v>
      </c>
      <c r="E4" s="246" t="s">
        <v>397</v>
      </c>
      <c r="F4" s="246"/>
      <c r="G4" s="246" t="s">
        <v>398</v>
      </c>
      <c r="I4" s="246" t="s">
        <v>399</v>
      </c>
      <c r="K4" s="246" t="s">
        <v>394</v>
      </c>
      <c r="M4" s="246" t="s">
        <v>400</v>
      </c>
      <c r="O4" s="246" t="s">
        <v>401</v>
      </c>
      <c r="Q4" s="246" t="s">
        <v>400</v>
      </c>
      <c r="S4" s="246" t="s">
        <v>401</v>
      </c>
      <c r="U4" s="246" t="s">
        <v>399</v>
      </c>
      <c r="W4" s="246" t="s">
        <v>394</v>
      </c>
      <c r="Y4" s="252" t="s">
        <v>402</v>
      </c>
    </row>
    <row r="5" spans="2:25" x14ac:dyDescent="0.15">
      <c r="B5" s="253" t="s">
        <v>403</v>
      </c>
      <c r="C5" s="254" t="s">
        <v>274</v>
      </c>
      <c r="D5" s="246" t="s">
        <v>404</v>
      </c>
      <c r="E5" s="255" t="s">
        <v>362</v>
      </c>
      <c r="F5" s="246" t="s">
        <v>405</v>
      </c>
      <c r="G5" s="255" t="s">
        <v>406</v>
      </c>
      <c r="H5" s="256" t="s">
        <v>407</v>
      </c>
      <c r="I5" s="255" t="s">
        <v>406</v>
      </c>
      <c r="J5" s="247" t="s">
        <v>223</v>
      </c>
      <c r="K5" s="257" t="s">
        <v>362</v>
      </c>
      <c r="M5" s="258" t="s">
        <v>408</v>
      </c>
      <c r="N5" s="246" t="s">
        <v>409</v>
      </c>
      <c r="O5" s="258" t="s">
        <v>410</v>
      </c>
      <c r="Q5" s="257" t="s">
        <v>406</v>
      </c>
      <c r="R5" s="246" t="s">
        <v>409</v>
      </c>
      <c r="S5" s="257" t="s">
        <v>362</v>
      </c>
      <c r="T5" s="256" t="s">
        <v>411</v>
      </c>
      <c r="U5" s="255" t="s">
        <v>410</v>
      </c>
      <c r="V5" s="247" t="s">
        <v>223</v>
      </c>
      <c r="W5" s="257" t="s">
        <v>410</v>
      </c>
      <c r="Y5" s="257" t="s">
        <v>406</v>
      </c>
    </row>
    <row r="6" spans="2:25" x14ac:dyDescent="0.15">
      <c r="B6" s="253" t="s">
        <v>412</v>
      </c>
      <c r="C6" s="254" t="s">
        <v>413</v>
      </c>
      <c r="D6" s="246" t="s">
        <v>404</v>
      </c>
      <c r="E6" s="255" t="s">
        <v>410</v>
      </c>
      <c r="F6" s="246" t="s">
        <v>414</v>
      </c>
      <c r="G6" s="255" t="s">
        <v>362</v>
      </c>
      <c r="H6" s="256" t="s">
        <v>415</v>
      </c>
      <c r="I6" s="255" t="s">
        <v>416</v>
      </c>
      <c r="J6" s="247" t="s">
        <v>417</v>
      </c>
      <c r="K6" s="257" t="s">
        <v>362</v>
      </c>
      <c r="M6" s="258" t="s">
        <v>362</v>
      </c>
      <c r="N6" s="246" t="s">
        <v>418</v>
      </c>
      <c r="O6" s="258" t="s">
        <v>406</v>
      </c>
      <c r="Q6" s="257" t="s">
        <v>416</v>
      </c>
      <c r="R6" s="246" t="s">
        <v>419</v>
      </c>
      <c r="S6" s="257" t="s">
        <v>406</v>
      </c>
      <c r="T6" s="256" t="s">
        <v>415</v>
      </c>
      <c r="U6" s="255" t="s">
        <v>410</v>
      </c>
      <c r="V6" s="247" t="s">
        <v>420</v>
      </c>
      <c r="W6" s="257" t="s">
        <v>416</v>
      </c>
      <c r="Y6" s="257" t="s">
        <v>406</v>
      </c>
    </row>
    <row r="7" spans="2:25" x14ac:dyDescent="0.15">
      <c r="B7" s="253" t="s">
        <v>421</v>
      </c>
      <c r="C7" s="254" t="s">
        <v>422</v>
      </c>
      <c r="D7" s="246" t="s">
        <v>423</v>
      </c>
      <c r="E7" s="255" t="s">
        <v>424</v>
      </c>
      <c r="F7" s="246" t="s">
        <v>419</v>
      </c>
      <c r="G7" s="255" t="s">
        <v>425</v>
      </c>
      <c r="H7" s="256" t="s">
        <v>426</v>
      </c>
      <c r="I7" s="255" t="s">
        <v>424</v>
      </c>
      <c r="J7" s="247" t="s">
        <v>223</v>
      </c>
      <c r="K7" s="257" t="s">
        <v>362</v>
      </c>
      <c r="M7" s="258" t="s">
        <v>406</v>
      </c>
      <c r="N7" s="246" t="s">
        <v>419</v>
      </c>
      <c r="O7" s="258" t="s">
        <v>425</v>
      </c>
      <c r="Q7" s="257" t="s">
        <v>362</v>
      </c>
      <c r="R7" s="246" t="s">
        <v>427</v>
      </c>
      <c r="S7" s="257" t="s">
        <v>406</v>
      </c>
      <c r="T7" s="256" t="s">
        <v>407</v>
      </c>
      <c r="U7" s="255" t="s">
        <v>424</v>
      </c>
      <c r="V7" s="247" t="s">
        <v>428</v>
      </c>
      <c r="W7" s="257" t="s">
        <v>362</v>
      </c>
      <c r="Y7" s="257" t="s">
        <v>406</v>
      </c>
    </row>
    <row r="8" spans="2:25" x14ac:dyDescent="0.15">
      <c r="B8" s="253"/>
      <c r="C8" s="254" t="s">
        <v>429</v>
      </c>
      <c r="D8" s="246" t="s">
        <v>430</v>
      </c>
      <c r="E8" s="255">
        <v>0.29166666666666702</v>
      </c>
      <c r="F8" s="246" t="s">
        <v>419</v>
      </c>
      <c r="G8" s="255">
        <v>0.66666666666666696</v>
      </c>
      <c r="H8" s="256" t="s">
        <v>426</v>
      </c>
      <c r="I8" s="255">
        <v>4.1666666666666699E-2</v>
      </c>
      <c r="J8" s="247" t="s">
        <v>428</v>
      </c>
      <c r="K8" s="257">
        <f>IF(OR(E8="",G8=""),"",(G8+IF(E8&gt;G8,1,0)-E8-I8)*24)</f>
        <v>8</v>
      </c>
      <c r="M8" s="258">
        <f>【記載例】勤務形態一覧表!$Q$11</f>
        <v>0.375</v>
      </c>
      <c r="N8" s="246" t="s">
        <v>419</v>
      </c>
      <c r="O8" s="258">
        <f>【記載例】勤務形態一覧表!$U$11</f>
        <v>0.70833333333333304</v>
      </c>
      <c r="Q8" s="259">
        <f t="shared" ref="Q8:Q21" si="0">IF(E8="","",IF(E8&lt;M8,M8,IF(E8&gt;=O8,"",E8)))</f>
        <v>0.375</v>
      </c>
      <c r="R8" s="246" t="s">
        <v>414</v>
      </c>
      <c r="S8" s="259">
        <f t="shared" ref="S8:S21" si="1">IF(G8="","",IF(G8&gt;E8,IF(G8&lt;O8,G8,O8),O8))</f>
        <v>0.66666666666666696</v>
      </c>
      <c r="T8" s="256" t="s">
        <v>426</v>
      </c>
      <c r="U8" s="255">
        <f>I8</f>
        <v>4.1666666666666699E-2</v>
      </c>
      <c r="V8" s="247" t="s">
        <v>223</v>
      </c>
      <c r="W8" s="257">
        <f>IF(Q8="","",IF((S8+IF(Q8&gt;S8,1,0)-Q8-U8)*24=0,"",(S8+IF(Q8&gt;S8,1,0)-Q8-U8)*24))</f>
        <v>6.0000000000000098</v>
      </c>
      <c r="Y8" s="257">
        <f>IF(W8="",K8,IF(OR(K8-W8=0,K8-W8&lt;0),"",K8-W8))</f>
        <v>1.99999999999999</v>
      </c>
    </row>
    <row r="9" spans="2:25" x14ac:dyDescent="0.15">
      <c r="B9" s="253"/>
      <c r="C9" s="254" t="s">
        <v>431</v>
      </c>
      <c r="D9" s="246" t="s">
        <v>432</v>
      </c>
      <c r="E9" s="255">
        <v>0.375</v>
      </c>
      <c r="F9" s="246" t="s">
        <v>433</v>
      </c>
      <c r="G9" s="255">
        <v>0.75</v>
      </c>
      <c r="H9" s="256" t="s">
        <v>434</v>
      </c>
      <c r="I9" s="255">
        <v>4.1666666666666699E-2</v>
      </c>
      <c r="J9" s="247" t="s">
        <v>417</v>
      </c>
      <c r="K9" s="257">
        <f t="shared" ref="K9:K21" si="2">IF(OR(E9="",G9=""),"",(G9+IF(E9&gt;G9,1,0)-E9-I9)*24)</f>
        <v>8</v>
      </c>
      <c r="M9" s="258">
        <f>【記載例】勤務形態一覧表!$Q$11</f>
        <v>0.375</v>
      </c>
      <c r="N9" s="246" t="s">
        <v>427</v>
      </c>
      <c r="O9" s="258">
        <f>【記載例】勤務形態一覧表!$U$11</f>
        <v>0.70833333333333304</v>
      </c>
      <c r="Q9" s="259">
        <f t="shared" si="0"/>
        <v>0.375</v>
      </c>
      <c r="R9" s="246" t="s">
        <v>433</v>
      </c>
      <c r="S9" s="259">
        <f t="shared" si="1"/>
        <v>0.70833333333333304</v>
      </c>
      <c r="T9" s="256" t="s">
        <v>435</v>
      </c>
      <c r="U9" s="255">
        <f t="shared" ref="U9:U21" si="3">I9</f>
        <v>4.1666666666666699E-2</v>
      </c>
      <c r="V9" s="247" t="s">
        <v>436</v>
      </c>
      <c r="W9" s="257">
        <f t="shared" ref="W9:W21" si="4">IF(Q9="","",IF((S9+IF(Q9&gt;S9,1,0)-Q9-U9)*24=0,"",(S9+IF(Q9&gt;S9,1,0)-Q9-U9)*24))</f>
        <v>6.9999999999999902</v>
      </c>
      <c r="Y9" s="257">
        <f t="shared" ref="Y9:Y21" si="5">IF(W9="",K9,IF(OR(K9-W9=0,K9-W9&lt;0),"",K9-W9))</f>
        <v>1.00000000000001</v>
      </c>
    </row>
    <row r="10" spans="2:25" x14ac:dyDescent="0.15">
      <c r="B10" s="253"/>
      <c r="C10" s="254" t="s">
        <v>437</v>
      </c>
      <c r="D10" s="246" t="s">
        <v>438</v>
      </c>
      <c r="E10" s="255">
        <v>0.41666666666666702</v>
      </c>
      <c r="F10" s="246" t="s">
        <v>433</v>
      </c>
      <c r="G10" s="255">
        <v>0.79166666666666696</v>
      </c>
      <c r="H10" s="256" t="s">
        <v>435</v>
      </c>
      <c r="I10" s="255">
        <v>4.1666666666666699E-2</v>
      </c>
      <c r="J10" s="247" t="s">
        <v>223</v>
      </c>
      <c r="K10" s="257">
        <f t="shared" si="2"/>
        <v>8</v>
      </c>
      <c r="M10" s="258">
        <f>【記載例】勤務形態一覧表!$Q$11</f>
        <v>0.375</v>
      </c>
      <c r="N10" s="246" t="s">
        <v>427</v>
      </c>
      <c r="O10" s="258">
        <f>【記載例】勤務形態一覧表!$U$11</f>
        <v>0.70833333333333304</v>
      </c>
      <c r="Q10" s="259">
        <f t="shared" si="0"/>
        <v>0.41666666666666702</v>
      </c>
      <c r="R10" s="246" t="s">
        <v>427</v>
      </c>
      <c r="S10" s="259">
        <f t="shared" si="1"/>
        <v>0.70833333333333304</v>
      </c>
      <c r="T10" s="256" t="s">
        <v>434</v>
      </c>
      <c r="U10" s="255">
        <f t="shared" si="3"/>
        <v>4.1666666666666699E-2</v>
      </c>
      <c r="V10" s="247" t="s">
        <v>223</v>
      </c>
      <c r="W10" s="257">
        <f t="shared" si="4"/>
        <v>5.9999999999999796</v>
      </c>
      <c r="Y10" s="257">
        <f t="shared" si="5"/>
        <v>2.00000000000002</v>
      </c>
    </row>
    <row r="11" spans="2:25" x14ac:dyDescent="0.15">
      <c r="B11" s="253"/>
      <c r="C11" s="254" t="s">
        <v>315</v>
      </c>
      <c r="D11" s="246" t="s">
        <v>430</v>
      </c>
      <c r="E11" s="255">
        <v>0.5</v>
      </c>
      <c r="F11" s="246" t="s">
        <v>427</v>
      </c>
      <c r="G11" s="255">
        <v>0.875</v>
      </c>
      <c r="H11" s="256" t="s">
        <v>426</v>
      </c>
      <c r="I11" s="255">
        <v>4.1666666666666699E-2</v>
      </c>
      <c r="J11" s="247" t="s">
        <v>436</v>
      </c>
      <c r="K11" s="257">
        <f t="shared" si="2"/>
        <v>8</v>
      </c>
      <c r="M11" s="258">
        <f>【記載例】勤務形態一覧表!$Q$11</f>
        <v>0.375</v>
      </c>
      <c r="N11" s="246" t="s">
        <v>427</v>
      </c>
      <c r="O11" s="258">
        <f>【記載例】勤務形態一覧表!$U$11</f>
        <v>0.70833333333333304</v>
      </c>
      <c r="Q11" s="259">
        <f t="shared" si="0"/>
        <v>0.5</v>
      </c>
      <c r="R11" s="246" t="s">
        <v>418</v>
      </c>
      <c r="S11" s="259">
        <f t="shared" si="1"/>
        <v>0.70833333333333304</v>
      </c>
      <c r="T11" s="256" t="s">
        <v>407</v>
      </c>
      <c r="U11" s="255">
        <v>0</v>
      </c>
      <c r="V11" s="247" t="s">
        <v>439</v>
      </c>
      <c r="W11" s="257">
        <f t="shared" si="4"/>
        <v>4.9999999999999902</v>
      </c>
      <c r="Y11" s="257">
        <f t="shared" si="5"/>
        <v>3.0000000000000102</v>
      </c>
    </row>
    <row r="12" spans="2:25" x14ac:dyDescent="0.15">
      <c r="B12" s="253"/>
      <c r="C12" s="254" t="s">
        <v>440</v>
      </c>
      <c r="D12" s="246" t="s">
        <v>432</v>
      </c>
      <c r="E12" s="255">
        <v>0.375</v>
      </c>
      <c r="F12" s="246" t="s">
        <v>427</v>
      </c>
      <c r="G12" s="255">
        <v>0.54166666666666696</v>
      </c>
      <c r="H12" s="256" t="s">
        <v>434</v>
      </c>
      <c r="I12" s="255">
        <v>0</v>
      </c>
      <c r="J12" s="247" t="s">
        <v>441</v>
      </c>
      <c r="K12" s="257">
        <f t="shared" si="2"/>
        <v>4.0000000000000098</v>
      </c>
      <c r="M12" s="258">
        <f>【記載例】勤務形態一覧表!$Q$11</f>
        <v>0.375</v>
      </c>
      <c r="N12" s="246" t="s">
        <v>414</v>
      </c>
      <c r="O12" s="258">
        <f>【記載例】勤務形態一覧表!$U$11</f>
        <v>0.70833333333333304</v>
      </c>
      <c r="Q12" s="259">
        <f t="shared" si="0"/>
        <v>0.375</v>
      </c>
      <c r="R12" s="246" t="s">
        <v>414</v>
      </c>
      <c r="S12" s="259">
        <f t="shared" si="1"/>
        <v>0.54166666666666696</v>
      </c>
      <c r="T12" s="256" t="s">
        <v>442</v>
      </c>
      <c r="U12" s="255">
        <f t="shared" si="3"/>
        <v>0</v>
      </c>
      <c r="V12" s="247" t="s">
        <v>439</v>
      </c>
      <c r="W12" s="257">
        <f t="shared" si="4"/>
        <v>4.0000000000000098</v>
      </c>
      <c r="Y12" s="257" t="str">
        <f t="shared" si="5"/>
        <v/>
      </c>
    </row>
    <row r="13" spans="2:25" x14ac:dyDescent="0.15">
      <c r="B13" s="253"/>
      <c r="C13" s="254" t="s">
        <v>443</v>
      </c>
      <c r="D13" s="246" t="s">
        <v>432</v>
      </c>
      <c r="E13" s="255">
        <v>0.54166666666666696</v>
      </c>
      <c r="F13" s="246" t="s">
        <v>427</v>
      </c>
      <c r="G13" s="255">
        <v>0.70833333333333304</v>
      </c>
      <c r="H13" s="256" t="s">
        <v>442</v>
      </c>
      <c r="I13" s="255">
        <v>0</v>
      </c>
      <c r="J13" s="247" t="s">
        <v>439</v>
      </c>
      <c r="K13" s="257">
        <f t="shared" si="2"/>
        <v>3.9999999999999898</v>
      </c>
      <c r="M13" s="258">
        <f>【記載例】勤務形態一覧表!$Q$11</f>
        <v>0.375</v>
      </c>
      <c r="N13" s="246" t="s">
        <v>427</v>
      </c>
      <c r="O13" s="258">
        <f>【記載例】勤務形態一覧表!$U$11</f>
        <v>0.70833333333333304</v>
      </c>
      <c r="Q13" s="259">
        <f t="shared" si="0"/>
        <v>0.54166666666666696</v>
      </c>
      <c r="R13" s="246" t="s">
        <v>418</v>
      </c>
      <c r="S13" s="259">
        <f t="shared" si="1"/>
        <v>0.70833333333333304</v>
      </c>
      <c r="T13" s="256" t="s">
        <v>434</v>
      </c>
      <c r="U13" s="255">
        <f t="shared" si="3"/>
        <v>0</v>
      </c>
      <c r="V13" s="247" t="s">
        <v>441</v>
      </c>
      <c r="W13" s="257">
        <f t="shared" si="4"/>
        <v>3.9999999999999898</v>
      </c>
      <c r="Y13" s="257" t="str">
        <f t="shared" si="5"/>
        <v/>
      </c>
    </row>
    <row r="14" spans="2:25" x14ac:dyDescent="0.15">
      <c r="B14" s="253"/>
      <c r="C14" s="254" t="s">
        <v>444</v>
      </c>
      <c r="D14" s="246" t="s">
        <v>432</v>
      </c>
      <c r="E14" s="255">
        <v>0.58333333333333304</v>
      </c>
      <c r="F14" s="246" t="s">
        <v>418</v>
      </c>
      <c r="G14" s="255">
        <v>0.83333333333333304</v>
      </c>
      <c r="H14" s="256" t="s">
        <v>407</v>
      </c>
      <c r="I14" s="255">
        <v>0</v>
      </c>
      <c r="J14" s="247" t="s">
        <v>441</v>
      </c>
      <c r="K14" s="257">
        <f t="shared" si="2"/>
        <v>6</v>
      </c>
      <c r="M14" s="258">
        <f>【記載例】勤務形態一覧表!$Q$11</f>
        <v>0.375</v>
      </c>
      <c r="N14" s="246" t="s">
        <v>414</v>
      </c>
      <c r="O14" s="258">
        <f>【記載例】勤務形態一覧表!$U$11</f>
        <v>0.70833333333333304</v>
      </c>
      <c r="Q14" s="259">
        <f t="shared" si="0"/>
        <v>0.58333333333333304</v>
      </c>
      <c r="R14" s="246" t="s">
        <v>409</v>
      </c>
      <c r="S14" s="259">
        <f t="shared" si="1"/>
        <v>0.70833333333333304</v>
      </c>
      <c r="T14" s="256" t="s">
        <v>415</v>
      </c>
      <c r="U14" s="255">
        <f t="shared" si="3"/>
        <v>0</v>
      </c>
      <c r="V14" s="247" t="s">
        <v>417</v>
      </c>
      <c r="W14" s="257">
        <f t="shared" si="4"/>
        <v>3</v>
      </c>
      <c r="Y14" s="257">
        <f t="shared" si="5"/>
        <v>3</v>
      </c>
    </row>
    <row r="15" spans="2:25" x14ac:dyDescent="0.15">
      <c r="B15" s="253"/>
      <c r="C15" s="254" t="s">
        <v>445</v>
      </c>
      <c r="D15" s="246" t="s">
        <v>404</v>
      </c>
      <c r="E15" s="255">
        <v>0.66666666666666696</v>
      </c>
      <c r="F15" s="246" t="s">
        <v>409</v>
      </c>
      <c r="G15" s="255">
        <v>0.375</v>
      </c>
      <c r="H15" s="256" t="s">
        <v>415</v>
      </c>
      <c r="I15" s="255">
        <v>8.3333333333333301E-2</v>
      </c>
      <c r="J15" s="247" t="s">
        <v>417</v>
      </c>
      <c r="K15" s="257">
        <f t="shared" si="2"/>
        <v>15</v>
      </c>
      <c r="M15" s="258">
        <f>【記載例】勤務形態一覧表!$Q$11</f>
        <v>0.375</v>
      </c>
      <c r="N15" s="246" t="s">
        <v>419</v>
      </c>
      <c r="O15" s="258">
        <f>【記載例】勤務形態一覧表!$U$11</f>
        <v>0.70833333333333304</v>
      </c>
      <c r="Q15" s="259">
        <f t="shared" si="0"/>
        <v>0.66666666666666696</v>
      </c>
      <c r="R15" s="246" t="s">
        <v>427</v>
      </c>
      <c r="S15" s="259">
        <f t="shared" si="1"/>
        <v>0.70833333333333304</v>
      </c>
      <c r="T15" s="256" t="s">
        <v>446</v>
      </c>
      <c r="U15" s="255">
        <f t="shared" si="3"/>
        <v>8.3333333333333301E-2</v>
      </c>
      <c r="V15" s="247" t="s">
        <v>223</v>
      </c>
      <c r="W15" s="257">
        <f t="shared" si="4"/>
        <v>-1.00000000000001</v>
      </c>
      <c r="Y15" s="257">
        <f t="shared" si="5"/>
        <v>16</v>
      </c>
    </row>
    <row r="16" spans="2:25" x14ac:dyDescent="0.15">
      <c r="B16" s="253"/>
      <c r="C16" s="254" t="s">
        <v>447</v>
      </c>
      <c r="D16" s="246" t="s">
        <v>448</v>
      </c>
      <c r="E16" s="255">
        <v>0.25</v>
      </c>
      <c r="F16" s="246" t="s">
        <v>449</v>
      </c>
      <c r="G16" s="255">
        <v>0.5</v>
      </c>
      <c r="H16" s="256" t="s">
        <v>446</v>
      </c>
      <c r="I16" s="255">
        <v>0</v>
      </c>
      <c r="J16" s="247" t="s">
        <v>450</v>
      </c>
      <c r="K16" s="257">
        <f t="shared" si="2"/>
        <v>6</v>
      </c>
      <c r="M16" s="258">
        <f>【記載例】勤務形態一覧表!$Q$11</f>
        <v>0.375</v>
      </c>
      <c r="N16" s="246" t="s">
        <v>427</v>
      </c>
      <c r="O16" s="258">
        <f>【記載例】勤務形態一覧表!$U$11</f>
        <v>0.70833333333333304</v>
      </c>
      <c r="Q16" s="259">
        <f t="shared" si="0"/>
        <v>0.375</v>
      </c>
      <c r="R16" s="246" t="s">
        <v>449</v>
      </c>
      <c r="S16" s="259">
        <f t="shared" si="1"/>
        <v>0.5</v>
      </c>
      <c r="T16" s="256" t="s">
        <v>442</v>
      </c>
      <c r="U16" s="255">
        <v>0</v>
      </c>
      <c r="V16" s="247" t="s">
        <v>223</v>
      </c>
      <c r="W16" s="257">
        <f t="shared" si="4"/>
        <v>3</v>
      </c>
      <c r="Y16" s="257">
        <f t="shared" si="5"/>
        <v>3</v>
      </c>
    </row>
    <row r="17" spans="2:25" x14ac:dyDescent="0.15">
      <c r="B17" s="253"/>
      <c r="C17" s="254" t="s">
        <v>451</v>
      </c>
      <c r="D17" s="246" t="s">
        <v>448</v>
      </c>
      <c r="E17" s="255"/>
      <c r="F17" s="246" t="s">
        <v>427</v>
      </c>
      <c r="G17" s="255"/>
      <c r="H17" s="256" t="s">
        <v>446</v>
      </c>
      <c r="I17" s="255">
        <v>0</v>
      </c>
      <c r="J17" s="247" t="s">
        <v>223</v>
      </c>
      <c r="K17" s="257" t="str">
        <f t="shared" si="2"/>
        <v/>
      </c>
      <c r="M17" s="258">
        <f>【記載例】勤務形態一覧表!$Q$11</f>
        <v>0.375</v>
      </c>
      <c r="N17" s="246" t="s">
        <v>427</v>
      </c>
      <c r="O17" s="258">
        <f>【記載例】勤務形態一覧表!$U$11</f>
        <v>0.70833333333333304</v>
      </c>
      <c r="Q17" s="259" t="str">
        <f t="shared" si="0"/>
        <v/>
      </c>
      <c r="R17" s="246" t="s">
        <v>449</v>
      </c>
      <c r="S17" s="259" t="str">
        <f t="shared" si="1"/>
        <v/>
      </c>
      <c r="T17" s="256" t="s">
        <v>446</v>
      </c>
      <c r="U17" s="255">
        <f t="shared" si="3"/>
        <v>0</v>
      </c>
      <c r="V17" s="247" t="s">
        <v>223</v>
      </c>
      <c r="W17" s="257" t="str">
        <f t="shared" si="4"/>
        <v/>
      </c>
      <c r="Y17" s="257" t="str">
        <f t="shared" si="5"/>
        <v/>
      </c>
    </row>
    <row r="18" spans="2:25" x14ac:dyDescent="0.15">
      <c r="B18" s="253"/>
      <c r="C18" s="254" t="s">
        <v>452</v>
      </c>
      <c r="D18" s="246" t="s">
        <v>438</v>
      </c>
      <c r="E18" s="255"/>
      <c r="F18" s="246" t="s">
        <v>427</v>
      </c>
      <c r="G18" s="255"/>
      <c r="H18" s="256" t="s">
        <v>407</v>
      </c>
      <c r="I18" s="255">
        <v>0</v>
      </c>
      <c r="J18" s="247" t="s">
        <v>450</v>
      </c>
      <c r="K18" s="257" t="str">
        <f t="shared" si="2"/>
        <v/>
      </c>
      <c r="M18" s="258">
        <f>【記載例】勤務形態一覧表!$Q$11</f>
        <v>0.375</v>
      </c>
      <c r="N18" s="246" t="s">
        <v>449</v>
      </c>
      <c r="O18" s="258">
        <f>【記載例】勤務形態一覧表!$U$11</f>
        <v>0.70833333333333304</v>
      </c>
      <c r="Q18" s="259" t="str">
        <f t="shared" si="0"/>
        <v/>
      </c>
      <c r="R18" s="246" t="s">
        <v>449</v>
      </c>
      <c r="S18" s="259" t="str">
        <f t="shared" si="1"/>
        <v/>
      </c>
      <c r="T18" s="256" t="s">
        <v>446</v>
      </c>
      <c r="U18" s="255">
        <f t="shared" si="3"/>
        <v>0</v>
      </c>
      <c r="V18" s="247" t="s">
        <v>231</v>
      </c>
      <c r="W18" s="257" t="str">
        <f t="shared" si="4"/>
        <v/>
      </c>
      <c r="Y18" s="257" t="str">
        <f t="shared" si="5"/>
        <v/>
      </c>
    </row>
    <row r="19" spans="2:25" x14ac:dyDescent="0.15">
      <c r="B19" s="253"/>
      <c r="C19" s="254" t="s">
        <v>453</v>
      </c>
      <c r="D19" s="246" t="s">
        <v>438</v>
      </c>
      <c r="E19" s="255"/>
      <c r="F19" s="246" t="s">
        <v>427</v>
      </c>
      <c r="G19" s="255"/>
      <c r="H19" s="256" t="s">
        <v>454</v>
      </c>
      <c r="I19" s="255">
        <v>0</v>
      </c>
      <c r="J19" s="247" t="s">
        <v>223</v>
      </c>
      <c r="K19" s="257" t="str">
        <f t="shared" si="2"/>
        <v/>
      </c>
      <c r="M19" s="258">
        <f>【記載例】勤務形態一覧表!$Q$11</f>
        <v>0.375</v>
      </c>
      <c r="N19" s="246" t="s">
        <v>253</v>
      </c>
      <c r="O19" s="258">
        <f>【記載例】勤務形態一覧表!$U$11</f>
        <v>0.70833333333333304</v>
      </c>
      <c r="Q19" s="259" t="str">
        <f t="shared" si="0"/>
        <v/>
      </c>
      <c r="R19" s="246" t="s">
        <v>449</v>
      </c>
      <c r="S19" s="259" t="str">
        <f t="shared" si="1"/>
        <v/>
      </c>
      <c r="T19" s="256" t="s">
        <v>407</v>
      </c>
      <c r="U19" s="255">
        <f t="shared" si="3"/>
        <v>0</v>
      </c>
      <c r="V19" s="247" t="s">
        <v>223</v>
      </c>
      <c r="W19" s="257" t="str">
        <f t="shared" si="4"/>
        <v/>
      </c>
      <c r="Y19" s="257" t="str">
        <f t="shared" si="5"/>
        <v/>
      </c>
    </row>
    <row r="20" spans="2:25" x14ac:dyDescent="0.15">
      <c r="B20" s="253"/>
      <c r="C20" s="254" t="s">
        <v>455</v>
      </c>
      <c r="D20" s="246" t="s">
        <v>448</v>
      </c>
      <c r="E20" s="255"/>
      <c r="F20" s="246" t="s">
        <v>427</v>
      </c>
      <c r="G20" s="255"/>
      <c r="H20" s="256" t="s">
        <v>446</v>
      </c>
      <c r="I20" s="255">
        <v>0</v>
      </c>
      <c r="J20" s="247" t="s">
        <v>439</v>
      </c>
      <c r="K20" s="257" t="str">
        <f t="shared" si="2"/>
        <v/>
      </c>
      <c r="M20" s="258">
        <f>【記載例】勤務形態一覧表!$Q$11</f>
        <v>0.375</v>
      </c>
      <c r="N20" s="246" t="s">
        <v>449</v>
      </c>
      <c r="O20" s="258">
        <f>【記載例】勤務形態一覧表!$U$11</f>
        <v>0.70833333333333304</v>
      </c>
      <c r="Q20" s="259" t="str">
        <f t="shared" si="0"/>
        <v/>
      </c>
      <c r="R20" s="246" t="s">
        <v>253</v>
      </c>
      <c r="S20" s="259" t="str">
        <f t="shared" si="1"/>
        <v/>
      </c>
      <c r="T20" s="256" t="s">
        <v>442</v>
      </c>
      <c r="U20" s="255">
        <f t="shared" si="3"/>
        <v>0</v>
      </c>
      <c r="V20" s="247" t="s">
        <v>450</v>
      </c>
      <c r="W20" s="257" t="str">
        <f t="shared" si="4"/>
        <v/>
      </c>
      <c r="Y20" s="257" t="str">
        <f t="shared" si="5"/>
        <v/>
      </c>
    </row>
    <row r="21" spans="2:25" x14ac:dyDescent="0.15">
      <c r="B21" s="253"/>
      <c r="C21" s="254" t="s">
        <v>456</v>
      </c>
      <c r="D21" s="246" t="s">
        <v>448</v>
      </c>
      <c r="E21" s="255"/>
      <c r="F21" s="246" t="s">
        <v>449</v>
      </c>
      <c r="G21" s="255"/>
      <c r="H21" s="256" t="s">
        <v>446</v>
      </c>
      <c r="I21" s="255">
        <v>0</v>
      </c>
      <c r="J21" s="247" t="s">
        <v>450</v>
      </c>
      <c r="K21" s="257" t="str">
        <f t="shared" si="2"/>
        <v/>
      </c>
      <c r="M21" s="258">
        <f>【記載例】勤務形態一覧表!$Q$11</f>
        <v>0.375</v>
      </c>
      <c r="N21" s="246" t="s">
        <v>253</v>
      </c>
      <c r="O21" s="258">
        <f>【記載例】勤務形態一覧表!$U$11</f>
        <v>0.70833333333333304</v>
      </c>
      <c r="Q21" s="259" t="str">
        <f t="shared" si="0"/>
        <v/>
      </c>
      <c r="R21" s="246" t="s">
        <v>253</v>
      </c>
      <c r="S21" s="259" t="str">
        <f t="shared" si="1"/>
        <v/>
      </c>
      <c r="T21" s="256" t="s">
        <v>407</v>
      </c>
      <c r="U21" s="255">
        <f t="shared" si="3"/>
        <v>0</v>
      </c>
      <c r="V21" s="247" t="s">
        <v>223</v>
      </c>
      <c r="W21" s="257" t="str">
        <f t="shared" si="4"/>
        <v/>
      </c>
      <c r="Y21" s="257" t="str">
        <f t="shared" si="5"/>
        <v/>
      </c>
    </row>
    <row r="22" spans="2:25" x14ac:dyDescent="0.15">
      <c r="B22" s="253"/>
      <c r="C22" s="254" t="s">
        <v>313</v>
      </c>
      <c r="D22" s="246" t="s">
        <v>448</v>
      </c>
      <c r="E22" s="260">
        <v>0.66666666666666696</v>
      </c>
      <c r="F22" s="246" t="s">
        <v>427</v>
      </c>
      <c r="G22" s="260">
        <v>0.41666666666666702</v>
      </c>
      <c r="H22" s="256" t="s">
        <v>446</v>
      </c>
      <c r="I22" s="260">
        <v>8.3333333333333301E-2</v>
      </c>
      <c r="J22" s="247" t="s">
        <v>450</v>
      </c>
      <c r="K22" s="254">
        <v>16</v>
      </c>
      <c r="M22" s="261"/>
      <c r="N22" s="246" t="s">
        <v>253</v>
      </c>
      <c r="O22" s="261"/>
      <c r="Q22" s="261"/>
      <c r="R22" s="246" t="s">
        <v>253</v>
      </c>
      <c r="S22" s="261"/>
      <c r="T22" s="256" t="s">
        <v>446</v>
      </c>
      <c r="U22" s="260">
        <v>8.3333333333333301E-2</v>
      </c>
      <c r="V22" s="247" t="s">
        <v>450</v>
      </c>
      <c r="W22" s="254">
        <v>2</v>
      </c>
      <c r="Y22" s="254">
        <v>14</v>
      </c>
    </row>
    <row r="23" spans="2:25" x14ac:dyDescent="0.15">
      <c r="B23" s="253"/>
      <c r="C23" s="254" t="s">
        <v>457</v>
      </c>
      <c r="D23" s="246" t="s">
        <v>438</v>
      </c>
      <c r="E23" s="260"/>
      <c r="F23" s="246" t="s">
        <v>449</v>
      </c>
      <c r="G23" s="260"/>
      <c r="H23" s="256" t="s">
        <v>407</v>
      </c>
      <c r="I23" s="260"/>
      <c r="J23" s="247" t="s">
        <v>223</v>
      </c>
      <c r="K23" s="254">
        <v>2</v>
      </c>
      <c r="M23" s="261"/>
      <c r="N23" s="246" t="s">
        <v>449</v>
      </c>
      <c r="O23" s="261"/>
      <c r="Q23" s="261"/>
      <c r="R23" s="246" t="s">
        <v>449</v>
      </c>
      <c r="S23" s="261"/>
      <c r="T23" s="256" t="s">
        <v>407</v>
      </c>
      <c r="U23" s="260"/>
      <c r="V23" s="247" t="s">
        <v>450</v>
      </c>
      <c r="W23" s="254">
        <v>2</v>
      </c>
      <c r="Y23" s="254"/>
    </row>
    <row r="24" spans="2:25" x14ac:dyDescent="0.15">
      <c r="B24" s="253"/>
      <c r="C24" s="254" t="s">
        <v>458</v>
      </c>
      <c r="D24" s="246" t="s">
        <v>448</v>
      </c>
      <c r="E24" s="260"/>
      <c r="F24" s="246" t="s">
        <v>253</v>
      </c>
      <c r="G24" s="260"/>
      <c r="H24" s="256" t="s">
        <v>446</v>
      </c>
      <c r="I24" s="260"/>
      <c r="J24" s="247" t="s">
        <v>231</v>
      </c>
      <c r="K24" s="254">
        <v>3</v>
      </c>
      <c r="M24" s="261"/>
      <c r="N24" s="246" t="s">
        <v>449</v>
      </c>
      <c r="O24" s="261"/>
      <c r="Q24" s="261"/>
      <c r="R24" s="246" t="s">
        <v>427</v>
      </c>
      <c r="S24" s="261"/>
      <c r="T24" s="256" t="s">
        <v>446</v>
      </c>
      <c r="U24" s="260"/>
      <c r="V24" s="247" t="s">
        <v>223</v>
      </c>
      <c r="W24" s="254">
        <v>3</v>
      </c>
      <c r="Y24" s="254"/>
    </row>
    <row r="25" spans="2:25" x14ac:dyDescent="0.15">
      <c r="B25" s="253"/>
      <c r="C25" s="254" t="s">
        <v>459</v>
      </c>
      <c r="D25" s="246" t="s">
        <v>448</v>
      </c>
      <c r="E25" s="260"/>
      <c r="F25" s="246" t="s">
        <v>253</v>
      </c>
      <c r="G25" s="260"/>
      <c r="H25" s="256" t="s">
        <v>446</v>
      </c>
      <c r="I25" s="260"/>
      <c r="J25" s="247" t="s">
        <v>223</v>
      </c>
      <c r="K25" s="254">
        <v>4</v>
      </c>
      <c r="M25" s="261"/>
      <c r="N25" s="246" t="s">
        <v>427</v>
      </c>
      <c r="O25" s="261"/>
      <c r="Q25" s="261"/>
      <c r="R25" s="246" t="s">
        <v>449</v>
      </c>
      <c r="S25" s="261"/>
      <c r="T25" s="256" t="s">
        <v>446</v>
      </c>
      <c r="U25" s="260"/>
      <c r="V25" s="247" t="s">
        <v>223</v>
      </c>
      <c r="W25" s="254">
        <v>4</v>
      </c>
      <c r="Y25" s="254"/>
    </row>
    <row r="26" spans="2:25" x14ac:dyDescent="0.15">
      <c r="B26" s="253"/>
      <c r="C26" s="254" t="s">
        <v>460</v>
      </c>
      <c r="D26" s="246" t="s">
        <v>461</v>
      </c>
      <c r="E26" s="260"/>
      <c r="F26" s="246" t="s">
        <v>427</v>
      </c>
      <c r="G26" s="260"/>
      <c r="H26" s="256" t="s">
        <v>407</v>
      </c>
      <c r="I26" s="260"/>
      <c r="J26" s="247" t="s">
        <v>450</v>
      </c>
      <c r="K26" s="254">
        <v>5</v>
      </c>
      <c r="M26" s="261"/>
      <c r="N26" s="246" t="s">
        <v>449</v>
      </c>
      <c r="O26" s="261"/>
      <c r="Q26" s="261"/>
      <c r="R26" s="246" t="s">
        <v>427</v>
      </c>
      <c r="S26" s="261"/>
      <c r="T26" s="256" t="s">
        <v>407</v>
      </c>
      <c r="U26" s="260"/>
      <c r="V26" s="247" t="s">
        <v>223</v>
      </c>
      <c r="W26" s="254">
        <v>5</v>
      </c>
      <c r="Y26" s="254"/>
    </row>
    <row r="27" spans="2:25" x14ac:dyDescent="0.15">
      <c r="B27" s="253"/>
      <c r="C27" s="254" t="s">
        <v>462</v>
      </c>
      <c r="D27" s="246" t="s">
        <v>448</v>
      </c>
      <c r="E27" s="260"/>
      <c r="F27" s="246" t="s">
        <v>253</v>
      </c>
      <c r="G27" s="260"/>
      <c r="H27" s="256" t="s">
        <v>446</v>
      </c>
      <c r="I27" s="260"/>
      <c r="J27" s="247" t="s">
        <v>450</v>
      </c>
      <c r="K27" s="254">
        <v>6</v>
      </c>
      <c r="M27" s="261"/>
      <c r="N27" s="246" t="s">
        <v>427</v>
      </c>
      <c r="O27" s="261"/>
      <c r="Q27" s="261"/>
      <c r="R27" s="246" t="s">
        <v>427</v>
      </c>
      <c r="S27" s="261"/>
      <c r="T27" s="256" t="s">
        <v>446</v>
      </c>
      <c r="U27" s="260"/>
      <c r="V27" s="247" t="s">
        <v>450</v>
      </c>
      <c r="W27" s="254">
        <v>6</v>
      </c>
      <c r="Y27" s="254"/>
    </row>
    <row r="28" spans="2:25" x14ac:dyDescent="0.15">
      <c r="B28" s="253"/>
      <c r="C28" s="254" t="s">
        <v>463</v>
      </c>
      <c r="D28" s="246" t="s">
        <v>438</v>
      </c>
      <c r="E28" s="260"/>
      <c r="F28" s="246" t="s">
        <v>427</v>
      </c>
      <c r="G28" s="260"/>
      <c r="H28" s="256" t="s">
        <v>454</v>
      </c>
      <c r="I28" s="260"/>
      <c r="J28" s="247" t="s">
        <v>450</v>
      </c>
      <c r="K28" s="254">
        <v>7</v>
      </c>
      <c r="M28" s="261"/>
      <c r="N28" s="246" t="s">
        <v>414</v>
      </c>
      <c r="O28" s="261"/>
      <c r="Q28" s="261"/>
      <c r="R28" s="246" t="s">
        <v>427</v>
      </c>
      <c r="S28" s="261"/>
      <c r="T28" s="256" t="s">
        <v>407</v>
      </c>
      <c r="U28" s="260"/>
      <c r="V28" s="247" t="s">
        <v>223</v>
      </c>
      <c r="W28" s="254">
        <v>7</v>
      </c>
      <c r="Y28" s="254"/>
    </row>
    <row r="29" spans="2:25" x14ac:dyDescent="0.15">
      <c r="B29" s="253"/>
      <c r="C29" s="254" t="s">
        <v>464</v>
      </c>
      <c r="D29" s="246" t="s">
        <v>438</v>
      </c>
      <c r="E29" s="260"/>
      <c r="F29" s="246" t="s">
        <v>449</v>
      </c>
      <c r="G29" s="260"/>
      <c r="H29" s="256" t="s">
        <v>446</v>
      </c>
      <c r="I29" s="260"/>
      <c r="J29" s="247" t="s">
        <v>223</v>
      </c>
      <c r="K29" s="254">
        <v>8</v>
      </c>
      <c r="M29" s="261"/>
      <c r="N29" s="246" t="s">
        <v>253</v>
      </c>
      <c r="O29" s="261"/>
      <c r="Q29" s="261"/>
      <c r="R29" s="246" t="s">
        <v>427</v>
      </c>
      <c r="S29" s="261"/>
      <c r="T29" s="256" t="s">
        <v>407</v>
      </c>
      <c r="U29" s="260"/>
      <c r="V29" s="247" t="s">
        <v>450</v>
      </c>
      <c r="W29" s="254">
        <v>8</v>
      </c>
      <c r="Y29" s="254"/>
    </row>
    <row r="30" spans="2:25" x14ac:dyDescent="0.15">
      <c r="B30" s="253"/>
      <c r="C30" s="254" t="s">
        <v>465</v>
      </c>
      <c r="D30" s="246" t="s">
        <v>448</v>
      </c>
      <c r="E30" s="260"/>
      <c r="F30" s="246" t="s">
        <v>427</v>
      </c>
      <c r="G30" s="260"/>
      <c r="H30" s="256" t="s">
        <v>446</v>
      </c>
      <c r="I30" s="260"/>
      <c r="J30" s="247" t="s">
        <v>450</v>
      </c>
      <c r="K30" s="254">
        <v>1</v>
      </c>
      <c r="M30" s="261"/>
      <c r="N30" s="246" t="s">
        <v>253</v>
      </c>
      <c r="O30" s="261"/>
      <c r="Q30" s="261"/>
      <c r="R30" s="246" t="s">
        <v>253</v>
      </c>
      <c r="S30" s="261"/>
      <c r="T30" s="256" t="s">
        <v>446</v>
      </c>
      <c r="U30" s="260"/>
      <c r="V30" s="247" t="s">
        <v>450</v>
      </c>
      <c r="W30" s="254"/>
      <c r="Y30" s="254">
        <v>1</v>
      </c>
    </row>
    <row r="31" spans="2:25" x14ac:dyDescent="0.15">
      <c r="B31" s="253"/>
      <c r="C31" s="254" t="s">
        <v>466</v>
      </c>
      <c r="D31" s="246" t="s">
        <v>438</v>
      </c>
      <c r="E31" s="260"/>
      <c r="F31" s="246" t="s">
        <v>449</v>
      </c>
      <c r="G31" s="260"/>
      <c r="H31" s="256" t="s">
        <v>407</v>
      </c>
      <c r="I31" s="260"/>
      <c r="J31" s="247" t="s">
        <v>223</v>
      </c>
      <c r="K31" s="254">
        <v>2</v>
      </c>
      <c r="M31" s="261"/>
      <c r="N31" s="246" t="s">
        <v>449</v>
      </c>
      <c r="O31" s="261"/>
      <c r="Q31" s="261"/>
      <c r="R31" s="246" t="s">
        <v>449</v>
      </c>
      <c r="S31" s="261"/>
      <c r="T31" s="256" t="s">
        <v>407</v>
      </c>
      <c r="U31" s="260"/>
      <c r="V31" s="247" t="s">
        <v>450</v>
      </c>
      <c r="W31" s="254"/>
      <c r="Y31" s="254">
        <v>2</v>
      </c>
    </row>
    <row r="32" spans="2:25" x14ac:dyDescent="0.15">
      <c r="B32" s="253"/>
      <c r="C32" s="254" t="s">
        <v>467</v>
      </c>
      <c r="D32" s="246" t="s">
        <v>448</v>
      </c>
      <c r="E32" s="260"/>
      <c r="F32" s="246" t="s">
        <v>253</v>
      </c>
      <c r="G32" s="260"/>
      <c r="H32" s="256" t="s">
        <v>446</v>
      </c>
      <c r="I32" s="260"/>
      <c r="J32" s="247" t="s">
        <v>231</v>
      </c>
      <c r="K32" s="254">
        <v>3</v>
      </c>
      <c r="M32" s="261"/>
      <c r="N32" s="246" t="s">
        <v>449</v>
      </c>
      <c r="O32" s="261"/>
      <c r="Q32" s="261"/>
      <c r="R32" s="246" t="s">
        <v>427</v>
      </c>
      <c r="S32" s="261"/>
      <c r="T32" s="256" t="s">
        <v>446</v>
      </c>
      <c r="U32" s="260"/>
      <c r="V32" s="247" t="s">
        <v>223</v>
      </c>
      <c r="W32" s="254"/>
      <c r="Y32" s="254">
        <v>3</v>
      </c>
    </row>
    <row r="33" spans="2:27" x14ac:dyDescent="0.15">
      <c r="B33" s="253"/>
      <c r="C33" s="254" t="s">
        <v>468</v>
      </c>
      <c r="D33" s="246" t="s">
        <v>448</v>
      </c>
      <c r="E33" s="260"/>
      <c r="F33" s="246" t="s">
        <v>253</v>
      </c>
      <c r="G33" s="260"/>
      <c r="H33" s="256" t="s">
        <v>446</v>
      </c>
      <c r="I33" s="260"/>
      <c r="J33" s="247" t="s">
        <v>223</v>
      </c>
      <c r="K33" s="254">
        <v>4</v>
      </c>
      <c r="M33" s="261"/>
      <c r="N33" s="246" t="s">
        <v>427</v>
      </c>
      <c r="O33" s="261"/>
      <c r="Q33" s="261"/>
      <c r="R33" s="246" t="s">
        <v>449</v>
      </c>
      <c r="S33" s="261"/>
      <c r="T33" s="256" t="s">
        <v>446</v>
      </c>
      <c r="U33" s="260"/>
      <c r="V33" s="247" t="s">
        <v>223</v>
      </c>
      <c r="W33" s="254"/>
      <c r="Y33" s="254">
        <v>4</v>
      </c>
    </row>
    <row r="34" spans="2:27" x14ac:dyDescent="0.15">
      <c r="B34" s="253"/>
      <c r="C34" s="254" t="s">
        <v>469</v>
      </c>
      <c r="D34" s="246" t="s">
        <v>461</v>
      </c>
      <c r="E34" s="260"/>
      <c r="F34" s="246" t="s">
        <v>427</v>
      </c>
      <c r="G34" s="260"/>
      <c r="H34" s="256" t="s">
        <v>407</v>
      </c>
      <c r="I34" s="260"/>
      <c r="J34" s="247" t="s">
        <v>450</v>
      </c>
      <c r="K34" s="254">
        <v>5</v>
      </c>
      <c r="M34" s="261"/>
      <c r="N34" s="246" t="s">
        <v>449</v>
      </c>
      <c r="O34" s="261"/>
      <c r="Q34" s="261"/>
      <c r="R34" s="246" t="s">
        <v>427</v>
      </c>
      <c r="S34" s="261"/>
      <c r="T34" s="256" t="s">
        <v>407</v>
      </c>
      <c r="U34" s="260"/>
      <c r="V34" s="247" t="s">
        <v>223</v>
      </c>
      <c r="W34" s="254"/>
      <c r="Y34" s="254">
        <v>5</v>
      </c>
    </row>
    <row r="35" spans="2:27" x14ac:dyDescent="0.15">
      <c r="B35" s="253"/>
      <c r="C35" s="254" t="s">
        <v>470</v>
      </c>
      <c r="D35" s="246" t="s">
        <v>448</v>
      </c>
      <c r="E35" s="260"/>
      <c r="F35" s="246" t="s">
        <v>253</v>
      </c>
      <c r="G35" s="260"/>
      <c r="H35" s="256" t="s">
        <v>446</v>
      </c>
      <c r="I35" s="260"/>
      <c r="J35" s="247" t="s">
        <v>450</v>
      </c>
      <c r="K35" s="254">
        <v>6</v>
      </c>
      <c r="M35" s="261"/>
      <c r="N35" s="246" t="s">
        <v>427</v>
      </c>
      <c r="O35" s="261"/>
      <c r="Q35" s="261"/>
      <c r="R35" s="246" t="s">
        <v>427</v>
      </c>
      <c r="S35" s="261"/>
      <c r="T35" s="256" t="s">
        <v>446</v>
      </c>
      <c r="U35" s="260"/>
      <c r="V35" s="247" t="s">
        <v>450</v>
      </c>
      <c r="W35" s="254"/>
      <c r="Y35" s="254">
        <v>6</v>
      </c>
    </row>
    <row r="36" spans="2:27" x14ac:dyDescent="0.15">
      <c r="B36" s="253"/>
      <c r="C36" s="254" t="s">
        <v>471</v>
      </c>
      <c r="D36" s="246" t="s">
        <v>438</v>
      </c>
      <c r="E36" s="260"/>
      <c r="F36" s="246" t="s">
        <v>427</v>
      </c>
      <c r="G36" s="260"/>
      <c r="H36" s="256" t="s">
        <v>454</v>
      </c>
      <c r="I36" s="260"/>
      <c r="J36" s="247" t="s">
        <v>450</v>
      </c>
      <c r="K36" s="254">
        <v>7</v>
      </c>
      <c r="M36" s="261"/>
      <c r="N36" s="246" t="s">
        <v>414</v>
      </c>
      <c r="O36" s="261"/>
      <c r="Q36" s="261"/>
      <c r="R36" s="246" t="s">
        <v>427</v>
      </c>
      <c r="S36" s="261"/>
      <c r="T36" s="256" t="s">
        <v>407</v>
      </c>
      <c r="U36" s="260"/>
      <c r="V36" s="247" t="s">
        <v>223</v>
      </c>
      <c r="W36" s="254"/>
      <c r="Y36" s="254">
        <v>7</v>
      </c>
    </row>
    <row r="37" spans="2:27" x14ac:dyDescent="0.15">
      <c r="B37" s="253"/>
      <c r="C37" s="254" t="s">
        <v>472</v>
      </c>
      <c r="D37" s="246" t="s">
        <v>438</v>
      </c>
      <c r="E37" s="260"/>
      <c r="F37" s="246" t="s">
        <v>427</v>
      </c>
      <c r="G37" s="260"/>
      <c r="H37" s="256" t="s">
        <v>446</v>
      </c>
      <c r="I37" s="260"/>
      <c r="J37" s="247" t="s">
        <v>450</v>
      </c>
      <c r="K37" s="254">
        <v>8</v>
      </c>
      <c r="M37" s="261"/>
      <c r="N37" s="246" t="s">
        <v>427</v>
      </c>
      <c r="O37" s="261"/>
      <c r="Q37" s="261"/>
      <c r="R37" s="246" t="s">
        <v>253</v>
      </c>
      <c r="S37" s="261"/>
      <c r="T37" s="256" t="s">
        <v>407</v>
      </c>
      <c r="U37" s="260"/>
      <c r="V37" s="247" t="s">
        <v>223</v>
      </c>
      <c r="W37" s="254"/>
      <c r="Y37" s="254">
        <v>8</v>
      </c>
    </row>
    <row r="38" spans="2:27" x14ac:dyDescent="0.15">
      <c r="B38" s="253"/>
      <c r="C38" s="254" t="s">
        <v>473</v>
      </c>
      <c r="D38" s="246" t="s">
        <v>438</v>
      </c>
      <c r="E38" s="255"/>
      <c r="F38" s="246" t="s">
        <v>427</v>
      </c>
      <c r="G38" s="255"/>
      <c r="H38" s="256" t="s">
        <v>407</v>
      </c>
      <c r="I38" s="255">
        <v>0</v>
      </c>
      <c r="J38" s="247" t="s">
        <v>223</v>
      </c>
      <c r="K38" s="257" t="str">
        <f t="shared" ref="K38:K45" si="6">IF(OR(E38="",G38=""),"",(G38+IF(E38&gt;G38,1,0)-E38-I38)*24)</f>
        <v/>
      </c>
      <c r="M38" s="258">
        <f>【記載例】勤務形態一覧表!$Q$11</f>
        <v>0.375</v>
      </c>
      <c r="N38" s="246" t="s">
        <v>427</v>
      </c>
      <c r="O38" s="258">
        <f>【記載例】勤務形態一覧表!$U$11</f>
        <v>0.70833333333333304</v>
      </c>
      <c r="Q38" s="259" t="str">
        <f t="shared" ref="Q38:Q47" si="7">IF(E38="","",IF(E38&lt;M38,M38,IF(E38&gt;=O38,"",E38)))</f>
        <v/>
      </c>
      <c r="R38" s="246" t="s">
        <v>449</v>
      </c>
      <c r="S38" s="259" t="str">
        <f t="shared" ref="S38:S47" si="8">IF(G38="","",IF(G38&gt;E38,IF(G38&lt;O38,G38,O38),O38))</f>
        <v/>
      </c>
      <c r="T38" s="256" t="s">
        <v>454</v>
      </c>
      <c r="U38" s="255">
        <f>I38</f>
        <v>0</v>
      </c>
      <c r="V38" s="247" t="s">
        <v>223</v>
      </c>
      <c r="W38" s="257" t="str">
        <f t="shared" ref="W38:W45" si="9">IF(Q38="","",IF((S38+IF(Q38&gt;S38,1,0)-Q38-U38)*24=0,"",(S38+IF(Q38&gt;S38,1,0)-Q38-U38)*24))</f>
        <v/>
      </c>
      <c r="Y38" s="257" t="str">
        <f t="shared" ref="Y38:Y45" si="10">IF(W38="",K38,IF(OR(K38-W38=0,K38-W38&lt;0),"",K38-W38))</f>
        <v/>
      </c>
    </row>
    <row r="39" spans="2:27" x14ac:dyDescent="0.15">
      <c r="B39" s="253"/>
      <c r="C39" s="254" t="s">
        <v>474</v>
      </c>
      <c r="D39" s="246" t="s">
        <v>438</v>
      </c>
      <c r="E39" s="255"/>
      <c r="F39" s="246" t="s">
        <v>427</v>
      </c>
      <c r="G39" s="255"/>
      <c r="H39" s="256" t="s">
        <v>454</v>
      </c>
      <c r="I39" s="255">
        <v>0</v>
      </c>
      <c r="J39" s="247" t="s">
        <v>223</v>
      </c>
      <c r="K39" s="257" t="str">
        <f t="shared" si="6"/>
        <v/>
      </c>
      <c r="M39" s="258">
        <f>【記載例】勤務形態一覧表!$Q$11</f>
        <v>0.375</v>
      </c>
      <c r="N39" s="246" t="s">
        <v>427</v>
      </c>
      <c r="O39" s="258">
        <f>【記載例】勤務形態一覧表!$U$11</f>
        <v>0.70833333333333304</v>
      </c>
      <c r="Q39" s="259" t="str">
        <f t="shared" si="7"/>
        <v/>
      </c>
      <c r="R39" s="246" t="s">
        <v>414</v>
      </c>
      <c r="S39" s="259" t="str">
        <f t="shared" si="8"/>
        <v/>
      </c>
      <c r="T39" s="256" t="s">
        <v>407</v>
      </c>
      <c r="U39" s="255">
        <f t="shared" ref="U39:U47" si="11">I39</f>
        <v>0</v>
      </c>
      <c r="V39" s="247" t="s">
        <v>223</v>
      </c>
      <c r="W39" s="257" t="str">
        <f t="shared" si="9"/>
        <v/>
      </c>
      <c r="Y39" s="257" t="str">
        <f t="shared" si="10"/>
        <v/>
      </c>
    </row>
    <row r="40" spans="2:27" x14ac:dyDescent="0.15">
      <c r="B40" s="253"/>
      <c r="C40" s="254" t="s">
        <v>475</v>
      </c>
      <c r="D40" s="246" t="s">
        <v>438</v>
      </c>
      <c r="E40" s="255"/>
      <c r="F40" s="246" t="s">
        <v>427</v>
      </c>
      <c r="G40" s="255"/>
      <c r="H40" s="256" t="s">
        <v>446</v>
      </c>
      <c r="I40" s="255">
        <v>0</v>
      </c>
      <c r="J40" s="247" t="s">
        <v>223</v>
      </c>
      <c r="K40" s="257" t="str">
        <f t="shared" si="6"/>
        <v/>
      </c>
      <c r="M40" s="258">
        <f>【記載例】勤務形態一覧表!$Q$11</f>
        <v>0.375</v>
      </c>
      <c r="N40" s="246" t="s">
        <v>449</v>
      </c>
      <c r="O40" s="258">
        <f>【記載例】勤務形態一覧表!$U$11</f>
        <v>0.70833333333333304</v>
      </c>
      <c r="Q40" s="259" t="str">
        <f t="shared" si="7"/>
        <v/>
      </c>
      <c r="R40" s="246" t="s">
        <v>449</v>
      </c>
      <c r="S40" s="259" t="str">
        <f t="shared" si="8"/>
        <v/>
      </c>
      <c r="T40" s="256" t="s">
        <v>407</v>
      </c>
      <c r="U40" s="255">
        <f t="shared" si="11"/>
        <v>0</v>
      </c>
      <c r="V40" s="247" t="s">
        <v>223</v>
      </c>
      <c r="W40" s="257" t="str">
        <f t="shared" si="9"/>
        <v/>
      </c>
      <c r="Y40" s="257" t="str">
        <f t="shared" si="10"/>
        <v/>
      </c>
    </row>
    <row r="41" spans="2:27" x14ac:dyDescent="0.15">
      <c r="B41" s="253"/>
      <c r="C41" s="262" t="s">
        <v>476</v>
      </c>
      <c r="D41" s="246" t="s">
        <v>438</v>
      </c>
      <c r="E41" s="255"/>
      <c r="F41" s="246" t="s">
        <v>427</v>
      </c>
      <c r="G41" s="255"/>
      <c r="H41" s="256" t="s">
        <v>442</v>
      </c>
      <c r="I41" s="255">
        <v>0</v>
      </c>
      <c r="J41" s="247" t="s">
        <v>223</v>
      </c>
      <c r="K41" s="257" t="str">
        <f t="shared" si="6"/>
        <v/>
      </c>
      <c r="M41" s="258">
        <f>【記載例】勤務形態一覧表!$Q$11</f>
        <v>0.375</v>
      </c>
      <c r="N41" s="246" t="s">
        <v>427</v>
      </c>
      <c r="O41" s="258">
        <f>【記載例】勤務形態一覧表!$U$11</f>
        <v>0.70833333333333304</v>
      </c>
      <c r="Q41" s="259" t="str">
        <f t="shared" si="7"/>
        <v/>
      </c>
      <c r="R41" s="246" t="s">
        <v>449</v>
      </c>
      <c r="S41" s="259" t="str">
        <f t="shared" si="8"/>
        <v/>
      </c>
      <c r="T41" s="256" t="s">
        <v>446</v>
      </c>
      <c r="U41" s="255">
        <f t="shared" si="11"/>
        <v>0</v>
      </c>
      <c r="V41" s="247" t="s">
        <v>450</v>
      </c>
      <c r="W41" s="257" t="str">
        <f t="shared" si="9"/>
        <v/>
      </c>
      <c r="Y41" s="257" t="str">
        <f t="shared" si="10"/>
        <v/>
      </c>
      <c r="AA41" s="247" t="s">
        <v>477</v>
      </c>
    </row>
    <row r="42" spans="2:27" x14ac:dyDescent="0.15">
      <c r="B42" s="253"/>
      <c r="C42" s="262" t="s">
        <v>478</v>
      </c>
      <c r="D42" s="246" t="s">
        <v>438</v>
      </c>
      <c r="E42" s="255"/>
      <c r="F42" s="246" t="s">
        <v>449</v>
      </c>
      <c r="G42" s="255"/>
      <c r="H42" s="256" t="s">
        <v>446</v>
      </c>
      <c r="I42" s="255">
        <v>0</v>
      </c>
      <c r="J42" s="247" t="s">
        <v>223</v>
      </c>
      <c r="K42" s="257" t="str">
        <f t="shared" si="6"/>
        <v/>
      </c>
      <c r="M42" s="258">
        <f>【記載例】勤務形態一覧表!$Q$11</f>
        <v>0.375</v>
      </c>
      <c r="N42" s="246" t="s">
        <v>449</v>
      </c>
      <c r="O42" s="258">
        <f>【記載例】勤務形態一覧表!$U$11</f>
        <v>0.70833333333333304</v>
      </c>
      <c r="Q42" s="259" t="str">
        <f t="shared" si="7"/>
        <v/>
      </c>
      <c r="R42" s="246" t="s">
        <v>449</v>
      </c>
      <c r="S42" s="259" t="str">
        <f t="shared" si="8"/>
        <v/>
      </c>
      <c r="T42" s="256" t="s">
        <v>446</v>
      </c>
      <c r="U42" s="255">
        <f t="shared" si="11"/>
        <v>0</v>
      </c>
      <c r="V42" s="247" t="s">
        <v>450</v>
      </c>
      <c r="W42" s="257" t="str">
        <f t="shared" si="9"/>
        <v/>
      </c>
      <c r="Y42" s="257" t="str">
        <f t="shared" si="10"/>
        <v/>
      </c>
      <c r="AA42" s="247" t="s">
        <v>477</v>
      </c>
    </row>
    <row r="43" spans="2:27" x14ac:dyDescent="0.15">
      <c r="B43" s="253"/>
      <c r="C43" s="254" t="s">
        <v>479</v>
      </c>
      <c r="D43" s="246" t="s">
        <v>448</v>
      </c>
      <c r="E43" s="255"/>
      <c r="F43" s="246" t="s">
        <v>449</v>
      </c>
      <c r="G43" s="255"/>
      <c r="H43" s="256" t="s">
        <v>446</v>
      </c>
      <c r="I43" s="255">
        <v>0</v>
      </c>
      <c r="J43" s="247" t="s">
        <v>450</v>
      </c>
      <c r="K43" s="257" t="str">
        <f t="shared" si="6"/>
        <v/>
      </c>
      <c r="M43" s="258">
        <f>【記載例】勤務形態一覧表!$Q$11</f>
        <v>0.375</v>
      </c>
      <c r="N43" s="246" t="s">
        <v>253</v>
      </c>
      <c r="O43" s="258">
        <f>【記載例】勤務形態一覧表!$U$11</f>
        <v>0.70833333333333304</v>
      </c>
      <c r="Q43" s="259" t="str">
        <f t="shared" si="7"/>
        <v/>
      </c>
      <c r="R43" s="246" t="s">
        <v>253</v>
      </c>
      <c r="S43" s="259" t="str">
        <f t="shared" si="8"/>
        <v/>
      </c>
      <c r="T43" s="256" t="s">
        <v>454</v>
      </c>
      <c r="U43" s="255">
        <f t="shared" si="11"/>
        <v>0</v>
      </c>
      <c r="V43" s="247" t="s">
        <v>231</v>
      </c>
      <c r="W43" s="257" t="str">
        <f t="shared" si="9"/>
        <v/>
      </c>
      <c r="Y43" s="257" t="str">
        <f t="shared" si="10"/>
        <v/>
      </c>
    </row>
    <row r="44" spans="2:27" x14ac:dyDescent="0.15">
      <c r="B44" s="253" t="s">
        <v>480</v>
      </c>
      <c r="C44" s="263"/>
      <c r="D44" s="246" t="s">
        <v>461</v>
      </c>
      <c r="E44" s="255">
        <v>0.29166666666666702</v>
      </c>
      <c r="F44" s="246" t="s">
        <v>253</v>
      </c>
      <c r="G44" s="255">
        <v>0.39583333333333298</v>
      </c>
      <c r="H44" s="256" t="s">
        <v>454</v>
      </c>
      <c r="I44" s="255">
        <v>0</v>
      </c>
      <c r="J44" s="247" t="s">
        <v>223</v>
      </c>
      <c r="K44" s="257">
        <f t="shared" si="6"/>
        <v>2.49999999999998</v>
      </c>
      <c r="M44" s="258">
        <f>【記載例】勤務形態一覧表!$Q$11</f>
        <v>0.375</v>
      </c>
      <c r="N44" s="246" t="s">
        <v>253</v>
      </c>
      <c r="O44" s="258">
        <f>【記載例】勤務形態一覧表!$U$11</f>
        <v>0.70833333333333304</v>
      </c>
      <c r="Q44" s="259">
        <f t="shared" si="7"/>
        <v>0.375</v>
      </c>
      <c r="R44" s="246" t="s">
        <v>253</v>
      </c>
      <c r="S44" s="259">
        <f t="shared" si="8"/>
        <v>0.39583333333333298</v>
      </c>
      <c r="T44" s="256" t="s">
        <v>407</v>
      </c>
      <c r="U44" s="255">
        <f t="shared" si="11"/>
        <v>0</v>
      </c>
      <c r="V44" s="247" t="s">
        <v>231</v>
      </c>
      <c r="W44" s="257">
        <f t="shared" si="9"/>
        <v>0.49999999999999201</v>
      </c>
      <c r="Y44" s="257">
        <f t="shared" si="10"/>
        <v>1.99999999999999</v>
      </c>
    </row>
    <row r="45" spans="2:27" x14ac:dyDescent="0.15">
      <c r="B45" s="253" t="s">
        <v>481</v>
      </c>
      <c r="C45" s="264"/>
      <c r="D45" s="246" t="s">
        <v>438</v>
      </c>
      <c r="E45" s="255">
        <v>0.6875</v>
      </c>
      <c r="F45" s="246" t="s">
        <v>253</v>
      </c>
      <c r="G45" s="255">
        <v>0.83333333333333304</v>
      </c>
      <c r="H45" s="256" t="s">
        <v>454</v>
      </c>
      <c r="I45" s="255">
        <v>0</v>
      </c>
      <c r="J45" s="247" t="s">
        <v>231</v>
      </c>
      <c r="K45" s="257">
        <f t="shared" si="6"/>
        <v>3.4999999999999898</v>
      </c>
      <c r="M45" s="258">
        <f>【記載例】勤務形態一覧表!$Q$11</f>
        <v>0.375</v>
      </c>
      <c r="N45" s="246" t="s">
        <v>253</v>
      </c>
      <c r="O45" s="258">
        <f>【記載例】勤務形態一覧表!$U$11</f>
        <v>0.70833333333333304</v>
      </c>
      <c r="Q45" s="259">
        <f t="shared" si="7"/>
        <v>0.6875</v>
      </c>
      <c r="R45" s="246" t="s">
        <v>253</v>
      </c>
      <c r="S45" s="259">
        <f t="shared" si="8"/>
        <v>0.70833333333333304</v>
      </c>
      <c r="T45" s="256" t="s">
        <v>454</v>
      </c>
      <c r="U45" s="255">
        <f t="shared" si="11"/>
        <v>0</v>
      </c>
      <c r="V45" s="247" t="s">
        <v>231</v>
      </c>
      <c r="W45" s="257">
        <f t="shared" si="9"/>
        <v>0.49999999999999301</v>
      </c>
      <c r="Y45" s="257">
        <f t="shared" si="10"/>
        <v>3</v>
      </c>
    </row>
    <row r="46" spans="2:27" x14ac:dyDescent="0.15">
      <c r="B46" s="253" t="s">
        <v>482</v>
      </c>
      <c r="C46" s="265" t="s">
        <v>483</v>
      </c>
      <c r="D46" s="246" t="s">
        <v>461</v>
      </c>
      <c r="E46" s="255" t="s">
        <v>361</v>
      </c>
      <c r="F46" s="246" t="s">
        <v>253</v>
      </c>
      <c r="G46" s="255" t="s">
        <v>362</v>
      </c>
      <c r="H46" s="256" t="s">
        <v>484</v>
      </c>
      <c r="I46" s="255" t="s">
        <v>361</v>
      </c>
      <c r="J46" s="247" t="s">
        <v>231</v>
      </c>
      <c r="K46" s="257">
        <f>K44+K45</f>
        <v>5.9999999999999698</v>
      </c>
      <c r="M46" s="258">
        <f>【記載例】勤務形態一覧表!$Q$11</f>
        <v>0.375</v>
      </c>
      <c r="N46" s="246" t="s">
        <v>253</v>
      </c>
      <c r="O46" s="258">
        <f>【記載例】勤務形態一覧表!$U$11</f>
        <v>0.70833333333333304</v>
      </c>
      <c r="Q46" s="259" t="str">
        <f t="shared" si="7"/>
        <v/>
      </c>
      <c r="R46" s="246" t="s">
        <v>253</v>
      </c>
      <c r="S46" s="259">
        <f t="shared" si="8"/>
        <v>0.70833333333333304</v>
      </c>
      <c r="T46" s="256" t="s">
        <v>454</v>
      </c>
      <c r="U46" s="255" t="str">
        <f t="shared" si="11"/>
        <v>-</v>
      </c>
      <c r="V46" s="247" t="s">
        <v>231</v>
      </c>
      <c r="W46" s="257">
        <f>W44+W45</f>
        <v>0.99999999999998501</v>
      </c>
      <c r="Y46" s="257">
        <f>IF(W46="",K46,IF(K46-W46=0,"",K46-W46))</f>
        <v>4.9999999999999796</v>
      </c>
    </row>
    <row r="47" spans="2:27" x14ac:dyDescent="0.15">
      <c r="B47" s="266" t="s">
        <v>485</v>
      </c>
      <c r="C47" s="254" t="s">
        <v>486</v>
      </c>
      <c r="D47" s="246" t="s">
        <v>438</v>
      </c>
      <c r="E47" s="255">
        <v>0.83333333333333304</v>
      </c>
      <c r="F47" s="246" t="s">
        <v>253</v>
      </c>
      <c r="G47" s="255">
        <v>0.29166666666666702</v>
      </c>
      <c r="H47" s="256" t="s">
        <v>407</v>
      </c>
      <c r="I47" s="255"/>
      <c r="J47" s="247" t="s">
        <v>231</v>
      </c>
      <c r="K47" s="257">
        <f t="shared" ref="K47" si="12">IF(OR(E47="",G47=""),"",(G47+IF(E47&gt;G47,1,0)-E47-I47)*24)</f>
        <v>11</v>
      </c>
      <c r="M47" s="258">
        <f>【記載例】勤務形態一覧表!$Q$11</f>
        <v>0.375</v>
      </c>
      <c r="N47" s="246" t="s">
        <v>253</v>
      </c>
      <c r="O47" s="258">
        <f>【記載例】勤務形態一覧表!$U$11</f>
        <v>0.70833333333333304</v>
      </c>
      <c r="Q47" s="259" t="str">
        <f t="shared" si="7"/>
        <v/>
      </c>
      <c r="R47" s="246" t="s">
        <v>253</v>
      </c>
      <c r="S47" s="259">
        <f t="shared" si="8"/>
        <v>0.70833333333333304</v>
      </c>
      <c r="T47" s="256" t="s">
        <v>454</v>
      </c>
      <c r="U47" s="255">
        <f t="shared" si="11"/>
        <v>0</v>
      </c>
      <c r="V47" s="247" t="s">
        <v>223</v>
      </c>
      <c r="W47" s="257" t="str">
        <f t="shared" ref="W47" si="13">IF(Q47="","",IF((S47+IF(Q47&gt;S47,1,0)-Q47-U47)*24=0,"",(S47+IF(Q47&gt;S47,1,0)-Q47-U47)*24))</f>
        <v/>
      </c>
      <c r="Y47" s="257">
        <f t="shared" ref="Y47" si="14">IF(W47="",K47,IF(OR(K47-W47=0,K47-W47&lt;0),"",K47-W47))</f>
        <v>11</v>
      </c>
    </row>
  </sheetData>
  <sheetProtection insertRows="0" deleteRows="0"/>
  <mergeCells count="3">
    <mergeCell ref="E3:K3"/>
    <mergeCell ref="M3:O3"/>
    <mergeCell ref="Q3:W3"/>
  </mergeCells>
  <phoneticPr fontId="3"/>
  <pageMargins left="0.70866141732283472" right="0.70866141732283472" top="0.74803149606299213" bottom="0.74803149606299213" header="0.31496062992125984" footer="0.31496062992125984"/>
  <drawing r:id="rId1"/>
  <legacyDrawing r:id="rId2"/>
  <mc:AlternateContent xmlns:mc="http://schemas.openxmlformats.org/markup-compatibility/2006">
    <mc:Choice Requires="x14">
      <controls>
        <mc:AlternateContent xmlns:mc="http://schemas.openxmlformats.org/markup-compatibility/2006">
          <mc:Choice Requires="x14">
            <control shapeId="6145" r:id="rId3" name="Button 1">
              <controlPr defaultSize="0" print="0" autoFill="0" autoPict="0" macro="[0]!シフト記号追加">
                <anchor moveWithCells="1" sizeWithCells="1">
                  <from>
                    <xdr:col>25</xdr:col>
                    <xdr:colOff>247650</xdr:colOff>
                    <xdr:row>4</xdr:row>
                    <xdr:rowOff>9525</xdr:rowOff>
                  </from>
                  <to>
                    <xdr:col>29</xdr:col>
                    <xdr:colOff>161925</xdr:colOff>
                    <xdr:row>7</xdr:row>
                    <xdr:rowOff>114300</xdr:rowOff>
                  </to>
                </anchor>
              </controlPr>
            </control>
          </mc:Choice>
        </mc:AlternateContent>
        <mc:AlternateContent xmlns:mc="http://schemas.openxmlformats.org/markup-compatibility/2006">
          <mc:Choice Requires="x14">
            <control shapeId="6146" r:id="rId4" name="Button 2">
              <controlPr defaultSize="0" print="0" autoFill="0" autoPict="0" macro="[0]!シフト記号削除">
                <anchor moveWithCells="1" sizeWithCells="1">
                  <from>
                    <xdr:col>25</xdr:col>
                    <xdr:colOff>247650</xdr:colOff>
                    <xdr:row>8</xdr:row>
                    <xdr:rowOff>0</xdr:rowOff>
                  </from>
                  <to>
                    <xdr:col>29</xdr:col>
                    <xdr:colOff>171450</xdr:colOff>
                    <xdr:row>11</xdr:row>
                    <xdr:rowOff>104775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BB118"/>
  <sheetViews>
    <sheetView workbookViewId="0">
      <selection activeCell="C46" sqref="C46:C48"/>
    </sheetView>
  </sheetViews>
  <sheetFormatPr defaultColWidth="9.140625" defaultRowHeight="13.5" x14ac:dyDescent="0.15"/>
  <cols>
    <col min="1" max="1" width="1.5703125" style="247" customWidth="1"/>
    <col min="2" max="3" width="9.140625" style="247"/>
    <col min="4" max="4" width="46.42578125" style="247" customWidth="1"/>
    <col min="5" max="16384" width="9.140625" style="247"/>
  </cols>
  <sheetData>
    <row r="1" spans="2:11" ht="14.25" x14ac:dyDescent="0.15">
      <c r="B1" s="247" t="s">
        <v>543</v>
      </c>
      <c r="D1" s="281"/>
      <c r="E1" s="281"/>
      <c r="F1" s="281"/>
    </row>
    <row r="2" spans="2:11" s="242" customFormat="1" ht="20.25" customHeight="1" x14ac:dyDescent="0.15">
      <c r="B2" s="282" t="s">
        <v>544</v>
      </c>
      <c r="C2" s="282"/>
      <c r="D2" s="281"/>
      <c r="E2" s="281"/>
      <c r="F2" s="281"/>
    </row>
    <row r="3" spans="2:11" s="242" customFormat="1" ht="20.25" customHeight="1" x14ac:dyDescent="0.15">
      <c r="B3" s="282"/>
      <c r="C3" s="282"/>
      <c r="D3" s="281"/>
      <c r="E3" s="281"/>
      <c r="F3" s="281"/>
    </row>
    <row r="4" spans="2:11" s="242" customFormat="1" ht="20.25" customHeight="1" x14ac:dyDescent="0.15">
      <c r="B4" s="283"/>
      <c r="C4" s="281" t="s">
        <v>545</v>
      </c>
      <c r="D4" s="281"/>
      <c r="F4" s="879" t="s">
        <v>546</v>
      </c>
      <c r="G4" s="879"/>
      <c r="H4" s="879"/>
      <c r="I4" s="879"/>
      <c r="J4" s="879"/>
      <c r="K4" s="879"/>
    </row>
    <row r="5" spans="2:11" s="242" customFormat="1" ht="20.25" customHeight="1" x14ac:dyDescent="0.15">
      <c r="B5" s="284"/>
      <c r="C5" s="281" t="s">
        <v>547</v>
      </c>
      <c r="D5" s="281"/>
      <c r="F5" s="879"/>
      <c r="G5" s="879"/>
      <c r="H5" s="879"/>
      <c r="I5" s="879"/>
      <c r="J5" s="879"/>
      <c r="K5" s="879"/>
    </row>
    <row r="6" spans="2:11" s="242" customFormat="1" ht="20.25" customHeight="1" x14ac:dyDescent="0.15">
      <c r="B6" s="285" t="s">
        <v>548</v>
      </c>
      <c r="C6" s="281"/>
      <c r="D6" s="281"/>
      <c r="E6" s="230"/>
      <c r="F6" s="281"/>
    </row>
    <row r="7" spans="2:11" s="242" customFormat="1" ht="20.25" customHeight="1" x14ac:dyDescent="0.15">
      <c r="B7" s="282"/>
      <c r="C7" s="282"/>
      <c r="D7" s="281"/>
      <c r="E7" s="230"/>
      <c r="F7" s="281"/>
    </row>
    <row r="8" spans="2:11" s="242" customFormat="1" ht="20.25" customHeight="1" x14ac:dyDescent="0.15">
      <c r="B8" s="281" t="s">
        <v>549</v>
      </c>
      <c r="C8" s="282"/>
      <c r="D8" s="281"/>
      <c r="E8" s="230"/>
      <c r="F8" s="281"/>
    </row>
    <row r="9" spans="2:11" s="242" customFormat="1" ht="20.25" customHeight="1" x14ac:dyDescent="0.15">
      <c r="B9" s="282"/>
      <c r="C9" s="282"/>
      <c r="D9" s="281"/>
      <c r="E9" s="281"/>
      <c r="F9" s="281"/>
    </row>
    <row r="10" spans="2:11" s="242" customFormat="1" ht="20.25" customHeight="1" x14ac:dyDescent="0.15">
      <c r="B10" s="281" t="s">
        <v>550</v>
      </c>
      <c r="C10" s="282"/>
      <c r="D10" s="281"/>
      <c r="E10" s="281"/>
      <c r="F10" s="281"/>
    </row>
    <row r="11" spans="2:11" s="242" customFormat="1" ht="20.25" customHeight="1" x14ac:dyDescent="0.15">
      <c r="B11" s="281" t="s">
        <v>551</v>
      </c>
      <c r="C11" s="282"/>
      <c r="D11" s="281"/>
      <c r="E11" s="281"/>
      <c r="F11" s="281"/>
    </row>
    <row r="12" spans="2:11" s="242" customFormat="1" ht="20.25" customHeight="1" x14ac:dyDescent="0.15">
      <c r="B12" s="281" t="s">
        <v>552</v>
      </c>
      <c r="C12" s="282"/>
      <c r="D12" s="281"/>
    </row>
    <row r="13" spans="2:11" s="242" customFormat="1" ht="20.25" customHeight="1" x14ac:dyDescent="0.15">
      <c r="B13" s="281"/>
      <c r="C13" s="282"/>
      <c r="D13" s="281"/>
    </row>
    <row r="14" spans="2:11" s="242" customFormat="1" ht="20.25" customHeight="1" x14ac:dyDescent="0.15">
      <c r="B14" s="281" t="s">
        <v>553</v>
      </c>
      <c r="C14" s="282"/>
      <c r="D14" s="281"/>
    </row>
    <row r="15" spans="2:11" s="242" customFormat="1" ht="20.25" customHeight="1" x14ac:dyDescent="0.15">
      <c r="B15" s="281"/>
      <c r="C15" s="282"/>
      <c r="D15" s="281"/>
    </row>
    <row r="16" spans="2:11" s="242" customFormat="1" ht="20.25" customHeight="1" x14ac:dyDescent="0.15">
      <c r="B16" s="281" t="s">
        <v>554</v>
      </c>
      <c r="C16" s="282"/>
      <c r="D16" s="281"/>
    </row>
    <row r="17" spans="2:4" s="242" customFormat="1" ht="20.25" customHeight="1" x14ac:dyDescent="0.15">
      <c r="B17" s="281" t="s">
        <v>555</v>
      </c>
      <c r="C17" s="282"/>
      <c r="D17" s="281"/>
    </row>
    <row r="18" spans="2:4" s="242" customFormat="1" ht="20.25" customHeight="1" x14ac:dyDescent="0.15">
      <c r="B18" s="282"/>
      <c r="C18" s="282"/>
      <c r="D18" s="281"/>
    </row>
    <row r="19" spans="2:4" s="242" customFormat="1" ht="20.25" customHeight="1" x14ac:dyDescent="0.15">
      <c r="B19" s="281" t="s">
        <v>556</v>
      </c>
      <c r="C19" s="282"/>
      <c r="D19" s="281"/>
    </row>
    <row r="20" spans="2:4" s="242" customFormat="1" ht="20.25" customHeight="1" x14ac:dyDescent="0.15">
      <c r="B20" s="282"/>
      <c r="C20" s="282"/>
      <c r="D20" s="281"/>
    </row>
    <row r="21" spans="2:4" s="242" customFormat="1" ht="20.25" customHeight="1" x14ac:dyDescent="0.15">
      <c r="B21" s="281" t="s">
        <v>557</v>
      </c>
      <c r="C21" s="282"/>
      <c r="D21" s="281"/>
    </row>
    <row r="22" spans="2:4" s="242" customFormat="1" ht="20.25" customHeight="1" x14ac:dyDescent="0.15">
      <c r="B22" s="281" t="s">
        <v>558</v>
      </c>
      <c r="C22" s="282"/>
      <c r="D22" s="281"/>
    </row>
    <row r="23" spans="2:4" s="242" customFormat="1" ht="20.25" customHeight="1" x14ac:dyDescent="0.15">
      <c r="B23" s="282"/>
      <c r="C23" s="282"/>
      <c r="D23" s="281"/>
    </row>
    <row r="24" spans="2:4" s="242" customFormat="1" ht="20.25" customHeight="1" x14ac:dyDescent="0.15">
      <c r="B24" s="281" t="s">
        <v>559</v>
      </c>
      <c r="C24" s="282"/>
      <c r="D24" s="281"/>
    </row>
    <row r="25" spans="2:4" s="242" customFormat="1" ht="20.25" customHeight="1" x14ac:dyDescent="0.15">
      <c r="B25" s="282"/>
      <c r="C25" s="282"/>
      <c r="D25" s="281"/>
    </row>
    <row r="26" spans="2:4" s="242" customFormat="1" ht="20.25" customHeight="1" x14ac:dyDescent="0.15">
      <c r="B26" s="281" t="s">
        <v>560</v>
      </c>
      <c r="C26" s="282"/>
      <c r="D26" s="281"/>
    </row>
    <row r="27" spans="2:4" s="242" customFormat="1" ht="20.25" customHeight="1" x14ac:dyDescent="0.15">
      <c r="B27" s="281" t="s">
        <v>561</v>
      </c>
      <c r="C27" s="282"/>
      <c r="D27" s="281"/>
    </row>
    <row r="28" spans="2:4" s="242" customFormat="1" ht="20.25" customHeight="1" x14ac:dyDescent="0.15">
      <c r="B28" s="281"/>
      <c r="C28" s="282"/>
      <c r="D28" s="281"/>
    </row>
    <row r="29" spans="2:4" s="242" customFormat="1" ht="17.25" customHeight="1" x14ac:dyDescent="0.15">
      <c r="B29" s="281" t="s">
        <v>562</v>
      </c>
      <c r="C29" s="281"/>
      <c r="D29" s="281"/>
    </row>
    <row r="30" spans="2:4" s="242" customFormat="1" ht="17.25" customHeight="1" x14ac:dyDescent="0.15">
      <c r="B30" s="281" t="s">
        <v>563</v>
      </c>
      <c r="C30" s="281"/>
      <c r="D30" s="281"/>
    </row>
    <row r="31" spans="2:4" s="242" customFormat="1" ht="17.25" customHeight="1" x14ac:dyDescent="0.15">
      <c r="B31" s="281"/>
      <c r="C31" s="281"/>
      <c r="D31" s="281"/>
    </row>
    <row r="32" spans="2:4" s="242" customFormat="1" ht="17.25" customHeight="1" x14ac:dyDescent="0.15">
      <c r="B32" s="281"/>
      <c r="C32" s="286" t="s">
        <v>564</v>
      </c>
      <c r="D32" s="286" t="s">
        <v>565</v>
      </c>
    </row>
    <row r="33" spans="2:25" s="242" customFormat="1" ht="17.25" customHeight="1" x14ac:dyDescent="0.15">
      <c r="B33" s="281"/>
      <c r="C33" s="286">
        <v>1</v>
      </c>
      <c r="D33" s="287" t="s">
        <v>275</v>
      </c>
    </row>
    <row r="34" spans="2:25" s="242" customFormat="1" ht="17.25" customHeight="1" x14ac:dyDescent="0.15">
      <c r="B34" s="281"/>
      <c r="C34" s="286">
        <v>2</v>
      </c>
      <c r="D34" s="287" t="s">
        <v>283</v>
      </c>
    </row>
    <row r="35" spans="2:25" s="242" customFormat="1" ht="17.25" customHeight="1" x14ac:dyDescent="0.15">
      <c r="B35" s="281"/>
      <c r="C35" s="286">
        <v>3</v>
      </c>
      <c r="D35" s="287" t="s">
        <v>296</v>
      </c>
    </row>
    <row r="36" spans="2:25" s="242" customFormat="1" ht="17.25" customHeight="1" x14ac:dyDescent="0.15">
      <c r="B36" s="281"/>
      <c r="C36" s="286">
        <v>4</v>
      </c>
      <c r="D36" s="287" t="s">
        <v>309</v>
      </c>
    </row>
    <row r="37" spans="2:25" s="242" customFormat="1" ht="17.25" customHeight="1" x14ac:dyDescent="0.15">
      <c r="B37" s="281"/>
      <c r="C37" s="286">
        <v>5</v>
      </c>
      <c r="D37" s="287" t="s">
        <v>292</v>
      </c>
    </row>
    <row r="38" spans="2:25" s="242" customFormat="1" ht="17.25" customHeight="1" x14ac:dyDescent="0.15">
      <c r="B38" s="281"/>
      <c r="C38" s="286">
        <v>6</v>
      </c>
      <c r="D38" s="287" t="s">
        <v>286</v>
      </c>
    </row>
    <row r="39" spans="2:25" s="242" customFormat="1" ht="17.25" customHeight="1" x14ac:dyDescent="0.15">
      <c r="B39" s="281"/>
      <c r="C39" s="230"/>
      <c r="D39" s="281"/>
    </row>
    <row r="40" spans="2:25" s="242" customFormat="1" ht="17.25" customHeight="1" x14ac:dyDescent="0.15">
      <c r="B40" s="281" t="s">
        <v>566</v>
      </c>
      <c r="C40" s="281"/>
      <c r="D40" s="281"/>
    </row>
    <row r="41" spans="2:25" s="242" customFormat="1" ht="17.25" customHeight="1" x14ac:dyDescent="0.15">
      <c r="B41" s="281" t="s">
        <v>567</v>
      </c>
      <c r="C41" s="281"/>
      <c r="D41" s="281"/>
    </row>
    <row r="42" spans="2:25" s="242" customFormat="1" ht="17.25" customHeight="1" x14ac:dyDescent="0.15">
      <c r="B42" s="281"/>
      <c r="C42" s="281"/>
      <c r="D42" s="281"/>
      <c r="G42" s="288"/>
      <c r="H42" s="288"/>
      <c r="J42" s="288"/>
      <c r="K42" s="288"/>
      <c r="L42" s="288"/>
      <c r="M42" s="288"/>
      <c r="N42" s="288"/>
      <c r="O42" s="288"/>
      <c r="R42" s="288"/>
      <c r="S42" s="288"/>
      <c r="T42" s="288"/>
      <c r="W42" s="288"/>
      <c r="X42" s="288"/>
      <c r="Y42" s="288"/>
    </row>
    <row r="43" spans="2:25" s="242" customFormat="1" ht="17.25" customHeight="1" x14ac:dyDescent="0.15">
      <c r="B43" s="281"/>
      <c r="C43" s="286" t="s">
        <v>365</v>
      </c>
      <c r="D43" s="286" t="s">
        <v>366</v>
      </c>
      <c r="G43" s="288"/>
      <c r="H43" s="288"/>
      <c r="J43" s="288"/>
      <c r="K43" s="288"/>
      <c r="L43" s="288"/>
      <c r="M43" s="288"/>
      <c r="N43" s="288"/>
      <c r="O43" s="288"/>
      <c r="R43" s="288"/>
      <c r="S43" s="288"/>
      <c r="T43" s="288"/>
      <c r="W43" s="288"/>
      <c r="X43" s="288"/>
      <c r="Y43" s="288"/>
    </row>
    <row r="44" spans="2:25" s="242" customFormat="1" ht="17.25" customHeight="1" x14ac:dyDescent="0.15">
      <c r="B44" s="281"/>
      <c r="C44" s="286" t="s">
        <v>497</v>
      </c>
      <c r="D44" s="287" t="s">
        <v>368</v>
      </c>
      <c r="G44" s="288"/>
      <c r="H44" s="288"/>
      <c r="J44" s="288"/>
      <c r="K44" s="288"/>
      <c r="L44" s="288"/>
      <c r="M44" s="288"/>
      <c r="N44" s="288"/>
      <c r="O44" s="288"/>
      <c r="R44" s="288"/>
      <c r="S44" s="288"/>
      <c r="T44" s="288"/>
      <c r="W44" s="288"/>
      <c r="X44" s="288"/>
      <c r="Y44" s="288"/>
    </row>
    <row r="45" spans="2:25" s="242" customFormat="1" ht="17.25" customHeight="1" x14ac:dyDescent="0.15">
      <c r="B45" s="281"/>
      <c r="C45" s="286" t="s">
        <v>503</v>
      </c>
      <c r="D45" s="287" t="s">
        <v>370</v>
      </c>
      <c r="G45" s="288"/>
      <c r="H45" s="288"/>
      <c r="J45" s="288"/>
      <c r="K45" s="288"/>
      <c r="L45" s="288"/>
      <c r="M45" s="288"/>
      <c r="N45" s="288"/>
      <c r="O45" s="288"/>
      <c r="R45" s="288"/>
      <c r="S45" s="288"/>
      <c r="T45" s="288"/>
      <c r="W45" s="288"/>
      <c r="X45" s="288"/>
      <c r="Y45" s="288"/>
    </row>
    <row r="46" spans="2:25" s="242" customFormat="1" ht="17.25" customHeight="1" x14ac:dyDescent="0.15">
      <c r="B46" s="281"/>
      <c r="C46" s="286" t="s">
        <v>568</v>
      </c>
      <c r="D46" s="287" t="s">
        <v>374</v>
      </c>
      <c r="G46" s="288"/>
      <c r="H46" s="288"/>
      <c r="J46" s="288"/>
      <c r="K46" s="288"/>
      <c r="L46" s="288"/>
      <c r="M46" s="288"/>
      <c r="N46" s="288"/>
      <c r="O46" s="288"/>
      <c r="R46" s="288"/>
      <c r="S46" s="288"/>
      <c r="T46" s="288"/>
      <c r="W46" s="288"/>
      <c r="X46" s="288"/>
      <c r="Y46" s="288"/>
    </row>
    <row r="47" spans="2:25" s="242" customFormat="1" ht="17.25" customHeight="1" x14ac:dyDescent="0.15">
      <c r="B47" s="281"/>
      <c r="C47" s="286" t="s">
        <v>376</v>
      </c>
      <c r="D47" s="287" t="s">
        <v>569</v>
      </c>
      <c r="G47" s="288"/>
      <c r="H47" s="288"/>
      <c r="J47" s="288"/>
      <c r="K47" s="288"/>
      <c r="L47" s="288"/>
      <c r="M47" s="288"/>
      <c r="N47" s="288"/>
      <c r="O47" s="288"/>
      <c r="R47" s="288"/>
      <c r="S47" s="288"/>
      <c r="T47" s="288"/>
      <c r="W47" s="288"/>
      <c r="X47" s="288"/>
      <c r="Y47" s="288"/>
    </row>
    <row r="48" spans="2:25" s="242" customFormat="1" ht="17.25" customHeight="1" x14ac:dyDescent="0.15">
      <c r="B48" s="281"/>
      <c r="C48" s="281"/>
      <c r="D48" s="281"/>
      <c r="G48" s="288"/>
      <c r="H48" s="288"/>
      <c r="J48" s="288"/>
      <c r="K48" s="288"/>
      <c r="L48" s="288"/>
      <c r="M48" s="288"/>
      <c r="N48" s="288"/>
      <c r="O48" s="288"/>
      <c r="R48" s="288"/>
      <c r="S48" s="288"/>
      <c r="T48" s="288"/>
      <c r="W48" s="288"/>
      <c r="X48" s="288"/>
      <c r="Y48" s="288"/>
    </row>
    <row r="49" spans="2:51" s="242" customFormat="1" ht="17.25" customHeight="1" x14ac:dyDescent="0.15">
      <c r="B49" s="281"/>
      <c r="C49" s="289" t="s">
        <v>570</v>
      </c>
      <c r="D49" s="281"/>
      <c r="G49" s="288"/>
      <c r="H49" s="288"/>
      <c r="J49" s="288"/>
      <c r="K49" s="288"/>
      <c r="L49" s="288"/>
      <c r="M49" s="288"/>
      <c r="N49" s="288"/>
      <c r="O49" s="288"/>
      <c r="R49" s="288"/>
      <c r="S49" s="288"/>
      <c r="T49" s="288"/>
      <c r="W49" s="288"/>
      <c r="X49" s="288"/>
      <c r="Y49" s="288"/>
    </row>
    <row r="50" spans="2:51" s="242" customFormat="1" ht="17.25" customHeight="1" x14ac:dyDescent="0.15">
      <c r="C50" s="281" t="s">
        <v>571</v>
      </c>
      <c r="F50" s="289"/>
      <c r="G50" s="288"/>
      <c r="H50" s="288"/>
      <c r="J50" s="288"/>
      <c r="K50" s="288"/>
      <c r="L50" s="288"/>
      <c r="M50" s="288"/>
      <c r="N50" s="288"/>
      <c r="O50" s="288"/>
      <c r="R50" s="288"/>
      <c r="S50" s="288"/>
      <c r="T50" s="288"/>
      <c r="W50" s="288"/>
      <c r="X50" s="288"/>
      <c r="Y50" s="288"/>
    </row>
    <row r="51" spans="2:51" s="242" customFormat="1" ht="17.25" customHeight="1" x14ac:dyDescent="0.15">
      <c r="C51" s="281" t="s">
        <v>572</v>
      </c>
      <c r="F51" s="281"/>
      <c r="G51" s="288"/>
      <c r="H51" s="288"/>
      <c r="J51" s="288"/>
      <c r="K51" s="288"/>
      <c r="L51" s="288"/>
      <c r="M51" s="288"/>
      <c r="N51" s="288"/>
      <c r="O51" s="288"/>
      <c r="R51" s="288"/>
      <c r="S51" s="288"/>
      <c r="T51" s="288"/>
      <c r="W51" s="288"/>
      <c r="X51" s="288"/>
      <c r="Y51" s="288"/>
    </row>
    <row r="52" spans="2:51" s="242" customFormat="1" ht="17.25" customHeight="1" x14ac:dyDescent="0.15">
      <c r="B52" s="281"/>
      <c r="C52" s="281"/>
      <c r="D52" s="281"/>
      <c r="E52" s="289"/>
      <c r="F52" s="288"/>
      <c r="G52" s="288"/>
      <c r="H52" s="288"/>
      <c r="J52" s="288"/>
      <c r="K52" s="288"/>
      <c r="L52" s="288"/>
      <c r="M52" s="288"/>
      <c r="N52" s="288"/>
      <c r="O52" s="288"/>
      <c r="R52" s="288"/>
      <c r="S52" s="288"/>
      <c r="T52" s="288"/>
      <c r="W52" s="288"/>
      <c r="X52" s="288"/>
      <c r="Y52" s="288"/>
    </row>
    <row r="53" spans="2:51" s="242" customFormat="1" ht="17.25" customHeight="1" x14ac:dyDescent="0.15">
      <c r="B53" s="281" t="s">
        <v>573</v>
      </c>
      <c r="C53" s="281"/>
      <c r="D53" s="281"/>
    </row>
    <row r="54" spans="2:51" s="242" customFormat="1" ht="17.25" customHeight="1" x14ac:dyDescent="0.15">
      <c r="B54" s="281" t="s">
        <v>574</v>
      </c>
      <c r="C54" s="281"/>
      <c r="D54" s="281"/>
    </row>
    <row r="55" spans="2:51" s="242" customFormat="1" ht="17.25" customHeight="1" x14ac:dyDescent="0.15">
      <c r="B55" s="290" t="s">
        <v>575</v>
      </c>
      <c r="E55" s="288"/>
      <c r="F55" s="288"/>
      <c r="G55" s="288"/>
      <c r="H55" s="288"/>
      <c r="I55" s="288"/>
      <c r="J55" s="288"/>
      <c r="K55" s="288"/>
      <c r="L55" s="288"/>
      <c r="M55" s="288"/>
      <c r="N55" s="288"/>
      <c r="O55" s="288"/>
      <c r="P55" s="288"/>
      <c r="Q55" s="288"/>
      <c r="R55" s="288"/>
      <c r="S55" s="288"/>
      <c r="T55" s="288"/>
      <c r="U55" s="288"/>
      <c r="Y55" s="288"/>
      <c r="Z55" s="288"/>
      <c r="AA55" s="288"/>
      <c r="AB55" s="288"/>
      <c r="AD55" s="288"/>
      <c r="AE55" s="288"/>
      <c r="AF55" s="288"/>
      <c r="AG55" s="288"/>
      <c r="AH55" s="288"/>
      <c r="AI55" s="291"/>
      <c r="AJ55" s="288"/>
      <c r="AK55" s="288"/>
      <c r="AL55" s="288"/>
      <c r="AM55" s="288"/>
      <c r="AN55" s="288"/>
      <c r="AO55" s="288"/>
      <c r="AP55" s="288"/>
      <c r="AQ55" s="288"/>
      <c r="AR55" s="288"/>
      <c r="AS55" s="288"/>
      <c r="AT55" s="288"/>
      <c r="AU55" s="288"/>
      <c r="AV55" s="288"/>
      <c r="AW55" s="288"/>
      <c r="AX55" s="288"/>
      <c r="AY55" s="291"/>
    </row>
    <row r="56" spans="2:51" s="242" customFormat="1" ht="17.25" customHeight="1" x14ac:dyDescent="0.15">
      <c r="B56" s="290"/>
      <c r="E56" s="288"/>
      <c r="F56" s="288"/>
      <c r="G56" s="288"/>
      <c r="H56" s="288"/>
      <c r="I56" s="288"/>
      <c r="J56" s="288"/>
      <c r="K56" s="288"/>
      <c r="L56" s="288"/>
      <c r="M56" s="288"/>
      <c r="N56" s="288"/>
      <c r="O56" s="288"/>
      <c r="P56" s="288"/>
      <c r="Q56" s="288"/>
      <c r="R56" s="288"/>
      <c r="S56" s="288"/>
      <c r="T56" s="288"/>
      <c r="U56" s="288"/>
      <c r="Y56" s="288"/>
      <c r="Z56" s="288"/>
      <c r="AA56" s="288"/>
      <c r="AB56" s="288"/>
      <c r="AD56" s="288"/>
      <c r="AE56" s="288"/>
      <c r="AF56" s="288"/>
      <c r="AG56" s="288"/>
      <c r="AH56" s="288"/>
      <c r="AI56" s="291"/>
      <c r="AJ56" s="288"/>
      <c r="AK56" s="288"/>
      <c r="AL56" s="288"/>
      <c r="AM56" s="288"/>
      <c r="AN56" s="288"/>
      <c r="AO56" s="288"/>
      <c r="AP56" s="288"/>
      <c r="AQ56" s="288"/>
      <c r="AR56" s="288"/>
      <c r="AS56" s="288"/>
      <c r="AT56" s="288"/>
      <c r="AU56" s="288"/>
      <c r="AV56" s="288"/>
      <c r="AW56" s="288"/>
      <c r="AX56" s="288"/>
      <c r="AY56" s="291"/>
    </row>
    <row r="57" spans="2:51" s="242" customFormat="1" ht="17.25" customHeight="1" x14ac:dyDescent="0.15"/>
    <row r="58" spans="2:51" s="242" customFormat="1" ht="17.25" customHeight="1" x14ac:dyDescent="0.15">
      <c r="B58" s="281" t="s">
        <v>576</v>
      </c>
      <c r="C58" s="281"/>
    </row>
    <row r="59" spans="2:51" s="242" customFormat="1" ht="17.25" customHeight="1" x14ac:dyDescent="0.15">
      <c r="B59" s="281"/>
      <c r="C59" s="281"/>
    </row>
    <row r="60" spans="2:51" s="242" customFormat="1" ht="17.25" customHeight="1" x14ac:dyDescent="0.15">
      <c r="B60" s="281" t="s">
        <v>577</v>
      </c>
      <c r="C60" s="281"/>
    </row>
    <row r="61" spans="2:51" s="242" customFormat="1" ht="17.25" customHeight="1" x14ac:dyDescent="0.15">
      <c r="B61" s="281" t="s">
        <v>578</v>
      </c>
      <c r="C61" s="281"/>
    </row>
    <row r="62" spans="2:51" s="242" customFormat="1" ht="17.25" customHeight="1" x14ac:dyDescent="0.15">
      <c r="B62" s="281"/>
      <c r="C62" s="281"/>
    </row>
    <row r="63" spans="2:51" s="242" customFormat="1" ht="17.25" customHeight="1" x14ac:dyDescent="0.15">
      <c r="B63" s="281" t="s">
        <v>579</v>
      </c>
      <c r="C63" s="281"/>
    </row>
    <row r="64" spans="2:51" s="242" customFormat="1" ht="17.25" customHeight="1" x14ac:dyDescent="0.15">
      <c r="B64" s="281" t="s">
        <v>580</v>
      </c>
      <c r="C64" s="281"/>
    </row>
    <row r="65" spans="2:54" s="242" customFormat="1" ht="17.25" customHeight="1" x14ac:dyDescent="0.15">
      <c r="B65" s="281"/>
      <c r="C65" s="281"/>
    </row>
    <row r="66" spans="2:54" s="242" customFormat="1" ht="17.25" customHeight="1" x14ac:dyDescent="0.15">
      <c r="B66" s="281" t="s">
        <v>581</v>
      </c>
      <c r="C66" s="281"/>
      <c r="D66" s="281"/>
    </row>
    <row r="67" spans="2:54" s="242" customFormat="1" ht="17.25" customHeight="1" x14ac:dyDescent="0.15">
      <c r="B67" s="281"/>
      <c r="C67" s="281"/>
      <c r="D67" s="281"/>
    </row>
    <row r="68" spans="2:54" s="242" customFormat="1" ht="17.25" customHeight="1" x14ac:dyDescent="0.15">
      <c r="B68" s="242" t="s">
        <v>582</v>
      </c>
      <c r="D68" s="281"/>
    </row>
    <row r="69" spans="2:54" s="242" customFormat="1" ht="17.25" customHeight="1" x14ac:dyDescent="0.15">
      <c r="B69" s="242" t="s">
        <v>583</v>
      </c>
      <c r="D69" s="281"/>
    </row>
    <row r="70" spans="2:54" s="242" customFormat="1" ht="17.25" customHeight="1" x14ac:dyDescent="0.15"/>
    <row r="71" spans="2:54" s="242" customFormat="1" ht="17.25" customHeight="1" x14ac:dyDescent="0.15">
      <c r="B71" s="242" t="s">
        <v>584</v>
      </c>
      <c r="E71" s="292"/>
      <c r="F71" s="292"/>
      <c r="G71" s="292"/>
      <c r="H71" s="292"/>
      <c r="I71" s="292"/>
      <c r="J71" s="292"/>
      <c r="K71" s="292"/>
      <c r="L71" s="292"/>
      <c r="M71" s="292"/>
      <c r="N71" s="292"/>
      <c r="O71" s="292"/>
      <c r="P71" s="292"/>
      <c r="Q71" s="292"/>
      <c r="R71" s="292"/>
      <c r="S71" s="292"/>
      <c r="T71" s="292"/>
      <c r="U71" s="292"/>
      <c r="V71" s="292"/>
      <c r="W71" s="292"/>
      <c r="X71" s="292"/>
      <c r="Y71" s="292"/>
      <c r="Z71" s="292"/>
      <c r="AA71" s="292"/>
      <c r="AB71" s="292"/>
      <c r="AC71" s="292"/>
      <c r="AD71" s="292"/>
      <c r="AE71" s="292"/>
      <c r="AF71" s="292"/>
      <c r="AG71" s="292"/>
      <c r="AH71" s="292"/>
      <c r="AI71" s="292"/>
      <c r="AJ71" s="292"/>
      <c r="AK71" s="292"/>
      <c r="AL71" s="292"/>
      <c r="AM71" s="292"/>
      <c r="AN71" s="292"/>
      <c r="AO71" s="292"/>
      <c r="AP71" s="292"/>
      <c r="AQ71" s="292"/>
      <c r="AR71" s="292"/>
      <c r="AS71" s="292"/>
      <c r="AT71" s="292"/>
      <c r="AU71" s="292"/>
      <c r="AV71" s="292"/>
      <c r="AW71" s="292"/>
      <c r="AX71" s="292"/>
    </row>
    <row r="72" spans="2:54" s="242" customFormat="1" ht="17.25" customHeight="1" x14ac:dyDescent="0.15">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AY72" s="292"/>
      <c r="AZ72" s="292"/>
      <c r="BA72" s="292"/>
      <c r="BB72" s="292"/>
    </row>
    <row r="73" spans="2:54" ht="18.75" customHeight="1" x14ac:dyDescent="0.15"/>
    <row r="74" spans="2:54" ht="18.75" customHeight="1" x14ac:dyDescent="0.15"/>
    <row r="75" spans="2:54" ht="18.75" customHeight="1" x14ac:dyDescent="0.15"/>
    <row r="76" spans="2:54" ht="18.75" customHeight="1" x14ac:dyDescent="0.15"/>
    <row r="77" spans="2:54" ht="18.75" customHeight="1" x14ac:dyDescent="0.15"/>
    <row r="78" spans="2:54" ht="18.75" customHeight="1" x14ac:dyDescent="0.15"/>
    <row r="79" spans="2:54" ht="18.75" customHeight="1" x14ac:dyDescent="0.15"/>
    <row r="80" spans="2:54"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row r="117" ht="18.75" customHeight="1" x14ac:dyDescent="0.15"/>
    <row r="118" ht="18.75" customHeight="1" x14ac:dyDescent="0.15"/>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0"/>
  <sheetViews>
    <sheetView workbookViewId="0">
      <selection activeCell="C46" sqref="C46:C48"/>
    </sheetView>
  </sheetViews>
  <sheetFormatPr defaultColWidth="9.140625" defaultRowHeight="13.5" x14ac:dyDescent="0.15"/>
  <cols>
    <col min="1" max="1" width="2.140625" style="247" customWidth="1"/>
    <col min="2" max="2" width="13.140625" style="247" customWidth="1"/>
    <col min="3" max="12" width="46.42578125" style="247" customWidth="1"/>
    <col min="13" max="16384" width="9.140625" style="247"/>
  </cols>
  <sheetData>
    <row r="1" spans="2:3" ht="14.25" x14ac:dyDescent="0.15">
      <c r="B1" s="242" t="s">
        <v>585</v>
      </c>
      <c r="C1" s="242"/>
    </row>
    <row r="2" spans="2:3" ht="14.25" x14ac:dyDescent="0.15">
      <c r="B2" s="242"/>
      <c r="C2" s="242"/>
    </row>
    <row r="3" spans="2:3" ht="14.25" x14ac:dyDescent="0.15">
      <c r="B3" s="286" t="s">
        <v>586</v>
      </c>
      <c r="C3" s="286" t="s">
        <v>587</v>
      </c>
    </row>
    <row r="4" spans="2:3" ht="14.25" x14ac:dyDescent="0.15">
      <c r="B4" s="293">
        <v>1</v>
      </c>
      <c r="C4" s="294" t="s">
        <v>222</v>
      </c>
    </row>
    <row r="5" spans="2:3" ht="14.25" x14ac:dyDescent="0.15">
      <c r="B5" s="293">
        <v>2</v>
      </c>
      <c r="C5" s="294" t="s">
        <v>588</v>
      </c>
    </row>
    <row r="6" spans="2:3" ht="14.25" x14ac:dyDescent="0.15">
      <c r="B6" s="293">
        <v>3</v>
      </c>
      <c r="C6" s="294" t="s">
        <v>589</v>
      </c>
    </row>
    <row r="7" spans="2:3" ht="14.25" x14ac:dyDescent="0.15">
      <c r="B7" s="293">
        <v>4</v>
      </c>
      <c r="C7" s="294" t="s">
        <v>590</v>
      </c>
    </row>
    <row r="8" spans="2:3" ht="14.25" x14ac:dyDescent="0.15">
      <c r="B8" s="293">
        <v>5</v>
      </c>
      <c r="C8" s="294" t="s">
        <v>591</v>
      </c>
    </row>
    <row r="9" spans="2:3" ht="14.25" x14ac:dyDescent="0.15">
      <c r="B9" s="293">
        <v>6</v>
      </c>
      <c r="C9" s="294" t="s">
        <v>592</v>
      </c>
    </row>
    <row r="10" spans="2:3" ht="14.25" x14ac:dyDescent="0.15">
      <c r="B10" s="293">
        <v>7</v>
      </c>
      <c r="C10" s="294" t="s">
        <v>593</v>
      </c>
    </row>
    <row r="11" spans="2:3" ht="14.25" x14ac:dyDescent="0.15">
      <c r="B11" s="293">
        <v>8</v>
      </c>
      <c r="C11" s="294" t="s">
        <v>594</v>
      </c>
    </row>
    <row r="12" spans="2:3" ht="14.25" x14ac:dyDescent="0.15">
      <c r="B12" s="293">
        <v>9</v>
      </c>
      <c r="C12" s="294"/>
    </row>
    <row r="13" spans="2:3" ht="14.25" x14ac:dyDescent="0.15">
      <c r="B13" s="293">
        <v>10</v>
      </c>
      <c r="C13" s="294"/>
    </row>
    <row r="15" spans="2:3" ht="14.25" x14ac:dyDescent="0.15">
      <c r="B15" s="242" t="s">
        <v>595</v>
      </c>
    </row>
    <row r="16" spans="2:3" ht="14.25" thickBot="1" x14ac:dyDescent="0.2"/>
    <row r="17" spans="2:12" ht="15" thickBot="1" x14ac:dyDescent="0.2">
      <c r="B17" s="295" t="s">
        <v>565</v>
      </c>
      <c r="C17" s="296" t="s">
        <v>275</v>
      </c>
      <c r="D17" s="297" t="s">
        <v>283</v>
      </c>
      <c r="E17" s="297" t="s">
        <v>296</v>
      </c>
      <c r="F17" s="297" t="s">
        <v>309</v>
      </c>
      <c r="G17" s="298" t="s">
        <v>292</v>
      </c>
      <c r="H17" s="298" t="s">
        <v>286</v>
      </c>
      <c r="I17" s="298"/>
      <c r="J17" s="298"/>
      <c r="K17" s="298"/>
      <c r="L17" s="299"/>
    </row>
    <row r="18" spans="2:12" ht="14.25" x14ac:dyDescent="0.15">
      <c r="B18" s="880" t="s">
        <v>596</v>
      </c>
      <c r="C18" s="300" t="s">
        <v>597</v>
      </c>
      <c r="D18" s="301" t="s">
        <v>284</v>
      </c>
      <c r="E18" s="301" t="s">
        <v>297</v>
      </c>
      <c r="F18" s="301" t="s">
        <v>310</v>
      </c>
      <c r="G18" s="302" t="s">
        <v>598</v>
      </c>
      <c r="H18" s="302" t="s">
        <v>287</v>
      </c>
      <c r="I18" s="302"/>
      <c r="J18" s="302"/>
      <c r="K18" s="302"/>
      <c r="L18" s="303"/>
    </row>
    <row r="19" spans="2:12" ht="14.25" x14ac:dyDescent="0.15">
      <c r="B19" s="881"/>
      <c r="C19" s="304"/>
      <c r="D19" s="305" t="s">
        <v>597</v>
      </c>
      <c r="E19" s="305" t="s">
        <v>599</v>
      </c>
      <c r="F19" s="305" t="s">
        <v>597</v>
      </c>
      <c r="G19" s="306" t="s">
        <v>600</v>
      </c>
      <c r="H19" s="306"/>
      <c r="I19" s="306"/>
      <c r="J19" s="306"/>
      <c r="K19" s="306"/>
      <c r="L19" s="307"/>
    </row>
    <row r="20" spans="2:12" ht="14.25" x14ac:dyDescent="0.15">
      <c r="B20" s="881"/>
      <c r="C20" s="304"/>
      <c r="D20" s="305"/>
      <c r="E20" s="305"/>
      <c r="F20" s="305"/>
      <c r="G20" s="306" t="s">
        <v>601</v>
      </c>
      <c r="H20" s="306"/>
      <c r="I20" s="306"/>
      <c r="J20" s="306"/>
      <c r="K20" s="306"/>
      <c r="L20" s="307"/>
    </row>
    <row r="21" spans="2:12" ht="14.25" x14ac:dyDescent="0.15">
      <c r="B21" s="881"/>
      <c r="C21" s="304"/>
      <c r="D21" s="305"/>
      <c r="E21" s="305"/>
      <c r="F21" s="305"/>
      <c r="G21" s="306" t="s">
        <v>294</v>
      </c>
      <c r="H21" s="306"/>
      <c r="I21" s="306"/>
      <c r="J21" s="306"/>
      <c r="K21" s="306"/>
      <c r="L21" s="307"/>
    </row>
    <row r="22" spans="2:12" ht="14.25" x14ac:dyDescent="0.15">
      <c r="B22" s="881"/>
      <c r="C22" s="308"/>
      <c r="D22" s="309"/>
      <c r="E22" s="309"/>
      <c r="F22" s="309"/>
      <c r="G22" s="306" t="s">
        <v>599</v>
      </c>
      <c r="H22" s="306"/>
      <c r="I22" s="306"/>
      <c r="J22" s="306"/>
      <c r="K22" s="306"/>
      <c r="L22" s="307"/>
    </row>
    <row r="23" spans="2:12" ht="14.25" x14ac:dyDescent="0.15">
      <c r="B23" s="881"/>
      <c r="C23" s="308"/>
      <c r="D23" s="309"/>
      <c r="E23" s="309"/>
      <c r="F23" s="309"/>
      <c r="G23" s="306" t="s">
        <v>602</v>
      </c>
      <c r="H23" s="306"/>
      <c r="I23" s="306"/>
      <c r="J23" s="306"/>
      <c r="K23" s="306"/>
      <c r="L23" s="307"/>
    </row>
    <row r="24" spans="2:12" ht="14.25" x14ac:dyDescent="0.15">
      <c r="B24" s="881"/>
      <c r="C24" s="308"/>
      <c r="D24" s="309"/>
      <c r="E24" s="309"/>
      <c r="F24" s="309"/>
      <c r="G24" s="306" t="s">
        <v>603</v>
      </c>
      <c r="H24" s="306"/>
      <c r="I24" s="306"/>
      <c r="J24" s="306"/>
      <c r="K24" s="306"/>
      <c r="L24" s="307"/>
    </row>
    <row r="25" spans="2:12" ht="14.25" x14ac:dyDescent="0.15">
      <c r="B25" s="881"/>
      <c r="C25" s="308"/>
      <c r="D25" s="309"/>
      <c r="E25" s="309"/>
      <c r="F25" s="309"/>
      <c r="G25" s="306" t="s">
        <v>604</v>
      </c>
      <c r="H25" s="306"/>
      <c r="I25" s="306"/>
      <c r="J25" s="306"/>
      <c r="K25" s="306"/>
      <c r="L25" s="307"/>
    </row>
    <row r="26" spans="2:12" ht="14.25" x14ac:dyDescent="0.15">
      <c r="B26" s="881"/>
      <c r="C26" s="308"/>
      <c r="D26" s="309"/>
      <c r="E26" s="309"/>
      <c r="F26" s="309"/>
      <c r="G26" s="306" t="s">
        <v>605</v>
      </c>
      <c r="H26" s="306"/>
      <c r="I26" s="306"/>
      <c r="J26" s="306"/>
      <c r="K26" s="306"/>
      <c r="L26" s="307"/>
    </row>
    <row r="27" spans="2:12" ht="15" thickBot="1" x14ac:dyDescent="0.2">
      <c r="B27" s="882"/>
      <c r="C27" s="310"/>
      <c r="D27" s="311"/>
      <c r="E27" s="311"/>
      <c r="F27" s="311"/>
      <c r="G27" s="312"/>
      <c r="H27" s="312"/>
      <c r="I27" s="312"/>
      <c r="J27" s="312"/>
      <c r="K27" s="312"/>
      <c r="L27" s="313"/>
    </row>
    <row r="32" spans="2:12" x14ac:dyDescent="0.15">
      <c r="C32" s="247" t="s">
        <v>606</v>
      </c>
    </row>
    <row r="33" spans="3:3" x14ac:dyDescent="0.15">
      <c r="C33" s="247" t="s">
        <v>607</v>
      </c>
    </row>
    <row r="34" spans="3:3" x14ac:dyDescent="0.15">
      <c r="C34" s="247" t="s">
        <v>608</v>
      </c>
    </row>
    <row r="35" spans="3:3" x14ac:dyDescent="0.15">
      <c r="C35" s="247" t="s">
        <v>609</v>
      </c>
    </row>
    <row r="36" spans="3:3" x14ac:dyDescent="0.15">
      <c r="C36" s="247" t="s">
        <v>610</v>
      </c>
    </row>
    <row r="37" spans="3:3" x14ac:dyDescent="0.15">
      <c r="C37" s="247" t="s">
        <v>611</v>
      </c>
    </row>
    <row r="38" spans="3:3" x14ac:dyDescent="0.15">
      <c r="C38" s="247" t="s">
        <v>612</v>
      </c>
    </row>
    <row r="39" spans="3:3" x14ac:dyDescent="0.15">
      <c r="C39" s="247" t="s">
        <v>613</v>
      </c>
    </row>
    <row r="40" spans="3:3" x14ac:dyDescent="0.15">
      <c r="C40" s="247" t="s">
        <v>614</v>
      </c>
    </row>
    <row r="42" spans="3:3" x14ac:dyDescent="0.15">
      <c r="C42" s="247" t="s">
        <v>615</v>
      </c>
    </row>
    <row r="43" spans="3:3" x14ac:dyDescent="0.15">
      <c r="C43" s="247" t="s">
        <v>616</v>
      </c>
    </row>
    <row r="45" spans="3:3" x14ac:dyDescent="0.15">
      <c r="C45" s="247" t="s">
        <v>617</v>
      </c>
    </row>
    <row r="46" spans="3:3" x14ac:dyDescent="0.15">
      <c r="C46" s="247" t="s">
        <v>618</v>
      </c>
    </row>
    <row r="47" spans="3:3" x14ac:dyDescent="0.15">
      <c r="C47" s="247" t="s">
        <v>619</v>
      </c>
    </row>
    <row r="48" spans="3:3" x14ac:dyDescent="0.15">
      <c r="C48" s="247" t="s">
        <v>620</v>
      </c>
    </row>
    <row r="49" spans="3:3" x14ac:dyDescent="0.15">
      <c r="C49" s="247" t="s">
        <v>621</v>
      </c>
    </row>
    <row r="50" spans="3:3" x14ac:dyDescent="0.15">
      <c r="C50" s="247" t="s">
        <v>622</v>
      </c>
    </row>
  </sheetData>
  <mergeCells count="1">
    <mergeCell ref="B18:B27"/>
  </mergeCells>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17</vt:i4>
      </vt:variant>
    </vt:vector>
  </HeadingPairs>
  <TitlesOfParts>
    <vt:vector size="25" baseType="lpstr">
      <vt:lpstr>運営状況点検書</vt:lpstr>
      <vt:lpstr>勤務形態一覧表</vt:lpstr>
      <vt:lpstr>シフト記号表</vt:lpstr>
      <vt:lpstr>利用者数一覧表</vt:lpstr>
      <vt:lpstr>【記載例】勤務形態一覧表</vt:lpstr>
      <vt:lpstr>【記載例】シフト記号表</vt:lpstr>
      <vt:lpstr>【参考】勤務形態一覧表記入方法</vt:lpstr>
      <vt:lpstr>プルダウン・リスト</vt:lpstr>
      <vt:lpstr>運営状況点検書!HIT_ROW560</vt:lpstr>
      <vt:lpstr>運営状況点検書!HIT_ROW565</vt:lpstr>
      <vt:lpstr>運営状況点検書!HIT_ROW577</vt:lpstr>
      <vt:lpstr>運営状況点検書!HIT_ROW578</vt:lpstr>
      <vt:lpstr>【記載例】シフト記号表!Print_Area</vt:lpstr>
      <vt:lpstr>【記載例】勤務形態一覧表!Print_Area</vt:lpstr>
      <vt:lpstr>【参考】勤務形態一覧表記入方法!Print_Area</vt:lpstr>
      <vt:lpstr>シフト記号表!Print_Area</vt:lpstr>
      <vt:lpstr>勤務形態一覧表!Print_Area</vt:lpstr>
      <vt:lpstr>利用者数一覧表!Print_Area</vt:lpstr>
      <vt:lpstr>介護職員</vt:lpstr>
      <vt:lpstr>看護職員</vt:lpstr>
      <vt:lpstr>管理者</vt:lpstr>
      <vt:lpstr>機能訓練指導員</vt:lpstr>
      <vt:lpstr>計画作成担当者</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2025-04-17T12:37:56Z</cp:lastPrinted>
  <dcterms:created xsi:type="dcterms:W3CDTF">2008-06-06T11:29:08Z</dcterms:created>
  <dcterms:modified xsi:type="dcterms:W3CDTF">2025-04-18T06:14:55Z</dcterms:modified>
</cp:coreProperties>
</file>