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O:\福祉基盤課\020_共通ファイルサーバ管理（原本）\010_常用文書\010_検討中文書\020_高齢指定・指導班\25-01_集団指導、運営指導\R7運営状況点検書\未了分\"/>
    </mc:Choice>
  </mc:AlternateContent>
  <xr:revisionPtr revIDLastSave="0" documentId="13_ncr:1_{027BA7B8-49C9-4C29-9CFC-53CE8851A707}" xr6:coauthVersionLast="47" xr6:coauthVersionMax="47" xr10:uidLastSave="{00000000-0000-0000-0000-000000000000}"/>
  <bookViews>
    <workbookView xWindow="-23148" yWindow="-108" windowWidth="23256" windowHeight="12456" tabRatio="894" xr2:uid="{00000000-000D-0000-FFFF-FFFF00000000}"/>
  </bookViews>
  <sheets>
    <sheet name="運営状況点検書" sheetId="1" r:id="rId1"/>
    <sheet name="勤務形態一覧表（1枚版）" sheetId="17" r:id="rId2"/>
    <sheet name="勤務形態一覧表（100名）" sheetId="18" r:id="rId3"/>
    <sheet name="シフト記号表（勤務時間帯）" sheetId="19" r:id="rId4"/>
    <sheet name="利用者数一覧表 " sheetId="3" r:id="rId5"/>
    <sheet name="【記載例】勤務形態一覧表" sheetId="15" r:id="rId6"/>
    <sheet name="【記載例】シフト記号表（勤務時間帯）" sheetId="16" r:id="rId7"/>
    <sheet name="【参考】勤務形態一覧表記入方法" sheetId="14" r:id="rId8"/>
    <sheet name="プルダウン・リスト" sheetId="13" state="hidden" r:id="rId9"/>
  </sheets>
  <definedNames>
    <definedName name="【記載例】シフト記号" localSheetId="3">'シフト記号表（勤務時間帯）'!$C$6:$C$35</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5">【記載例】勤務形態一覧表!$A$1:$BF$71</definedName>
    <definedName name="_xlnm.Print_Area" localSheetId="7">【参考】勤務形態一覧表記入方法!$B$1:$P$81</definedName>
    <definedName name="_xlnm.Print_Area" localSheetId="0">運営状況点検書!$A$1:$AA$830</definedName>
    <definedName name="_xlnm.Print_Area" localSheetId="2">'勤務形態一覧表（100名）'!$A$1:$BF$332</definedName>
    <definedName name="_xlnm.Print_Area" localSheetId="1">'勤務形態一覧表（1枚版）'!$A$1:$BF$71</definedName>
    <definedName name="_xlnm.Print_Area" localSheetId="4">'利用者数一覧表 '!$A$1:$AI$33</definedName>
    <definedName name="_xlnm.Print_Titles" localSheetId="2">'勤務形態一覧表（100名）'!$1:$21</definedName>
    <definedName name="_xlnm.Print_Titles" localSheetId="1">'勤務形態一覧表（1枚版）'!$1:$21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19" l="1"/>
  <c r="Q25" i="19"/>
  <c r="U25" i="19" s="1"/>
  <c r="K25" i="19"/>
  <c r="S24" i="19"/>
  <c r="Q24" i="19"/>
  <c r="U24" i="19" s="1"/>
  <c r="K24" i="19"/>
  <c r="S23" i="19"/>
  <c r="U23" i="19" s="1"/>
  <c r="Q23" i="19"/>
  <c r="K23" i="19"/>
  <c r="S22" i="19"/>
  <c r="Q22" i="19"/>
  <c r="U22" i="19" s="1"/>
  <c r="K22" i="19"/>
  <c r="S21" i="19"/>
  <c r="Q21" i="19"/>
  <c r="U21" i="19" s="1"/>
  <c r="K21" i="19"/>
  <c r="S20" i="19"/>
  <c r="U20" i="19" s="1"/>
  <c r="Q20" i="19"/>
  <c r="K20" i="19"/>
  <c r="S19" i="19"/>
  <c r="Q19" i="19"/>
  <c r="U19" i="19" s="1"/>
  <c r="K19" i="19"/>
  <c r="S18" i="19"/>
  <c r="Q18" i="19"/>
  <c r="U18" i="19" s="1"/>
  <c r="K18" i="19"/>
  <c r="S17" i="19"/>
  <c r="U17" i="19" s="1"/>
  <c r="Q17" i="19"/>
  <c r="K17" i="19"/>
  <c r="S16" i="19"/>
  <c r="Q16" i="19"/>
  <c r="U16" i="19" s="1"/>
  <c r="K16" i="19"/>
  <c r="S15" i="19"/>
  <c r="Q15" i="19"/>
  <c r="U15" i="19" s="1"/>
  <c r="K15" i="19"/>
  <c r="S14" i="19"/>
  <c r="U14" i="19" s="1"/>
  <c r="Q14" i="19"/>
  <c r="K14" i="19"/>
  <c r="S13" i="19"/>
  <c r="Q13" i="19"/>
  <c r="U13" i="19" s="1"/>
  <c r="K13" i="19"/>
  <c r="S12" i="19"/>
  <c r="Q12" i="19"/>
  <c r="U12" i="19" s="1"/>
  <c r="K12" i="19"/>
  <c r="S11" i="19"/>
  <c r="U11" i="19" s="1"/>
  <c r="Q11" i="19"/>
  <c r="K11" i="19"/>
  <c r="S10" i="19"/>
  <c r="Q10" i="19"/>
  <c r="U10" i="19" s="1"/>
  <c r="K10" i="19"/>
  <c r="S9" i="19"/>
  <c r="Q9" i="19"/>
  <c r="U9" i="19" s="1"/>
  <c r="K9" i="19"/>
  <c r="S8" i="19"/>
  <c r="U8" i="19" s="1"/>
  <c r="Q8" i="19"/>
  <c r="K8" i="19"/>
  <c r="S7" i="19"/>
  <c r="Q7" i="19"/>
  <c r="U7" i="19" s="1"/>
  <c r="K7" i="19"/>
  <c r="S6" i="19"/>
  <c r="Q6" i="19"/>
  <c r="U6" i="19" s="1"/>
  <c r="K6" i="19"/>
  <c r="AW332" i="18"/>
  <c r="AV332" i="18"/>
  <c r="AU332" i="18"/>
  <c r="AT332" i="18"/>
  <c r="AS332" i="18"/>
  <c r="AR332" i="18"/>
  <c r="AQ332" i="18"/>
  <c r="AP332" i="18"/>
  <c r="AO332" i="18"/>
  <c r="AN332" i="18"/>
  <c r="AM332" i="18"/>
  <c r="AL332" i="18"/>
  <c r="AK332" i="18"/>
  <c r="AJ332" i="18"/>
  <c r="AI332" i="18"/>
  <c r="AH332" i="18"/>
  <c r="AG332" i="18"/>
  <c r="AF332" i="18"/>
  <c r="AE332" i="18"/>
  <c r="AD332" i="18"/>
  <c r="AC332" i="18"/>
  <c r="AB332" i="18"/>
  <c r="AA332" i="18"/>
  <c r="Z332" i="18"/>
  <c r="Y332" i="18"/>
  <c r="X332" i="18"/>
  <c r="W332" i="18"/>
  <c r="V332" i="18"/>
  <c r="U332" i="18"/>
  <c r="T332" i="18"/>
  <c r="S332" i="18"/>
  <c r="AW321" i="18"/>
  <c r="AV321" i="18"/>
  <c r="AU321" i="18"/>
  <c r="AT321" i="18"/>
  <c r="AS321" i="18"/>
  <c r="AR321" i="18"/>
  <c r="AQ321" i="18"/>
  <c r="AP321" i="18"/>
  <c r="AO321" i="18"/>
  <c r="AN321" i="18"/>
  <c r="AM321" i="18"/>
  <c r="AL321" i="18"/>
  <c r="AK321" i="18"/>
  <c r="AJ321" i="18"/>
  <c r="AI321" i="18"/>
  <c r="AH321" i="18"/>
  <c r="AG321" i="18"/>
  <c r="AF321" i="18"/>
  <c r="AE321" i="18"/>
  <c r="AD321" i="18"/>
  <c r="AC321" i="18"/>
  <c r="AB321" i="18"/>
  <c r="AA321" i="18"/>
  <c r="Z321" i="18"/>
  <c r="Y321" i="18"/>
  <c r="X321" i="18"/>
  <c r="W321" i="18"/>
  <c r="V321" i="18"/>
  <c r="U321" i="18"/>
  <c r="T321" i="18"/>
  <c r="S321" i="18"/>
  <c r="AX321" i="18" s="1"/>
  <c r="AZ321" i="18" s="1"/>
  <c r="F321" i="18"/>
  <c r="AW320" i="18"/>
  <c r="AV320" i="18"/>
  <c r="AU320" i="18"/>
  <c r="AT320" i="18"/>
  <c r="AS320" i="18"/>
  <c r="AR320" i="18"/>
  <c r="AQ320" i="18"/>
  <c r="AP320" i="18"/>
  <c r="AO320" i="18"/>
  <c r="AN320" i="18"/>
  <c r="AM320" i="18"/>
  <c r="AL320" i="18"/>
  <c r="AK320" i="18"/>
  <c r="AJ320" i="18"/>
  <c r="AI320" i="18"/>
  <c r="AH320" i="18"/>
  <c r="AG320" i="18"/>
  <c r="AF320" i="18"/>
  <c r="AE320" i="18"/>
  <c r="AD320" i="18"/>
  <c r="AC320" i="18"/>
  <c r="AB320" i="18"/>
  <c r="AA320" i="18"/>
  <c r="Z320" i="18"/>
  <c r="Y320" i="18"/>
  <c r="X320" i="18"/>
  <c r="W320" i="18"/>
  <c r="V320" i="18"/>
  <c r="U320" i="18"/>
  <c r="T320" i="18"/>
  <c r="S320" i="18"/>
  <c r="AW318" i="18"/>
  <c r="AV318" i="18"/>
  <c r="AU318" i="18"/>
  <c r="AT318" i="18"/>
  <c r="AS318" i="18"/>
  <c r="AR318" i="18"/>
  <c r="AQ318" i="18"/>
  <c r="AP318" i="18"/>
  <c r="AO318" i="18"/>
  <c r="AN318" i="18"/>
  <c r="AM318" i="18"/>
  <c r="AL318" i="18"/>
  <c r="AK318" i="18"/>
  <c r="AJ318" i="18"/>
  <c r="AI318" i="18"/>
  <c r="AH318" i="18"/>
  <c r="AG318" i="18"/>
  <c r="AF318" i="18"/>
  <c r="AE318" i="18"/>
  <c r="AD318" i="18"/>
  <c r="AC318" i="18"/>
  <c r="AB318" i="18"/>
  <c r="AA318" i="18"/>
  <c r="Z318" i="18"/>
  <c r="Y318" i="18"/>
  <c r="X318" i="18"/>
  <c r="W318" i="18"/>
  <c r="V318" i="18"/>
  <c r="U318" i="18"/>
  <c r="T318" i="18"/>
  <c r="S318" i="18"/>
  <c r="AX318" i="18" s="1"/>
  <c r="AZ318" i="18" s="1"/>
  <c r="F318" i="18"/>
  <c r="AW317" i="18"/>
  <c r="AV317" i="18"/>
  <c r="AU317" i="18"/>
  <c r="AT317" i="18"/>
  <c r="AS317" i="18"/>
  <c r="AR317" i="18"/>
  <c r="AQ317" i="18"/>
  <c r="AP317" i="18"/>
  <c r="AO317" i="18"/>
  <c r="AN317" i="18"/>
  <c r="AM317" i="18"/>
  <c r="AL317" i="18"/>
  <c r="AK317" i="18"/>
  <c r="AJ317" i="18"/>
  <c r="AI317" i="18"/>
  <c r="AH317" i="18"/>
  <c r="AG317" i="18"/>
  <c r="AF317" i="18"/>
  <c r="AE317" i="18"/>
  <c r="AD317" i="18"/>
  <c r="AC317" i="18"/>
  <c r="AB317" i="18"/>
  <c r="AA317" i="18"/>
  <c r="Z317" i="18"/>
  <c r="Y317" i="18"/>
  <c r="X317" i="18"/>
  <c r="W317" i="18"/>
  <c r="V317" i="18"/>
  <c r="U317" i="18"/>
  <c r="T317" i="18"/>
  <c r="S317" i="18"/>
  <c r="AW315" i="18"/>
  <c r="AV315" i="18"/>
  <c r="AU315" i="18"/>
  <c r="AT315" i="18"/>
  <c r="AS315" i="18"/>
  <c r="AR315" i="18"/>
  <c r="AQ315" i="18"/>
  <c r="AP315" i="18"/>
  <c r="AO315" i="18"/>
  <c r="AN315" i="18"/>
  <c r="AM315" i="18"/>
  <c r="AL315" i="18"/>
  <c r="AK315" i="18"/>
  <c r="AJ315" i="18"/>
  <c r="AI315" i="18"/>
  <c r="AH315" i="18"/>
  <c r="AG315" i="18"/>
  <c r="AF315" i="18"/>
  <c r="AE315" i="18"/>
  <c r="AD315" i="18"/>
  <c r="AC315" i="18"/>
  <c r="AB315" i="18"/>
  <c r="AA315" i="18"/>
  <c r="Z315" i="18"/>
  <c r="Y315" i="18"/>
  <c r="X315" i="18"/>
  <c r="W315" i="18"/>
  <c r="V315" i="18"/>
  <c r="U315" i="18"/>
  <c r="T315" i="18"/>
  <c r="S315" i="18"/>
  <c r="AX315" i="18" s="1"/>
  <c r="AZ315" i="18" s="1"/>
  <c r="F315" i="18"/>
  <c r="AW314" i="18"/>
  <c r="AV314" i="18"/>
  <c r="AU314" i="18"/>
  <c r="AT314" i="18"/>
  <c r="AS314" i="18"/>
  <c r="AR314" i="18"/>
  <c r="AQ314" i="18"/>
  <c r="AP314" i="18"/>
  <c r="AO314" i="18"/>
  <c r="AN314" i="18"/>
  <c r="AM314" i="18"/>
  <c r="AL314" i="18"/>
  <c r="AK314" i="18"/>
  <c r="AJ314" i="18"/>
  <c r="AI314" i="18"/>
  <c r="AH314" i="18"/>
  <c r="AG314" i="18"/>
  <c r="AF314" i="18"/>
  <c r="AE314" i="18"/>
  <c r="AD314" i="18"/>
  <c r="AC314" i="18"/>
  <c r="AB314" i="18"/>
  <c r="AA314" i="18"/>
  <c r="Z314" i="18"/>
  <c r="Y314" i="18"/>
  <c r="X314" i="18"/>
  <c r="W314" i="18"/>
  <c r="V314" i="18"/>
  <c r="U314" i="18"/>
  <c r="T314" i="18"/>
  <c r="S314" i="18"/>
  <c r="AW312" i="18"/>
  <c r="AV312" i="18"/>
  <c r="AU312" i="18"/>
  <c r="AT312" i="18"/>
  <c r="AS312" i="18"/>
  <c r="AR312" i="18"/>
  <c r="AQ312" i="18"/>
  <c r="AP312" i="18"/>
  <c r="AO312" i="18"/>
  <c r="AN312" i="18"/>
  <c r="AM312" i="18"/>
  <c r="AL312" i="18"/>
  <c r="AK312" i="18"/>
  <c r="AJ312" i="18"/>
  <c r="AI312" i="18"/>
  <c r="AH312" i="18"/>
  <c r="AG312" i="18"/>
  <c r="AF312" i="18"/>
  <c r="AE312" i="18"/>
  <c r="AD312" i="18"/>
  <c r="AC312" i="18"/>
  <c r="AB312" i="18"/>
  <c r="AA312" i="18"/>
  <c r="Z312" i="18"/>
  <c r="Y312" i="18"/>
  <c r="X312" i="18"/>
  <c r="W312" i="18"/>
  <c r="V312" i="18"/>
  <c r="U312" i="18"/>
  <c r="T312" i="18"/>
  <c r="S312" i="18"/>
  <c r="AX312" i="18" s="1"/>
  <c r="AZ312" i="18" s="1"/>
  <c r="F312" i="18"/>
  <c r="AW311" i="18"/>
  <c r="AV311" i="18"/>
  <c r="AU311" i="18"/>
  <c r="AT311" i="18"/>
  <c r="AS311" i="18"/>
  <c r="AR311" i="18"/>
  <c r="AQ311" i="18"/>
  <c r="AP311" i="18"/>
  <c r="AO311" i="18"/>
  <c r="AN311" i="18"/>
  <c r="AM311" i="18"/>
  <c r="AL311" i="18"/>
  <c r="AK311" i="18"/>
  <c r="AJ311" i="18"/>
  <c r="AI311" i="18"/>
  <c r="AH311" i="18"/>
  <c r="AG311" i="18"/>
  <c r="AF311" i="18"/>
  <c r="AE311" i="18"/>
  <c r="AD311" i="18"/>
  <c r="AC311" i="18"/>
  <c r="AB311" i="18"/>
  <c r="AA311" i="18"/>
  <c r="Z311" i="18"/>
  <c r="Y311" i="18"/>
  <c r="X311" i="18"/>
  <c r="W311" i="18"/>
  <c r="V311" i="18"/>
  <c r="U311" i="18"/>
  <c r="T311" i="18"/>
  <c r="S311" i="18"/>
  <c r="AW309" i="18"/>
  <c r="AV309" i="18"/>
  <c r="AU309" i="18"/>
  <c r="AT309" i="18"/>
  <c r="AS309" i="18"/>
  <c r="AR309" i="18"/>
  <c r="AQ309" i="18"/>
  <c r="AP309" i="18"/>
  <c r="AO309" i="18"/>
  <c r="AN309" i="18"/>
  <c r="AM309" i="18"/>
  <c r="AL309" i="18"/>
  <c r="AK309" i="18"/>
  <c r="AJ309" i="18"/>
  <c r="AI309" i="18"/>
  <c r="AH309" i="18"/>
  <c r="AG309" i="18"/>
  <c r="AF309" i="18"/>
  <c r="AE309" i="18"/>
  <c r="AD309" i="18"/>
  <c r="AC309" i="18"/>
  <c r="AB309" i="18"/>
  <c r="AA309" i="18"/>
  <c r="Z309" i="18"/>
  <c r="Y309" i="18"/>
  <c r="X309" i="18"/>
  <c r="W309" i="18"/>
  <c r="V309" i="18"/>
  <c r="U309" i="18"/>
  <c r="T309" i="18"/>
  <c r="S309" i="18"/>
  <c r="AX309" i="18" s="1"/>
  <c r="AZ309" i="18" s="1"/>
  <c r="F309" i="18"/>
  <c r="AW308" i="18"/>
  <c r="AV308" i="18"/>
  <c r="AU308" i="18"/>
  <c r="AT308" i="18"/>
  <c r="AS308" i="18"/>
  <c r="AR308" i="18"/>
  <c r="AQ308" i="18"/>
  <c r="AP308" i="18"/>
  <c r="AO308" i="18"/>
  <c r="AN308" i="18"/>
  <c r="AM308" i="18"/>
  <c r="AL308" i="18"/>
  <c r="AK308" i="18"/>
  <c r="AJ308" i="18"/>
  <c r="AI308" i="18"/>
  <c r="AH308" i="18"/>
  <c r="AG308" i="18"/>
  <c r="AF308" i="18"/>
  <c r="AE308" i="18"/>
  <c r="AD308" i="18"/>
  <c r="AC308" i="18"/>
  <c r="AB308" i="18"/>
  <c r="AA308" i="18"/>
  <c r="Z308" i="18"/>
  <c r="Y308" i="18"/>
  <c r="X308" i="18"/>
  <c r="W308" i="18"/>
  <c r="V308" i="18"/>
  <c r="U308" i="18"/>
  <c r="T308" i="18"/>
  <c r="S308" i="18"/>
  <c r="AW306" i="18"/>
  <c r="AV306" i="18"/>
  <c r="AU306" i="18"/>
  <c r="AT306" i="18"/>
  <c r="AS306" i="18"/>
  <c r="AR306" i="18"/>
  <c r="AQ306" i="18"/>
  <c r="AP306" i="18"/>
  <c r="AO306" i="18"/>
  <c r="AN306" i="18"/>
  <c r="AM306" i="18"/>
  <c r="AL306" i="18"/>
  <c r="AK306" i="18"/>
  <c r="AJ306" i="18"/>
  <c r="AI306" i="18"/>
  <c r="AH306" i="18"/>
  <c r="AG306" i="18"/>
  <c r="AF306" i="18"/>
  <c r="AE306" i="18"/>
  <c r="AD306" i="18"/>
  <c r="AC306" i="18"/>
  <c r="AB306" i="18"/>
  <c r="AA306" i="18"/>
  <c r="Z306" i="18"/>
  <c r="Y306" i="18"/>
  <c r="X306" i="18"/>
  <c r="W306" i="18"/>
  <c r="V306" i="18"/>
  <c r="U306" i="18"/>
  <c r="T306" i="18"/>
  <c r="S306" i="18"/>
  <c r="AX306" i="18" s="1"/>
  <c r="AZ306" i="18" s="1"/>
  <c r="F306" i="18"/>
  <c r="AW305" i="18"/>
  <c r="AV305" i="18"/>
  <c r="AU305" i="18"/>
  <c r="AT305" i="18"/>
  <c r="AS305" i="18"/>
  <c r="AR305" i="18"/>
  <c r="AQ305" i="18"/>
  <c r="AP305" i="18"/>
  <c r="AO305" i="18"/>
  <c r="AN305" i="18"/>
  <c r="AM305" i="18"/>
  <c r="AL305" i="18"/>
  <c r="AK305" i="18"/>
  <c r="AJ305" i="18"/>
  <c r="AI305" i="18"/>
  <c r="AH305" i="18"/>
  <c r="AG305" i="18"/>
  <c r="AF305" i="18"/>
  <c r="AE305" i="18"/>
  <c r="AD305" i="18"/>
  <c r="AC305" i="18"/>
  <c r="AB305" i="18"/>
  <c r="AA305" i="18"/>
  <c r="Z305" i="18"/>
  <c r="Y305" i="18"/>
  <c r="X305" i="18"/>
  <c r="W305" i="18"/>
  <c r="V305" i="18"/>
  <c r="U305" i="18"/>
  <c r="T305" i="18"/>
  <c r="S305" i="18"/>
  <c r="AW303" i="18"/>
  <c r="AV303" i="18"/>
  <c r="AU303" i="18"/>
  <c r="AT303" i="18"/>
  <c r="AS303" i="18"/>
  <c r="AR303" i="18"/>
  <c r="AQ303" i="18"/>
  <c r="AP303" i="18"/>
  <c r="AO303" i="18"/>
  <c r="AN303" i="18"/>
  <c r="AM303" i="18"/>
  <c r="AL303" i="18"/>
  <c r="AK303" i="18"/>
  <c r="AJ303" i="18"/>
  <c r="AI303" i="18"/>
  <c r="AH303" i="18"/>
  <c r="AG303" i="18"/>
  <c r="AF303" i="18"/>
  <c r="AE303" i="18"/>
  <c r="AD303" i="18"/>
  <c r="AC303" i="18"/>
  <c r="AB303" i="18"/>
  <c r="AA303" i="18"/>
  <c r="Z303" i="18"/>
  <c r="Y303" i="18"/>
  <c r="X303" i="18"/>
  <c r="W303" i="18"/>
  <c r="V303" i="18"/>
  <c r="U303" i="18"/>
  <c r="T303" i="18"/>
  <c r="S303" i="18"/>
  <c r="AX303" i="18" s="1"/>
  <c r="AZ303" i="18" s="1"/>
  <c r="F303" i="18"/>
  <c r="AW302" i="18"/>
  <c r="AV302" i="18"/>
  <c r="AU302" i="18"/>
  <c r="AT302" i="18"/>
  <c r="AS302" i="18"/>
  <c r="AR302" i="18"/>
  <c r="AQ302" i="18"/>
  <c r="AP302" i="18"/>
  <c r="AO302" i="18"/>
  <c r="AN302" i="18"/>
  <c r="AM302" i="18"/>
  <c r="AL302" i="18"/>
  <c r="AK302" i="18"/>
  <c r="AJ302" i="18"/>
  <c r="AI302" i="18"/>
  <c r="AH302" i="18"/>
  <c r="AG302" i="18"/>
  <c r="AF302" i="18"/>
  <c r="AE302" i="18"/>
  <c r="AD302" i="18"/>
  <c r="AC302" i="18"/>
  <c r="AB302" i="18"/>
  <c r="AA302" i="18"/>
  <c r="Z302" i="18"/>
  <c r="Y302" i="18"/>
  <c r="X302" i="18"/>
  <c r="W302" i="18"/>
  <c r="V302" i="18"/>
  <c r="U302" i="18"/>
  <c r="T302" i="18"/>
  <c r="S302" i="18"/>
  <c r="AW300" i="18"/>
  <c r="AV300" i="18"/>
  <c r="AU300" i="18"/>
  <c r="AT300" i="18"/>
  <c r="AS300" i="18"/>
  <c r="AR300" i="18"/>
  <c r="AQ300" i="18"/>
  <c r="AP300" i="18"/>
  <c r="AO300" i="18"/>
  <c r="AN300" i="18"/>
  <c r="AM300" i="18"/>
  <c r="AL300" i="18"/>
  <c r="AK300" i="18"/>
  <c r="AJ300" i="18"/>
  <c r="AI300" i="18"/>
  <c r="AH300" i="18"/>
  <c r="AG300" i="18"/>
  <c r="AF300" i="18"/>
  <c r="AE300" i="18"/>
  <c r="AD300" i="18"/>
  <c r="AC300" i="18"/>
  <c r="AB300" i="18"/>
  <c r="AA300" i="18"/>
  <c r="Z300" i="18"/>
  <c r="Y300" i="18"/>
  <c r="X300" i="18"/>
  <c r="W300" i="18"/>
  <c r="V300" i="18"/>
  <c r="U300" i="18"/>
  <c r="T300" i="18"/>
  <c r="S300" i="18"/>
  <c r="AX300" i="18" s="1"/>
  <c r="AZ300" i="18" s="1"/>
  <c r="F300" i="18"/>
  <c r="AW299" i="18"/>
  <c r="AV299" i="18"/>
  <c r="AU299" i="18"/>
  <c r="AT299" i="18"/>
  <c r="AS299" i="18"/>
  <c r="AR299" i="18"/>
  <c r="AQ299" i="18"/>
  <c r="AP299" i="18"/>
  <c r="AO299" i="18"/>
  <c r="AN299" i="18"/>
  <c r="AM299" i="18"/>
  <c r="AL299" i="18"/>
  <c r="AK299" i="18"/>
  <c r="AJ299" i="18"/>
  <c r="AI299" i="18"/>
  <c r="AH299" i="18"/>
  <c r="AG299" i="18"/>
  <c r="AF299" i="18"/>
  <c r="AE299" i="18"/>
  <c r="AD299" i="18"/>
  <c r="AC299" i="18"/>
  <c r="AB299" i="18"/>
  <c r="AA299" i="18"/>
  <c r="Z299" i="18"/>
  <c r="Y299" i="18"/>
  <c r="X299" i="18"/>
  <c r="W299" i="18"/>
  <c r="V299" i="18"/>
  <c r="U299" i="18"/>
  <c r="T299" i="18"/>
  <c r="S299" i="18"/>
  <c r="AW297" i="18"/>
  <c r="AV297" i="18"/>
  <c r="AU297" i="18"/>
  <c r="AT297" i="18"/>
  <c r="AS297" i="18"/>
  <c r="AR297" i="18"/>
  <c r="AQ297" i="18"/>
  <c r="AP297" i="18"/>
  <c r="AO297" i="18"/>
  <c r="AN297" i="18"/>
  <c r="AM297" i="18"/>
  <c r="AL297" i="18"/>
  <c r="AK297" i="18"/>
  <c r="AJ297" i="18"/>
  <c r="AI297" i="18"/>
  <c r="AH297" i="18"/>
  <c r="AG297" i="18"/>
  <c r="AF297" i="18"/>
  <c r="AE297" i="18"/>
  <c r="AD297" i="18"/>
  <c r="AC297" i="18"/>
  <c r="AB297" i="18"/>
  <c r="AA297" i="18"/>
  <c r="Z297" i="18"/>
  <c r="Y297" i="18"/>
  <c r="X297" i="18"/>
  <c r="W297" i="18"/>
  <c r="V297" i="18"/>
  <c r="U297" i="18"/>
  <c r="T297" i="18"/>
  <c r="S297" i="18"/>
  <c r="AX297" i="18" s="1"/>
  <c r="AZ297" i="18" s="1"/>
  <c r="F297" i="18"/>
  <c r="AW296" i="18"/>
  <c r="AV296" i="18"/>
  <c r="AU296" i="18"/>
  <c r="AT296" i="18"/>
  <c r="AS296" i="18"/>
  <c r="AR296" i="18"/>
  <c r="AQ296" i="18"/>
  <c r="AP296" i="18"/>
  <c r="AO296" i="18"/>
  <c r="AN296" i="18"/>
  <c r="AM296" i="18"/>
  <c r="AL296" i="18"/>
  <c r="AK296" i="18"/>
  <c r="AJ296" i="18"/>
  <c r="AI296" i="18"/>
  <c r="AH296" i="18"/>
  <c r="AG296" i="18"/>
  <c r="AF296" i="18"/>
  <c r="AE296" i="18"/>
  <c r="AD296" i="18"/>
  <c r="AC296" i="18"/>
  <c r="AB296" i="18"/>
  <c r="AA296" i="18"/>
  <c r="Z296" i="18"/>
  <c r="Y296" i="18"/>
  <c r="X296" i="18"/>
  <c r="W296" i="18"/>
  <c r="V296" i="18"/>
  <c r="U296" i="18"/>
  <c r="T296" i="18"/>
  <c r="S296" i="18"/>
  <c r="AW294" i="18"/>
  <c r="AV294" i="18"/>
  <c r="AU294" i="18"/>
  <c r="AT294" i="18"/>
  <c r="AS294" i="18"/>
  <c r="AR294" i="18"/>
  <c r="AQ294" i="18"/>
  <c r="AP294" i="18"/>
  <c r="AO294" i="18"/>
  <c r="AN294" i="18"/>
  <c r="AM294" i="18"/>
  <c r="AL294" i="18"/>
  <c r="AK294" i="18"/>
  <c r="AJ294" i="18"/>
  <c r="AI294" i="18"/>
  <c r="AH294" i="18"/>
  <c r="AG294" i="18"/>
  <c r="AF294" i="18"/>
  <c r="AE294" i="18"/>
  <c r="AD294" i="18"/>
  <c r="AC294" i="18"/>
  <c r="AB294" i="18"/>
  <c r="AA294" i="18"/>
  <c r="Z294" i="18"/>
  <c r="Y294" i="18"/>
  <c r="X294" i="18"/>
  <c r="W294" i="18"/>
  <c r="V294" i="18"/>
  <c r="U294" i="18"/>
  <c r="T294" i="18"/>
  <c r="S294" i="18"/>
  <c r="AX294" i="18" s="1"/>
  <c r="AZ294" i="18" s="1"/>
  <c r="F294" i="18"/>
  <c r="AW293" i="18"/>
  <c r="AV293" i="18"/>
  <c r="AU293" i="18"/>
  <c r="AT293" i="18"/>
  <c r="AS293" i="18"/>
  <c r="AR293" i="18"/>
  <c r="AQ293" i="18"/>
  <c r="AP293" i="18"/>
  <c r="AO293" i="18"/>
  <c r="AN293" i="18"/>
  <c r="AM293" i="18"/>
  <c r="AL293" i="18"/>
  <c r="AK293" i="18"/>
  <c r="AJ293" i="18"/>
  <c r="AI293" i="18"/>
  <c r="AH293" i="18"/>
  <c r="AG293" i="18"/>
  <c r="AF293" i="18"/>
  <c r="AE293" i="18"/>
  <c r="AD293" i="18"/>
  <c r="AC293" i="18"/>
  <c r="AB293" i="18"/>
  <c r="AA293" i="18"/>
  <c r="Z293" i="18"/>
  <c r="Y293" i="18"/>
  <c r="X293" i="18"/>
  <c r="W293" i="18"/>
  <c r="V293" i="18"/>
  <c r="U293" i="18"/>
  <c r="T293" i="18"/>
  <c r="S293" i="18"/>
  <c r="AW291" i="18"/>
  <c r="AV291" i="18"/>
  <c r="AU291" i="18"/>
  <c r="AT291" i="18"/>
  <c r="AS291" i="18"/>
  <c r="AR291" i="18"/>
  <c r="AQ291" i="18"/>
  <c r="AP291" i="18"/>
  <c r="AO291" i="18"/>
  <c r="AN291" i="18"/>
  <c r="AM291" i="18"/>
  <c r="AL291" i="18"/>
  <c r="AK291" i="18"/>
  <c r="AJ291" i="18"/>
  <c r="AI291" i="18"/>
  <c r="AH291" i="18"/>
  <c r="AG291" i="18"/>
  <c r="AF291" i="18"/>
  <c r="AE291" i="18"/>
  <c r="AD291" i="18"/>
  <c r="AC291" i="18"/>
  <c r="AB291" i="18"/>
  <c r="AA291" i="18"/>
  <c r="Z291" i="18"/>
  <c r="Y291" i="18"/>
  <c r="X291" i="18"/>
  <c r="W291" i="18"/>
  <c r="V291" i="18"/>
  <c r="U291" i="18"/>
  <c r="T291" i="18"/>
  <c r="S291" i="18"/>
  <c r="AX291" i="18" s="1"/>
  <c r="AZ291" i="18" s="1"/>
  <c r="F291" i="18"/>
  <c r="AW290" i="18"/>
  <c r="AV290" i="18"/>
  <c r="AU290" i="18"/>
  <c r="AT290" i="18"/>
  <c r="AS290" i="18"/>
  <c r="AR290" i="18"/>
  <c r="AQ290" i="18"/>
  <c r="AP290" i="18"/>
  <c r="AO290" i="18"/>
  <c r="AN290" i="18"/>
  <c r="AM290" i="18"/>
  <c r="AL290" i="18"/>
  <c r="AK290" i="18"/>
  <c r="AJ290" i="18"/>
  <c r="AI290" i="18"/>
  <c r="AH290" i="18"/>
  <c r="AG290" i="18"/>
  <c r="AF290" i="18"/>
  <c r="AE290" i="18"/>
  <c r="AD290" i="18"/>
  <c r="AC290" i="18"/>
  <c r="AB290" i="18"/>
  <c r="AA290" i="18"/>
  <c r="Z290" i="18"/>
  <c r="Y290" i="18"/>
  <c r="X290" i="18"/>
  <c r="W290" i="18"/>
  <c r="V290" i="18"/>
  <c r="U290" i="18"/>
  <c r="T290" i="18"/>
  <c r="S290" i="18"/>
  <c r="AW288" i="18"/>
  <c r="AV288" i="18"/>
  <c r="AU288" i="18"/>
  <c r="AT288" i="18"/>
  <c r="AS288" i="18"/>
  <c r="AR288" i="18"/>
  <c r="AQ288" i="18"/>
  <c r="AP288" i="18"/>
  <c r="AO288" i="18"/>
  <c r="AN288" i="18"/>
  <c r="AM288" i="18"/>
  <c r="AL288" i="18"/>
  <c r="AK288" i="18"/>
  <c r="AJ288" i="18"/>
  <c r="AI288" i="18"/>
  <c r="AH288" i="18"/>
  <c r="AG288" i="18"/>
  <c r="AF288" i="18"/>
  <c r="AE288" i="18"/>
  <c r="AD288" i="18"/>
  <c r="AC288" i="18"/>
  <c r="AB288" i="18"/>
  <c r="AA288" i="18"/>
  <c r="Z288" i="18"/>
  <c r="Y288" i="18"/>
  <c r="X288" i="18"/>
  <c r="W288" i="18"/>
  <c r="V288" i="18"/>
  <c r="U288" i="18"/>
  <c r="T288" i="18"/>
  <c r="S288" i="18"/>
  <c r="AX288" i="18" s="1"/>
  <c r="AZ288" i="18" s="1"/>
  <c r="F288" i="18"/>
  <c r="AW287" i="18"/>
  <c r="AV287" i="18"/>
  <c r="AU287" i="18"/>
  <c r="AT287" i="18"/>
  <c r="AS287" i="18"/>
  <c r="AR287" i="18"/>
  <c r="AQ287" i="18"/>
  <c r="AP287" i="18"/>
  <c r="AO287" i="18"/>
  <c r="AN287" i="18"/>
  <c r="AM287" i="18"/>
  <c r="AL287" i="18"/>
  <c r="AK287" i="18"/>
  <c r="AJ287" i="18"/>
  <c r="AI287" i="18"/>
  <c r="AH287" i="18"/>
  <c r="AG287" i="18"/>
  <c r="AF287" i="18"/>
  <c r="AE287" i="18"/>
  <c r="AD287" i="18"/>
  <c r="AC287" i="18"/>
  <c r="AB287" i="18"/>
  <c r="AA287" i="18"/>
  <c r="Z287" i="18"/>
  <c r="Y287" i="18"/>
  <c r="X287" i="18"/>
  <c r="W287" i="18"/>
  <c r="V287" i="18"/>
  <c r="U287" i="18"/>
  <c r="T287" i="18"/>
  <c r="S287" i="18"/>
  <c r="AW285" i="18"/>
  <c r="AV285" i="18"/>
  <c r="AU285" i="18"/>
  <c r="AT285" i="18"/>
  <c r="AS285" i="18"/>
  <c r="AR285" i="18"/>
  <c r="AQ285" i="18"/>
  <c r="AP285" i="18"/>
  <c r="AO285" i="18"/>
  <c r="AN285" i="18"/>
  <c r="AM285" i="18"/>
  <c r="AL285" i="18"/>
  <c r="AK285" i="18"/>
  <c r="AJ285" i="18"/>
  <c r="AI285" i="18"/>
  <c r="AH285" i="18"/>
  <c r="AG285" i="18"/>
  <c r="AF285" i="18"/>
  <c r="AE285" i="18"/>
  <c r="AD285" i="18"/>
  <c r="AC285" i="18"/>
  <c r="AB285" i="18"/>
  <c r="AA285" i="18"/>
  <c r="Z285" i="18"/>
  <c r="Y285" i="18"/>
  <c r="X285" i="18"/>
  <c r="W285" i="18"/>
  <c r="V285" i="18"/>
  <c r="U285" i="18"/>
  <c r="T285" i="18"/>
  <c r="S285" i="18"/>
  <c r="AX285" i="18" s="1"/>
  <c r="AZ285" i="18" s="1"/>
  <c r="F285" i="18"/>
  <c r="AW284" i="18"/>
  <c r="AV284" i="18"/>
  <c r="AU284" i="18"/>
  <c r="AT284" i="18"/>
  <c r="AS284" i="18"/>
  <c r="AR284" i="18"/>
  <c r="AQ284" i="18"/>
  <c r="AP284" i="18"/>
  <c r="AO284" i="18"/>
  <c r="AN284" i="18"/>
  <c r="AM284" i="18"/>
  <c r="AL284" i="18"/>
  <c r="AK284" i="18"/>
  <c r="AJ284" i="18"/>
  <c r="AI284" i="18"/>
  <c r="AH284" i="18"/>
  <c r="AG284" i="18"/>
  <c r="AF284" i="18"/>
  <c r="AE284" i="18"/>
  <c r="AD284" i="18"/>
  <c r="AC284" i="18"/>
  <c r="AB284" i="18"/>
  <c r="AA284" i="18"/>
  <c r="Z284" i="18"/>
  <c r="Y284" i="18"/>
  <c r="X284" i="18"/>
  <c r="W284" i="18"/>
  <c r="V284" i="18"/>
  <c r="U284" i="18"/>
  <c r="T284" i="18"/>
  <c r="S284" i="18"/>
  <c r="AW282" i="18"/>
  <c r="AV282" i="18"/>
  <c r="AU282" i="18"/>
  <c r="AT282" i="18"/>
  <c r="AS282" i="18"/>
  <c r="AR282" i="18"/>
  <c r="AQ282" i="18"/>
  <c r="AP282" i="18"/>
  <c r="AO282" i="18"/>
  <c r="AN282" i="18"/>
  <c r="AM282" i="18"/>
  <c r="AL282" i="18"/>
  <c r="AK282" i="18"/>
  <c r="AJ282" i="18"/>
  <c r="AI282" i="18"/>
  <c r="AH282" i="18"/>
  <c r="AG282" i="18"/>
  <c r="AF282" i="18"/>
  <c r="AE282" i="18"/>
  <c r="AD282" i="18"/>
  <c r="AC282" i="18"/>
  <c r="AB282" i="18"/>
  <c r="AA282" i="18"/>
  <c r="Z282" i="18"/>
  <c r="Y282" i="18"/>
  <c r="X282" i="18"/>
  <c r="W282" i="18"/>
  <c r="V282" i="18"/>
  <c r="U282" i="18"/>
  <c r="T282" i="18"/>
  <c r="S282" i="18"/>
  <c r="AX282" i="18" s="1"/>
  <c r="AZ282" i="18" s="1"/>
  <c r="F282" i="18"/>
  <c r="AW281" i="18"/>
  <c r="AV281" i="18"/>
  <c r="AU281" i="18"/>
  <c r="AT281" i="18"/>
  <c r="AS281" i="18"/>
  <c r="AR281" i="18"/>
  <c r="AQ281" i="18"/>
  <c r="AP281" i="18"/>
  <c r="AO281" i="18"/>
  <c r="AN281" i="18"/>
  <c r="AM281" i="18"/>
  <c r="AL281" i="18"/>
  <c r="AK281" i="18"/>
  <c r="AJ281" i="18"/>
  <c r="AI281" i="18"/>
  <c r="AH281" i="18"/>
  <c r="AG281" i="18"/>
  <c r="AF281" i="18"/>
  <c r="AE281" i="18"/>
  <c r="AD281" i="18"/>
  <c r="AC281" i="18"/>
  <c r="AB281" i="18"/>
  <c r="AA281" i="18"/>
  <c r="Z281" i="18"/>
  <c r="Y281" i="18"/>
  <c r="X281" i="18"/>
  <c r="W281" i="18"/>
  <c r="V281" i="18"/>
  <c r="U281" i="18"/>
  <c r="T281" i="18"/>
  <c r="S281" i="18"/>
  <c r="AW279" i="18"/>
  <c r="AV279" i="18"/>
  <c r="AU279" i="18"/>
  <c r="AT279" i="18"/>
  <c r="AS279" i="18"/>
  <c r="AR279" i="18"/>
  <c r="AQ279" i="18"/>
  <c r="AP279" i="18"/>
  <c r="AO279" i="18"/>
  <c r="AN279" i="18"/>
  <c r="AM279" i="18"/>
  <c r="AL279" i="18"/>
  <c r="AK279" i="18"/>
  <c r="AJ279" i="18"/>
  <c r="AI279" i="18"/>
  <c r="AH279" i="18"/>
  <c r="AG279" i="18"/>
  <c r="AF279" i="18"/>
  <c r="AE279" i="18"/>
  <c r="AD279" i="18"/>
  <c r="AC279" i="18"/>
  <c r="AB279" i="18"/>
  <c r="AA279" i="18"/>
  <c r="Z279" i="18"/>
  <c r="Y279" i="18"/>
  <c r="X279" i="18"/>
  <c r="W279" i="18"/>
  <c r="V279" i="18"/>
  <c r="U279" i="18"/>
  <c r="T279" i="18"/>
  <c r="S279" i="18"/>
  <c r="AX279" i="18" s="1"/>
  <c r="AZ279" i="18" s="1"/>
  <c r="F279" i="18"/>
  <c r="AW278" i="18"/>
  <c r="AV278" i="18"/>
  <c r="AU278" i="18"/>
  <c r="AT278" i="18"/>
  <c r="AS278" i="18"/>
  <c r="AR278" i="18"/>
  <c r="AQ278" i="18"/>
  <c r="AP278" i="18"/>
  <c r="AO278" i="18"/>
  <c r="AN278" i="18"/>
  <c r="AM278" i="18"/>
  <c r="AL278" i="18"/>
  <c r="AK278" i="18"/>
  <c r="AJ278" i="18"/>
  <c r="AI278" i="18"/>
  <c r="AH278" i="18"/>
  <c r="AG278" i="18"/>
  <c r="AF278" i="18"/>
  <c r="AE278" i="18"/>
  <c r="AD278" i="18"/>
  <c r="AC278" i="18"/>
  <c r="AB278" i="18"/>
  <c r="AA278" i="18"/>
  <c r="Z278" i="18"/>
  <c r="Y278" i="18"/>
  <c r="X278" i="18"/>
  <c r="W278" i="18"/>
  <c r="V278" i="18"/>
  <c r="U278" i="18"/>
  <c r="T278" i="18"/>
  <c r="S278" i="18"/>
  <c r="AW276" i="18"/>
  <c r="AV276" i="18"/>
  <c r="AU276" i="18"/>
  <c r="AT276" i="18"/>
  <c r="AS276" i="18"/>
  <c r="AR276" i="18"/>
  <c r="AQ276" i="18"/>
  <c r="AP276" i="18"/>
  <c r="AO276" i="18"/>
  <c r="AN276" i="18"/>
  <c r="AM276" i="18"/>
  <c r="AL276" i="18"/>
  <c r="AK276" i="18"/>
  <c r="AJ276" i="18"/>
  <c r="AI276" i="18"/>
  <c r="AH276" i="18"/>
  <c r="AG276" i="18"/>
  <c r="AF276" i="18"/>
  <c r="AE276" i="18"/>
  <c r="AD276" i="18"/>
  <c r="AC276" i="18"/>
  <c r="AB276" i="18"/>
  <c r="AA276" i="18"/>
  <c r="Z276" i="18"/>
  <c r="Y276" i="18"/>
  <c r="X276" i="18"/>
  <c r="W276" i="18"/>
  <c r="V276" i="18"/>
  <c r="U276" i="18"/>
  <c r="T276" i="18"/>
  <c r="S276" i="18"/>
  <c r="F276" i="18"/>
  <c r="AW275" i="18"/>
  <c r="AV275" i="18"/>
  <c r="AU275" i="18"/>
  <c r="AT275" i="18"/>
  <c r="AS275" i="18"/>
  <c r="AR275" i="18"/>
  <c r="AQ275" i="18"/>
  <c r="AP275" i="18"/>
  <c r="AO275" i="18"/>
  <c r="AN275" i="18"/>
  <c r="AM275" i="18"/>
  <c r="AL275" i="18"/>
  <c r="AK275" i="18"/>
  <c r="AJ275" i="18"/>
  <c r="AI275" i="18"/>
  <c r="AH275" i="18"/>
  <c r="AG275" i="18"/>
  <c r="AF275" i="18"/>
  <c r="AE275" i="18"/>
  <c r="AD275" i="18"/>
  <c r="AC275" i="18"/>
  <c r="AB275" i="18"/>
  <c r="AA275" i="18"/>
  <c r="Z275" i="18"/>
  <c r="Y275" i="18"/>
  <c r="X275" i="18"/>
  <c r="W275" i="18"/>
  <c r="V275" i="18"/>
  <c r="U275" i="18"/>
  <c r="T275" i="18"/>
  <c r="S275" i="18"/>
  <c r="AW273" i="18"/>
  <c r="AV273" i="18"/>
  <c r="AU273" i="18"/>
  <c r="AT273" i="18"/>
  <c r="AS273" i="18"/>
  <c r="AR273" i="18"/>
  <c r="AQ273" i="18"/>
  <c r="AP273" i="18"/>
  <c r="AO273" i="18"/>
  <c r="AN273" i="18"/>
  <c r="AM273" i="18"/>
  <c r="AL273" i="18"/>
  <c r="AK273" i="18"/>
  <c r="AJ273" i="18"/>
  <c r="AI273" i="18"/>
  <c r="AH273" i="18"/>
  <c r="AG273" i="18"/>
  <c r="AF273" i="18"/>
  <c r="AE273" i="18"/>
  <c r="AD273" i="18"/>
  <c r="AC273" i="18"/>
  <c r="AB273" i="18"/>
  <c r="AA273" i="18"/>
  <c r="Z273" i="18"/>
  <c r="Y273" i="18"/>
  <c r="X273" i="18"/>
  <c r="W273" i="18"/>
  <c r="V273" i="18"/>
  <c r="U273" i="18"/>
  <c r="T273" i="18"/>
  <c r="S273" i="18"/>
  <c r="F273" i="18"/>
  <c r="AW272" i="18"/>
  <c r="AV272" i="18"/>
  <c r="AU272" i="18"/>
  <c r="AT272" i="18"/>
  <c r="AS272" i="18"/>
  <c r="AR272" i="18"/>
  <c r="AQ272" i="18"/>
  <c r="AP272" i="18"/>
  <c r="AO272" i="18"/>
  <c r="AN272" i="18"/>
  <c r="AM272" i="18"/>
  <c r="AL272" i="18"/>
  <c r="AK272" i="18"/>
  <c r="AJ272" i="18"/>
  <c r="AI272" i="18"/>
  <c r="AH272" i="18"/>
  <c r="AG272" i="18"/>
  <c r="AF272" i="18"/>
  <c r="AE272" i="18"/>
  <c r="AD272" i="18"/>
  <c r="AC272" i="18"/>
  <c r="AB272" i="18"/>
  <c r="AA272" i="18"/>
  <c r="Z272" i="18"/>
  <c r="Y272" i="18"/>
  <c r="X272" i="18"/>
  <c r="W272" i="18"/>
  <c r="V272" i="18"/>
  <c r="U272" i="18"/>
  <c r="AX272" i="18" s="1"/>
  <c r="AZ272" i="18" s="1"/>
  <c r="T272" i="18"/>
  <c r="S272" i="18"/>
  <c r="AW270" i="18"/>
  <c r="AV270" i="18"/>
  <c r="AU270" i="18"/>
  <c r="AT270" i="18"/>
  <c r="AS270" i="18"/>
  <c r="AR270" i="18"/>
  <c r="AQ270" i="18"/>
  <c r="AP270" i="18"/>
  <c r="AO270" i="18"/>
  <c r="AN270" i="18"/>
  <c r="AM270" i="18"/>
  <c r="AL270" i="18"/>
  <c r="AK270" i="18"/>
  <c r="AJ270" i="18"/>
  <c r="AI270" i="18"/>
  <c r="AH270" i="18"/>
  <c r="AG270" i="18"/>
  <c r="AF270" i="18"/>
  <c r="AE270" i="18"/>
  <c r="AD270" i="18"/>
  <c r="AC270" i="18"/>
  <c r="AB270" i="18"/>
  <c r="AA270" i="18"/>
  <c r="Z270" i="18"/>
  <c r="Y270" i="18"/>
  <c r="X270" i="18"/>
  <c r="W270" i="18"/>
  <c r="V270" i="18"/>
  <c r="U270" i="18"/>
  <c r="T270" i="18"/>
  <c r="S270" i="18"/>
  <c r="F270" i="18"/>
  <c r="AW269" i="18"/>
  <c r="AV269" i="18"/>
  <c r="AU269" i="18"/>
  <c r="AT269" i="18"/>
  <c r="AS269" i="18"/>
  <c r="AR269" i="18"/>
  <c r="AQ269" i="18"/>
  <c r="AP269" i="18"/>
  <c r="AO269" i="18"/>
  <c r="AN269" i="18"/>
  <c r="AM269" i="18"/>
  <c r="AL269" i="18"/>
  <c r="AK269" i="18"/>
  <c r="AJ269" i="18"/>
  <c r="AI269" i="18"/>
  <c r="AH269" i="18"/>
  <c r="AG269" i="18"/>
  <c r="AF269" i="18"/>
  <c r="AE269" i="18"/>
  <c r="AD269" i="18"/>
  <c r="AC269" i="18"/>
  <c r="AB269" i="18"/>
  <c r="AA269" i="18"/>
  <c r="Z269" i="18"/>
  <c r="Y269" i="18"/>
  <c r="X269" i="18"/>
  <c r="W269" i="18"/>
  <c r="V269" i="18"/>
  <c r="U269" i="18"/>
  <c r="T269" i="18"/>
  <c r="S269" i="18"/>
  <c r="AW267" i="18"/>
  <c r="AV267" i="18"/>
  <c r="AU267" i="18"/>
  <c r="AT267" i="18"/>
  <c r="AS267" i="18"/>
  <c r="AR267" i="18"/>
  <c r="AQ267" i="18"/>
  <c r="AP267" i="18"/>
  <c r="AO267" i="18"/>
  <c r="AN267" i="18"/>
  <c r="AM267" i="18"/>
  <c r="AL267" i="18"/>
  <c r="AK267" i="18"/>
  <c r="AJ267" i="18"/>
  <c r="AI267" i="18"/>
  <c r="AH267" i="18"/>
  <c r="AG267" i="18"/>
  <c r="AF267" i="18"/>
  <c r="AE267" i="18"/>
  <c r="AD267" i="18"/>
  <c r="AC267" i="18"/>
  <c r="AB267" i="18"/>
  <c r="AA267" i="18"/>
  <c r="Z267" i="18"/>
  <c r="Y267" i="18"/>
  <c r="X267" i="18"/>
  <c r="W267" i="18"/>
  <c r="V267" i="18"/>
  <c r="U267" i="18"/>
  <c r="T267" i="18"/>
  <c r="AX267" i="18" s="1"/>
  <c r="AZ267" i="18" s="1"/>
  <c r="S267" i="18"/>
  <c r="F267" i="18"/>
  <c r="AW266" i="18"/>
  <c r="AV266" i="18"/>
  <c r="AU266" i="18"/>
  <c r="AT266" i="18"/>
  <c r="AS266" i="18"/>
  <c r="AR266" i="18"/>
  <c r="AQ266" i="18"/>
  <c r="AP266" i="18"/>
  <c r="AO266" i="18"/>
  <c r="AN266" i="18"/>
  <c r="AM266" i="18"/>
  <c r="AL266" i="18"/>
  <c r="AK266" i="18"/>
  <c r="AJ266" i="18"/>
  <c r="AI266" i="18"/>
  <c r="AH266" i="18"/>
  <c r="AG266" i="18"/>
  <c r="AF266" i="18"/>
  <c r="AE266" i="18"/>
  <c r="AD266" i="18"/>
  <c r="AC266" i="18"/>
  <c r="AB266" i="18"/>
  <c r="AA266" i="18"/>
  <c r="Z266" i="18"/>
  <c r="Y266" i="18"/>
  <c r="X266" i="18"/>
  <c r="W266" i="18"/>
  <c r="V266" i="18"/>
  <c r="U266" i="18"/>
  <c r="T266" i="18"/>
  <c r="S266" i="18"/>
  <c r="AW264" i="18"/>
  <c r="AV264" i="18"/>
  <c r="AU264" i="18"/>
  <c r="AT264" i="18"/>
  <c r="AS264" i="18"/>
  <c r="AR264" i="18"/>
  <c r="AQ264" i="18"/>
  <c r="AP264" i="18"/>
  <c r="AO264" i="18"/>
  <c r="AN264" i="18"/>
  <c r="AM264" i="18"/>
  <c r="AL264" i="18"/>
  <c r="AK264" i="18"/>
  <c r="AJ264" i="18"/>
  <c r="AI264" i="18"/>
  <c r="AH264" i="18"/>
  <c r="AG264" i="18"/>
  <c r="AF264" i="18"/>
  <c r="AE264" i="18"/>
  <c r="AD264" i="18"/>
  <c r="AC264" i="18"/>
  <c r="AB264" i="18"/>
  <c r="AA264" i="18"/>
  <c r="Z264" i="18"/>
  <c r="Y264" i="18"/>
  <c r="X264" i="18"/>
  <c r="W264" i="18"/>
  <c r="V264" i="18"/>
  <c r="U264" i="18"/>
  <c r="T264" i="18"/>
  <c r="S264" i="18"/>
  <c r="F264" i="18"/>
  <c r="AW263" i="18"/>
  <c r="AV263" i="18"/>
  <c r="AU263" i="18"/>
  <c r="AT263" i="18"/>
  <c r="AS263" i="18"/>
  <c r="AR263" i="18"/>
  <c r="AQ263" i="18"/>
  <c r="AP263" i="18"/>
  <c r="AO263" i="18"/>
  <c r="AN263" i="18"/>
  <c r="AM263" i="18"/>
  <c r="AL263" i="18"/>
  <c r="AK263" i="18"/>
  <c r="AJ263" i="18"/>
  <c r="AI263" i="18"/>
  <c r="AH263" i="18"/>
  <c r="AG263" i="18"/>
  <c r="AF263" i="18"/>
  <c r="AE263" i="18"/>
  <c r="AD263" i="18"/>
  <c r="AC263" i="18"/>
  <c r="AB263" i="18"/>
  <c r="AA263" i="18"/>
  <c r="Z263" i="18"/>
  <c r="Y263" i="18"/>
  <c r="X263" i="18"/>
  <c r="W263" i="18"/>
  <c r="V263" i="18"/>
  <c r="U263" i="18"/>
  <c r="T263" i="18"/>
  <c r="S263" i="18"/>
  <c r="AW261" i="18"/>
  <c r="AV261" i="18"/>
  <c r="AU261" i="18"/>
  <c r="AT261" i="18"/>
  <c r="AS261" i="18"/>
  <c r="AR261" i="18"/>
  <c r="AQ261" i="18"/>
  <c r="AP261" i="18"/>
  <c r="AO261" i="18"/>
  <c r="AN261" i="18"/>
  <c r="AM261" i="18"/>
  <c r="AL261" i="18"/>
  <c r="AK261" i="18"/>
  <c r="AJ261" i="18"/>
  <c r="AI261" i="18"/>
  <c r="AH261" i="18"/>
  <c r="AG261" i="18"/>
  <c r="AF261" i="18"/>
  <c r="AE261" i="18"/>
  <c r="AD261" i="18"/>
  <c r="AC261" i="18"/>
  <c r="AB261" i="18"/>
  <c r="AA261" i="18"/>
  <c r="Z261" i="18"/>
  <c r="Y261" i="18"/>
  <c r="X261" i="18"/>
  <c r="W261" i="18"/>
  <c r="V261" i="18"/>
  <c r="U261" i="18"/>
  <c r="T261" i="18"/>
  <c r="S261" i="18"/>
  <c r="F261" i="18"/>
  <c r="AW260" i="18"/>
  <c r="AV260" i="18"/>
  <c r="AU260" i="18"/>
  <c r="AT260" i="18"/>
  <c r="AS260" i="18"/>
  <c r="AR260" i="18"/>
  <c r="AQ260" i="18"/>
  <c r="AP260" i="18"/>
  <c r="AO260" i="18"/>
  <c r="AN260" i="18"/>
  <c r="AM260" i="18"/>
  <c r="AL260" i="18"/>
  <c r="AK260" i="18"/>
  <c r="AJ260" i="18"/>
  <c r="AI260" i="18"/>
  <c r="AH260" i="18"/>
  <c r="AG260" i="18"/>
  <c r="AF260" i="18"/>
  <c r="AE260" i="18"/>
  <c r="AD260" i="18"/>
  <c r="AC260" i="18"/>
  <c r="AB260" i="18"/>
  <c r="AA260" i="18"/>
  <c r="Z260" i="18"/>
  <c r="Y260" i="18"/>
  <c r="X260" i="18"/>
  <c r="W260" i="18"/>
  <c r="V260" i="18"/>
  <c r="U260" i="18"/>
  <c r="T260" i="18"/>
  <c r="S260" i="18"/>
  <c r="AW258" i="18"/>
  <c r="AV258" i="18"/>
  <c r="AU258" i="18"/>
  <c r="AT258" i="18"/>
  <c r="AS258" i="18"/>
  <c r="AR258" i="18"/>
  <c r="AQ258" i="18"/>
  <c r="AP258" i="18"/>
  <c r="AO258" i="18"/>
  <c r="AN258" i="18"/>
  <c r="AM258" i="18"/>
  <c r="AL258" i="18"/>
  <c r="AK258" i="18"/>
  <c r="AJ258" i="18"/>
  <c r="AI258" i="18"/>
  <c r="AH258" i="18"/>
  <c r="AG258" i="18"/>
  <c r="AF258" i="18"/>
  <c r="AE258" i="18"/>
  <c r="AD258" i="18"/>
  <c r="AC258" i="18"/>
  <c r="AB258" i="18"/>
  <c r="AA258" i="18"/>
  <c r="Z258" i="18"/>
  <c r="Y258" i="18"/>
  <c r="X258" i="18"/>
  <c r="W258" i="18"/>
  <c r="V258" i="18"/>
  <c r="U258" i="18"/>
  <c r="T258" i="18"/>
  <c r="S258" i="18"/>
  <c r="F258" i="18"/>
  <c r="AW257" i="18"/>
  <c r="AV257" i="18"/>
  <c r="AU257" i="18"/>
  <c r="AT257" i="18"/>
  <c r="AS257" i="18"/>
  <c r="AR257" i="18"/>
  <c r="AQ257" i="18"/>
  <c r="AP257" i="18"/>
  <c r="AO257" i="18"/>
  <c r="AN257" i="18"/>
  <c r="AM257" i="18"/>
  <c r="AL257" i="18"/>
  <c r="AK257" i="18"/>
  <c r="AJ257" i="18"/>
  <c r="AI257" i="18"/>
  <c r="AH257" i="18"/>
  <c r="AG257" i="18"/>
  <c r="AF257" i="18"/>
  <c r="AE257" i="18"/>
  <c r="AD257" i="18"/>
  <c r="AC257" i="18"/>
  <c r="AB257" i="18"/>
  <c r="AA257" i="18"/>
  <c r="Z257" i="18"/>
  <c r="Y257" i="18"/>
  <c r="X257" i="18"/>
  <c r="W257" i="18"/>
  <c r="V257" i="18"/>
  <c r="U257" i="18"/>
  <c r="T257" i="18"/>
  <c r="S257" i="18"/>
  <c r="AW255" i="18"/>
  <c r="AV255" i="18"/>
  <c r="AU255" i="18"/>
  <c r="AT255" i="18"/>
  <c r="AS255" i="18"/>
  <c r="AR255" i="18"/>
  <c r="AQ255" i="18"/>
  <c r="AP255" i="18"/>
  <c r="AO255" i="18"/>
  <c r="AN255" i="18"/>
  <c r="AM255" i="18"/>
  <c r="AL255" i="18"/>
  <c r="AK255" i="18"/>
  <c r="AJ255" i="18"/>
  <c r="AI255" i="18"/>
  <c r="AH255" i="18"/>
  <c r="AG255" i="18"/>
  <c r="AF255" i="18"/>
  <c r="AE255" i="18"/>
  <c r="AD255" i="18"/>
  <c r="AC255" i="18"/>
  <c r="AB255" i="18"/>
  <c r="AA255" i="18"/>
  <c r="Z255" i="18"/>
  <c r="Y255" i="18"/>
  <c r="X255" i="18"/>
  <c r="W255" i="18"/>
  <c r="V255" i="18"/>
  <c r="U255" i="18"/>
  <c r="T255" i="18"/>
  <c r="S255" i="18"/>
  <c r="F255" i="18"/>
  <c r="AW254" i="18"/>
  <c r="AV254" i="18"/>
  <c r="AU254" i="18"/>
  <c r="AT254" i="18"/>
  <c r="AS254" i="18"/>
  <c r="AR254" i="18"/>
  <c r="AQ254" i="18"/>
  <c r="AP254" i="18"/>
  <c r="AO254" i="18"/>
  <c r="AN254" i="18"/>
  <c r="AM254" i="18"/>
  <c r="AL254" i="18"/>
  <c r="AK254" i="18"/>
  <c r="AJ254" i="18"/>
  <c r="AI254" i="18"/>
  <c r="AH254" i="18"/>
  <c r="AG254" i="18"/>
  <c r="AF254" i="18"/>
  <c r="AE254" i="18"/>
  <c r="AD254" i="18"/>
  <c r="AC254" i="18"/>
  <c r="AB254" i="18"/>
  <c r="AA254" i="18"/>
  <c r="Z254" i="18"/>
  <c r="Y254" i="18"/>
  <c r="X254" i="18"/>
  <c r="W254" i="18"/>
  <c r="V254" i="18"/>
  <c r="U254" i="18"/>
  <c r="T254" i="18"/>
  <c r="S254" i="18"/>
  <c r="AW252" i="18"/>
  <c r="AV252" i="18"/>
  <c r="AU252" i="18"/>
  <c r="AT252" i="18"/>
  <c r="AS252" i="18"/>
  <c r="AR252" i="18"/>
  <c r="AQ252" i="18"/>
  <c r="AP252" i="18"/>
  <c r="AO252" i="18"/>
  <c r="AN252" i="18"/>
  <c r="AM252" i="18"/>
  <c r="AL252" i="18"/>
  <c r="AK252" i="18"/>
  <c r="AJ252" i="18"/>
  <c r="AI252" i="18"/>
  <c r="AH252" i="18"/>
  <c r="AG252" i="18"/>
  <c r="AF252" i="18"/>
  <c r="AE252" i="18"/>
  <c r="AD252" i="18"/>
  <c r="AC252" i="18"/>
  <c r="AB252" i="18"/>
  <c r="AA252" i="18"/>
  <c r="Z252" i="18"/>
  <c r="Y252" i="18"/>
  <c r="X252" i="18"/>
  <c r="W252" i="18"/>
  <c r="V252" i="18"/>
  <c r="U252" i="18"/>
  <c r="T252" i="18"/>
  <c r="S252" i="18"/>
  <c r="F252" i="18"/>
  <c r="AW251" i="18"/>
  <c r="AV251" i="18"/>
  <c r="AU251" i="18"/>
  <c r="AT251" i="18"/>
  <c r="AS251" i="18"/>
  <c r="AR251" i="18"/>
  <c r="AQ251" i="18"/>
  <c r="AP251" i="18"/>
  <c r="AO251" i="18"/>
  <c r="AN251" i="18"/>
  <c r="AM251" i="18"/>
  <c r="AL251" i="18"/>
  <c r="AK251" i="18"/>
  <c r="AJ251" i="18"/>
  <c r="AI251" i="18"/>
  <c r="AH251" i="18"/>
  <c r="AG251" i="18"/>
  <c r="AF251" i="18"/>
  <c r="AE251" i="18"/>
  <c r="AD251" i="18"/>
  <c r="AC251" i="18"/>
  <c r="AB251" i="18"/>
  <c r="AA251" i="18"/>
  <c r="Z251" i="18"/>
  <c r="Y251" i="18"/>
  <c r="X251" i="18"/>
  <c r="W251" i="18"/>
  <c r="V251" i="18"/>
  <c r="U251" i="18"/>
  <c r="T251" i="18"/>
  <c r="S251" i="18"/>
  <c r="AW249" i="18"/>
  <c r="AV249" i="18"/>
  <c r="AU249" i="18"/>
  <c r="AT249" i="18"/>
  <c r="AS249" i="18"/>
  <c r="AR249" i="18"/>
  <c r="AQ249" i="18"/>
  <c r="AP249" i="18"/>
  <c r="AO249" i="18"/>
  <c r="AN249" i="18"/>
  <c r="AM249" i="18"/>
  <c r="AL249" i="18"/>
  <c r="AK249" i="18"/>
  <c r="AJ249" i="18"/>
  <c r="AI249" i="18"/>
  <c r="AH249" i="18"/>
  <c r="AG249" i="18"/>
  <c r="AF249" i="18"/>
  <c r="AE249" i="18"/>
  <c r="AD249" i="18"/>
  <c r="AC249" i="18"/>
  <c r="AB249" i="18"/>
  <c r="AA249" i="18"/>
  <c r="Z249" i="18"/>
  <c r="Y249" i="18"/>
  <c r="X249" i="18"/>
  <c r="W249" i="18"/>
  <c r="V249" i="18"/>
  <c r="U249" i="18"/>
  <c r="T249" i="18"/>
  <c r="S249" i="18"/>
  <c r="F249" i="18"/>
  <c r="AW248" i="18"/>
  <c r="AV248" i="18"/>
  <c r="AU248" i="18"/>
  <c r="AT248" i="18"/>
  <c r="AS248" i="18"/>
  <c r="AR248" i="18"/>
  <c r="AQ248" i="18"/>
  <c r="AP248" i="18"/>
  <c r="AO248" i="18"/>
  <c r="AN248" i="18"/>
  <c r="AM248" i="18"/>
  <c r="AL248" i="18"/>
  <c r="AK248" i="18"/>
  <c r="AJ248" i="18"/>
  <c r="AI248" i="18"/>
  <c r="AH248" i="18"/>
  <c r="AG248" i="18"/>
  <c r="AF248" i="18"/>
  <c r="AE248" i="18"/>
  <c r="AD248" i="18"/>
  <c r="AC248" i="18"/>
  <c r="AB248" i="18"/>
  <c r="AA248" i="18"/>
  <c r="Z248" i="18"/>
  <c r="Y248" i="18"/>
  <c r="X248" i="18"/>
  <c r="W248" i="18"/>
  <c r="V248" i="18"/>
  <c r="U248" i="18"/>
  <c r="T248" i="18"/>
  <c r="S248" i="18"/>
  <c r="AW246" i="18"/>
  <c r="AV246" i="18"/>
  <c r="AU246" i="18"/>
  <c r="AT246" i="18"/>
  <c r="AS246" i="18"/>
  <c r="AR246" i="18"/>
  <c r="AQ246" i="18"/>
  <c r="AP246" i="18"/>
  <c r="AO246" i="18"/>
  <c r="AN246" i="18"/>
  <c r="AM246" i="18"/>
  <c r="AL246" i="18"/>
  <c r="AK246" i="18"/>
  <c r="AJ246" i="18"/>
  <c r="AI246" i="18"/>
  <c r="AH246" i="18"/>
  <c r="AG246" i="18"/>
  <c r="AF246" i="18"/>
  <c r="AE246" i="18"/>
  <c r="AD246" i="18"/>
  <c r="AC246" i="18"/>
  <c r="AB246" i="18"/>
  <c r="AA246" i="18"/>
  <c r="Z246" i="18"/>
  <c r="Y246" i="18"/>
  <c r="X246" i="18"/>
  <c r="W246" i="18"/>
  <c r="V246" i="18"/>
  <c r="U246" i="18"/>
  <c r="T246" i="18"/>
  <c r="S246" i="18"/>
  <c r="F246" i="18"/>
  <c r="AW245" i="18"/>
  <c r="AV245" i="18"/>
  <c r="AU245" i="18"/>
  <c r="AT245" i="18"/>
  <c r="AS245" i="18"/>
  <c r="AR245" i="18"/>
  <c r="AQ245" i="18"/>
  <c r="AP245" i="18"/>
  <c r="AO245" i="18"/>
  <c r="AN245" i="18"/>
  <c r="AM245" i="18"/>
  <c r="AL245" i="18"/>
  <c r="AK245" i="18"/>
  <c r="AJ245" i="18"/>
  <c r="AI245" i="18"/>
  <c r="AH245" i="18"/>
  <c r="AG245" i="18"/>
  <c r="AF245" i="18"/>
  <c r="AE245" i="18"/>
  <c r="AD245" i="18"/>
  <c r="AC245" i="18"/>
  <c r="AB245" i="18"/>
  <c r="AA245" i="18"/>
  <c r="Z245" i="18"/>
  <c r="Y245" i="18"/>
  <c r="X245" i="18"/>
  <c r="W245" i="18"/>
  <c r="V245" i="18"/>
  <c r="U245" i="18"/>
  <c r="T245" i="18"/>
  <c r="S245" i="18"/>
  <c r="AW243" i="18"/>
  <c r="AV243" i="18"/>
  <c r="AU243" i="18"/>
  <c r="AT243" i="18"/>
  <c r="AS243" i="18"/>
  <c r="AR243" i="18"/>
  <c r="AQ243" i="18"/>
  <c r="AP243" i="18"/>
  <c r="AO243" i="18"/>
  <c r="AN243" i="18"/>
  <c r="AM243" i="18"/>
  <c r="AL243" i="18"/>
  <c r="AK243" i="18"/>
  <c r="AJ243" i="18"/>
  <c r="AI243" i="18"/>
  <c r="AH243" i="18"/>
  <c r="AG243" i="18"/>
  <c r="AF243" i="18"/>
  <c r="AE243" i="18"/>
  <c r="AD243" i="18"/>
  <c r="AC243" i="18"/>
  <c r="AB243" i="18"/>
  <c r="AA243" i="18"/>
  <c r="Z243" i="18"/>
  <c r="Y243" i="18"/>
  <c r="X243" i="18"/>
  <c r="W243" i="18"/>
  <c r="V243" i="18"/>
  <c r="U243" i="18"/>
  <c r="T243" i="18"/>
  <c r="S243" i="18"/>
  <c r="F243" i="18"/>
  <c r="AW242" i="18"/>
  <c r="AV242" i="18"/>
  <c r="AU242" i="18"/>
  <c r="AT242" i="18"/>
  <c r="AS242" i="18"/>
  <c r="AR242" i="18"/>
  <c r="AQ242" i="18"/>
  <c r="AP242" i="18"/>
  <c r="AO242" i="18"/>
  <c r="AN242" i="18"/>
  <c r="AM242" i="18"/>
  <c r="AL242" i="18"/>
  <c r="AK242" i="18"/>
  <c r="AJ242" i="18"/>
  <c r="AI242" i="18"/>
  <c r="AH242" i="18"/>
  <c r="AG242" i="18"/>
  <c r="AF242" i="18"/>
  <c r="AE242" i="18"/>
  <c r="AD242" i="18"/>
  <c r="AC242" i="18"/>
  <c r="AB242" i="18"/>
  <c r="AA242" i="18"/>
  <c r="Z242" i="18"/>
  <c r="Y242" i="18"/>
  <c r="X242" i="18"/>
  <c r="W242" i="18"/>
  <c r="V242" i="18"/>
  <c r="U242" i="18"/>
  <c r="T242" i="18"/>
  <c r="S242" i="18"/>
  <c r="AW240" i="18"/>
  <c r="AV240" i="18"/>
  <c r="AU240" i="18"/>
  <c r="AT240" i="18"/>
  <c r="AS240" i="18"/>
  <c r="AR240" i="18"/>
  <c r="AQ240" i="18"/>
  <c r="AP240" i="18"/>
  <c r="AO240" i="18"/>
  <c r="AN240" i="18"/>
  <c r="AM240" i="18"/>
  <c r="AL240" i="18"/>
  <c r="AK240" i="18"/>
  <c r="AJ240" i="18"/>
  <c r="AI240" i="18"/>
  <c r="AH240" i="18"/>
  <c r="AG240" i="18"/>
  <c r="AF240" i="18"/>
  <c r="AE240" i="18"/>
  <c r="AD240" i="18"/>
  <c r="AC240" i="18"/>
  <c r="AB240" i="18"/>
  <c r="AA240" i="18"/>
  <c r="Z240" i="18"/>
  <c r="Y240" i="18"/>
  <c r="X240" i="18"/>
  <c r="W240" i="18"/>
  <c r="V240" i="18"/>
  <c r="U240" i="18"/>
  <c r="T240" i="18"/>
  <c r="S240" i="18"/>
  <c r="F240" i="18"/>
  <c r="AW239" i="18"/>
  <c r="AV239" i="18"/>
  <c r="AU239" i="18"/>
  <c r="AT239" i="18"/>
  <c r="AS239" i="18"/>
  <c r="AR239" i="18"/>
  <c r="AQ239" i="18"/>
  <c r="AP239" i="18"/>
  <c r="AO239" i="18"/>
  <c r="AN239" i="18"/>
  <c r="AM239" i="18"/>
  <c r="AL239" i="18"/>
  <c r="AK239" i="18"/>
  <c r="AJ239" i="18"/>
  <c r="AI239" i="18"/>
  <c r="AH239" i="18"/>
  <c r="AG239" i="18"/>
  <c r="AF239" i="18"/>
  <c r="AE239" i="18"/>
  <c r="AD239" i="18"/>
  <c r="AC239" i="18"/>
  <c r="AB239" i="18"/>
  <c r="AA239" i="18"/>
  <c r="Z239" i="18"/>
  <c r="Y239" i="18"/>
  <c r="X239" i="18"/>
  <c r="W239" i="18"/>
  <c r="V239" i="18"/>
  <c r="U239" i="18"/>
  <c r="T239" i="18"/>
  <c r="S239" i="18"/>
  <c r="AW237" i="18"/>
  <c r="AV237" i="18"/>
  <c r="AU237" i="18"/>
  <c r="AT237" i="18"/>
  <c r="AS237" i="18"/>
  <c r="AR237" i="18"/>
  <c r="AQ237" i="18"/>
  <c r="AP237" i="18"/>
  <c r="AO237" i="18"/>
  <c r="AN237" i="18"/>
  <c r="AM237" i="18"/>
  <c r="AL237" i="18"/>
  <c r="AK237" i="18"/>
  <c r="AJ237" i="18"/>
  <c r="AI237" i="18"/>
  <c r="AH237" i="18"/>
  <c r="AG237" i="18"/>
  <c r="AF237" i="18"/>
  <c r="AE237" i="18"/>
  <c r="AD237" i="18"/>
  <c r="AC237" i="18"/>
  <c r="AB237" i="18"/>
  <c r="AA237" i="18"/>
  <c r="Z237" i="18"/>
  <c r="Y237" i="18"/>
  <c r="X237" i="18"/>
  <c r="W237" i="18"/>
  <c r="V237" i="18"/>
  <c r="U237" i="18"/>
  <c r="T237" i="18"/>
  <c r="S237" i="18"/>
  <c r="F237" i="18"/>
  <c r="AW236" i="18"/>
  <c r="AV236" i="18"/>
  <c r="AU236" i="18"/>
  <c r="AT236" i="18"/>
  <c r="AS236" i="18"/>
  <c r="AR236" i="18"/>
  <c r="AQ236" i="18"/>
  <c r="AP236" i="18"/>
  <c r="AO236" i="18"/>
  <c r="AN236" i="18"/>
  <c r="AM236" i="18"/>
  <c r="AL236" i="18"/>
  <c r="AK236" i="18"/>
  <c r="AJ236" i="18"/>
  <c r="AI236" i="18"/>
  <c r="AH236" i="18"/>
  <c r="AG236" i="18"/>
  <c r="AF236" i="18"/>
  <c r="AE236" i="18"/>
  <c r="AD236" i="18"/>
  <c r="AC236" i="18"/>
  <c r="AB236" i="18"/>
  <c r="AA236" i="18"/>
  <c r="Z236" i="18"/>
  <c r="Y236" i="18"/>
  <c r="X236" i="18"/>
  <c r="W236" i="18"/>
  <c r="V236" i="18"/>
  <c r="U236" i="18"/>
  <c r="T236" i="18"/>
  <c r="S236" i="18"/>
  <c r="AW234" i="18"/>
  <c r="AV234" i="18"/>
  <c r="AU234" i="18"/>
  <c r="AT234" i="18"/>
  <c r="AS234" i="18"/>
  <c r="AR234" i="18"/>
  <c r="AQ234" i="18"/>
  <c r="AP234" i="18"/>
  <c r="AO234" i="18"/>
  <c r="AN234" i="18"/>
  <c r="AM234" i="18"/>
  <c r="AL234" i="18"/>
  <c r="AK234" i="18"/>
  <c r="AJ234" i="18"/>
  <c r="AI234" i="18"/>
  <c r="AH234" i="18"/>
  <c r="AG234" i="18"/>
  <c r="AF234" i="18"/>
  <c r="AE234" i="18"/>
  <c r="AD234" i="18"/>
  <c r="AC234" i="18"/>
  <c r="AB234" i="18"/>
  <c r="AA234" i="18"/>
  <c r="Z234" i="18"/>
  <c r="Y234" i="18"/>
  <c r="X234" i="18"/>
  <c r="W234" i="18"/>
  <c r="V234" i="18"/>
  <c r="U234" i="18"/>
  <c r="T234" i="18"/>
  <c r="S234" i="18"/>
  <c r="F234" i="18"/>
  <c r="AW233" i="18"/>
  <c r="AV233" i="18"/>
  <c r="AU233" i="18"/>
  <c r="AT233" i="18"/>
  <c r="AS233" i="18"/>
  <c r="AR233" i="18"/>
  <c r="AQ233" i="18"/>
  <c r="AP233" i="18"/>
  <c r="AO233" i="18"/>
  <c r="AN233" i="18"/>
  <c r="AM233" i="18"/>
  <c r="AL233" i="18"/>
  <c r="AK233" i="18"/>
  <c r="AJ233" i="18"/>
  <c r="AI233" i="18"/>
  <c r="AH233" i="18"/>
  <c r="AG233" i="18"/>
  <c r="AF233" i="18"/>
  <c r="AE233" i="18"/>
  <c r="AD233" i="18"/>
  <c r="AC233" i="18"/>
  <c r="AB233" i="18"/>
  <c r="AA233" i="18"/>
  <c r="Z233" i="18"/>
  <c r="Y233" i="18"/>
  <c r="X233" i="18"/>
  <c r="W233" i="18"/>
  <c r="V233" i="18"/>
  <c r="U233" i="18"/>
  <c r="T233" i="18"/>
  <c r="S233" i="18"/>
  <c r="AW231" i="18"/>
  <c r="AV231" i="18"/>
  <c r="AU231" i="18"/>
  <c r="AT231" i="18"/>
  <c r="AS231" i="18"/>
  <c r="AR231" i="18"/>
  <c r="AQ231" i="18"/>
  <c r="AP231" i="18"/>
  <c r="AO231" i="18"/>
  <c r="AN231" i="18"/>
  <c r="AM231" i="18"/>
  <c r="AL231" i="18"/>
  <c r="AK231" i="18"/>
  <c r="AJ231" i="18"/>
  <c r="AI231" i="18"/>
  <c r="AH231" i="18"/>
  <c r="AG231" i="18"/>
  <c r="AF231" i="18"/>
  <c r="AE231" i="18"/>
  <c r="AD231" i="18"/>
  <c r="AC231" i="18"/>
  <c r="AB231" i="18"/>
  <c r="AA231" i="18"/>
  <c r="Z231" i="18"/>
  <c r="Y231" i="18"/>
  <c r="X231" i="18"/>
  <c r="W231" i="18"/>
  <c r="V231" i="18"/>
  <c r="U231" i="18"/>
  <c r="T231" i="18"/>
  <c r="S231" i="18"/>
  <c r="F231" i="18"/>
  <c r="AW230" i="18"/>
  <c r="AV230" i="18"/>
  <c r="AU230" i="18"/>
  <c r="AT230" i="18"/>
  <c r="AS230" i="18"/>
  <c r="AR230" i="18"/>
  <c r="AQ230" i="18"/>
  <c r="AP230" i="18"/>
  <c r="AO230" i="18"/>
  <c r="AN230" i="18"/>
  <c r="AM230" i="18"/>
  <c r="AL230" i="18"/>
  <c r="AK230" i="18"/>
  <c r="AJ230" i="18"/>
  <c r="AI230" i="18"/>
  <c r="AH230" i="18"/>
  <c r="AG230" i="18"/>
  <c r="AF230" i="18"/>
  <c r="AE230" i="18"/>
  <c r="AD230" i="18"/>
  <c r="AC230" i="18"/>
  <c r="AB230" i="18"/>
  <c r="AA230" i="18"/>
  <c r="Z230" i="18"/>
  <c r="Y230" i="18"/>
  <c r="X230" i="18"/>
  <c r="W230" i="18"/>
  <c r="V230" i="18"/>
  <c r="U230" i="18"/>
  <c r="T230" i="18"/>
  <c r="S230" i="18"/>
  <c r="AW228" i="18"/>
  <c r="AV228" i="18"/>
  <c r="AU228" i="18"/>
  <c r="AT228" i="18"/>
  <c r="AS228" i="18"/>
  <c r="AR228" i="18"/>
  <c r="AQ228" i="18"/>
  <c r="AP228" i="18"/>
  <c r="AO228" i="18"/>
  <c r="AN228" i="18"/>
  <c r="AM228" i="18"/>
  <c r="AL228" i="18"/>
  <c r="AK228" i="18"/>
  <c r="AJ228" i="18"/>
  <c r="AI228" i="18"/>
  <c r="AH228" i="18"/>
  <c r="AG228" i="18"/>
  <c r="AF228" i="18"/>
  <c r="AE228" i="18"/>
  <c r="AD228" i="18"/>
  <c r="AC228" i="18"/>
  <c r="AB228" i="18"/>
  <c r="AA228" i="18"/>
  <c r="Z228" i="18"/>
  <c r="Y228" i="18"/>
  <c r="X228" i="18"/>
  <c r="W228" i="18"/>
  <c r="V228" i="18"/>
  <c r="U228" i="18"/>
  <c r="T228" i="18"/>
  <c r="S228" i="18"/>
  <c r="F228" i="18"/>
  <c r="AW227" i="18"/>
  <c r="AV227" i="18"/>
  <c r="AU227" i="18"/>
  <c r="AT227" i="18"/>
  <c r="AS227" i="18"/>
  <c r="AR227" i="18"/>
  <c r="AQ227" i="18"/>
  <c r="AP227" i="18"/>
  <c r="AO227" i="18"/>
  <c r="AN227" i="18"/>
  <c r="AM227" i="18"/>
  <c r="AL227" i="18"/>
  <c r="AK227" i="18"/>
  <c r="AJ227" i="18"/>
  <c r="AI227" i="18"/>
  <c r="AH227" i="18"/>
  <c r="AG227" i="18"/>
  <c r="AF227" i="18"/>
  <c r="AE227" i="18"/>
  <c r="AD227" i="18"/>
  <c r="AC227" i="18"/>
  <c r="AB227" i="18"/>
  <c r="AA227" i="18"/>
  <c r="Z227" i="18"/>
  <c r="Y227" i="18"/>
  <c r="X227" i="18"/>
  <c r="W227" i="18"/>
  <c r="V227" i="18"/>
  <c r="U227" i="18"/>
  <c r="T227" i="18"/>
  <c r="S227" i="18"/>
  <c r="AW225" i="18"/>
  <c r="AV225" i="18"/>
  <c r="AU225" i="18"/>
  <c r="AT225" i="18"/>
  <c r="AS225" i="18"/>
  <c r="AR225" i="18"/>
  <c r="AQ225" i="18"/>
  <c r="AP225" i="18"/>
  <c r="AO225" i="18"/>
  <c r="AN225" i="18"/>
  <c r="AM225" i="18"/>
  <c r="AL225" i="18"/>
  <c r="AK225" i="18"/>
  <c r="AJ225" i="18"/>
  <c r="AI225" i="18"/>
  <c r="AH225" i="18"/>
  <c r="AG225" i="18"/>
  <c r="AF225" i="18"/>
  <c r="AE225" i="18"/>
  <c r="AD225" i="18"/>
  <c r="AC225" i="18"/>
  <c r="AB225" i="18"/>
  <c r="AA225" i="18"/>
  <c r="Z225" i="18"/>
  <c r="Y225" i="18"/>
  <c r="X225" i="18"/>
  <c r="W225" i="18"/>
  <c r="V225" i="18"/>
  <c r="U225" i="18"/>
  <c r="T225" i="18"/>
  <c r="S225" i="18"/>
  <c r="F225" i="18"/>
  <c r="AW224" i="18"/>
  <c r="AV224" i="18"/>
  <c r="AU224" i="18"/>
  <c r="AT224" i="18"/>
  <c r="AS224" i="18"/>
  <c r="AR224" i="18"/>
  <c r="AQ224" i="18"/>
  <c r="AP224" i="18"/>
  <c r="AO224" i="18"/>
  <c r="AN224" i="18"/>
  <c r="AM224" i="18"/>
  <c r="AL224" i="18"/>
  <c r="AK224" i="18"/>
  <c r="AJ224" i="18"/>
  <c r="AI224" i="18"/>
  <c r="AH224" i="18"/>
  <c r="AG224" i="18"/>
  <c r="AF224" i="18"/>
  <c r="AE224" i="18"/>
  <c r="AD224" i="18"/>
  <c r="AC224" i="18"/>
  <c r="AB224" i="18"/>
  <c r="AA224" i="18"/>
  <c r="Z224" i="18"/>
  <c r="Y224" i="18"/>
  <c r="X224" i="18"/>
  <c r="W224" i="18"/>
  <c r="V224" i="18"/>
  <c r="U224" i="18"/>
  <c r="T224" i="18"/>
  <c r="S224" i="18"/>
  <c r="AW222" i="18"/>
  <c r="AV222" i="18"/>
  <c r="AU222" i="18"/>
  <c r="AT222" i="18"/>
  <c r="AS222" i="18"/>
  <c r="AR222" i="18"/>
  <c r="AQ222" i="18"/>
  <c r="AP222" i="18"/>
  <c r="AO222" i="18"/>
  <c r="AN222" i="18"/>
  <c r="AM222" i="18"/>
  <c r="AL222" i="18"/>
  <c r="AK222" i="18"/>
  <c r="AJ222" i="18"/>
  <c r="AI222" i="18"/>
  <c r="AH222" i="18"/>
  <c r="AG222" i="18"/>
  <c r="AF222" i="18"/>
  <c r="AE222" i="18"/>
  <c r="AD222" i="18"/>
  <c r="AC222" i="18"/>
  <c r="AB222" i="18"/>
  <c r="AA222" i="18"/>
  <c r="Z222" i="18"/>
  <c r="Y222" i="18"/>
  <c r="X222" i="18"/>
  <c r="W222" i="18"/>
  <c r="V222" i="18"/>
  <c r="U222" i="18"/>
  <c r="T222" i="18"/>
  <c r="S222" i="18"/>
  <c r="F222" i="18"/>
  <c r="AW221" i="18"/>
  <c r="AV221" i="18"/>
  <c r="AU221" i="18"/>
  <c r="AT221" i="18"/>
  <c r="AS221" i="18"/>
  <c r="AR221" i="18"/>
  <c r="AQ221" i="18"/>
  <c r="AP221" i="18"/>
  <c r="AO221" i="18"/>
  <c r="AN221" i="18"/>
  <c r="AM221" i="18"/>
  <c r="AL221" i="18"/>
  <c r="AK221" i="18"/>
  <c r="AJ221" i="18"/>
  <c r="AI221" i="18"/>
  <c r="AH221" i="18"/>
  <c r="AG221" i="18"/>
  <c r="AF221" i="18"/>
  <c r="AE221" i="18"/>
  <c r="AD221" i="18"/>
  <c r="AC221" i="18"/>
  <c r="AB221" i="18"/>
  <c r="AA221" i="18"/>
  <c r="Z221" i="18"/>
  <c r="Y221" i="18"/>
  <c r="X221" i="18"/>
  <c r="W221" i="18"/>
  <c r="V221" i="18"/>
  <c r="U221" i="18"/>
  <c r="T221" i="18"/>
  <c r="S221" i="18"/>
  <c r="AW219" i="18"/>
  <c r="AV219" i="18"/>
  <c r="AU219" i="18"/>
  <c r="AT219" i="18"/>
  <c r="AS219" i="18"/>
  <c r="AR219" i="18"/>
  <c r="AQ219" i="18"/>
  <c r="AP219" i="18"/>
  <c r="AO219" i="18"/>
  <c r="AN219" i="18"/>
  <c r="AM219" i="18"/>
  <c r="AL219" i="18"/>
  <c r="AK219" i="18"/>
  <c r="AJ219" i="18"/>
  <c r="AI219" i="18"/>
  <c r="AH219" i="18"/>
  <c r="AG219" i="18"/>
  <c r="AF219" i="18"/>
  <c r="AE219" i="18"/>
  <c r="AD219" i="18"/>
  <c r="AC219" i="18"/>
  <c r="AB219" i="18"/>
  <c r="AA219" i="18"/>
  <c r="Z219" i="18"/>
  <c r="Y219" i="18"/>
  <c r="X219" i="18"/>
  <c r="W219" i="18"/>
  <c r="V219" i="18"/>
  <c r="U219" i="18"/>
  <c r="T219" i="18"/>
  <c r="S219" i="18"/>
  <c r="F219" i="18"/>
  <c r="AW218" i="18"/>
  <c r="AV218" i="18"/>
  <c r="AU218" i="18"/>
  <c r="AT218" i="18"/>
  <c r="AS218" i="18"/>
  <c r="AR218" i="18"/>
  <c r="AQ218" i="18"/>
  <c r="AP218" i="18"/>
  <c r="AO218" i="18"/>
  <c r="AN218" i="18"/>
  <c r="AM218" i="18"/>
  <c r="AL218" i="18"/>
  <c r="AK218" i="18"/>
  <c r="AJ218" i="18"/>
  <c r="AI218" i="18"/>
  <c r="AH218" i="18"/>
  <c r="AG218" i="18"/>
  <c r="AF218" i="18"/>
  <c r="AE218" i="18"/>
  <c r="AD218" i="18"/>
  <c r="AC218" i="18"/>
  <c r="AB218" i="18"/>
  <c r="AA218" i="18"/>
  <c r="Z218" i="18"/>
  <c r="Y218" i="18"/>
  <c r="X218" i="18"/>
  <c r="W218" i="18"/>
  <c r="V218" i="18"/>
  <c r="U218" i="18"/>
  <c r="T218" i="18"/>
  <c r="S218" i="18"/>
  <c r="AW216" i="18"/>
  <c r="AV216" i="18"/>
  <c r="AU216" i="18"/>
  <c r="AT216" i="18"/>
  <c r="AS216" i="18"/>
  <c r="AR216" i="18"/>
  <c r="AQ216" i="18"/>
  <c r="AP216" i="18"/>
  <c r="AO216" i="18"/>
  <c r="AN216" i="18"/>
  <c r="AM216" i="18"/>
  <c r="AL216" i="18"/>
  <c r="AK216" i="18"/>
  <c r="AJ216" i="18"/>
  <c r="AI216" i="18"/>
  <c r="AH216" i="18"/>
  <c r="AG216" i="18"/>
  <c r="AF216" i="18"/>
  <c r="AE216" i="18"/>
  <c r="AD216" i="18"/>
  <c r="AC216" i="18"/>
  <c r="AB216" i="18"/>
  <c r="AA216" i="18"/>
  <c r="Z216" i="18"/>
  <c r="Y216" i="18"/>
  <c r="X216" i="18"/>
  <c r="W216" i="18"/>
  <c r="V216" i="18"/>
  <c r="U216" i="18"/>
  <c r="T216" i="18"/>
  <c r="S216" i="18"/>
  <c r="F216" i="18"/>
  <c r="AW215" i="18"/>
  <c r="AV215" i="18"/>
  <c r="AU215" i="18"/>
  <c r="AT215" i="18"/>
  <c r="AS215" i="18"/>
  <c r="AR215" i="18"/>
  <c r="AQ215" i="18"/>
  <c r="AP215" i="18"/>
  <c r="AO215" i="18"/>
  <c r="AN215" i="18"/>
  <c r="AM215" i="18"/>
  <c r="AL215" i="18"/>
  <c r="AK215" i="18"/>
  <c r="AJ215" i="18"/>
  <c r="AI215" i="18"/>
  <c r="AH215" i="18"/>
  <c r="AG215" i="18"/>
  <c r="AF215" i="18"/>
  <c r="AE215" i="18"/>
  <c r="AD215" i="18"/>
  <c r="AC215" i="18"/>
  <c r="AB215" i="18"/>
  <c r="AA215" i="18"/>
  <c r="Z215" i="18"/>
  <c r="Y215" i="18"/>
  <c r="X215" i="18"/>
  <c r="W215" i="18"/>
  <c r="V215" i="18"/>
  <c r="U215" i="18"/>
  <c r="T215" i="18"/>
  <c r="S215" i="18"/>
  <c r="AW213" i="18"/>
  <c r="AV213" i="18"/>
  <c r="AU213" i="18"/>
  <c r="AT213" i="18"/>
  <c r="AS213" i="18"/>
  <c r="AR213" i="18"/>
  <c r="AQ213" i="18"/>
  <c r="AP213" i="18"/>
  <c r="AO213" i="18"/>
  <c r="AN213" i="18"/>
  <c r="AM213" i="18"/>
  <c r="AL213" i="18"/>
  <c r="AK213" i="18"/>
  <c r="AJ213" i="18"/>
  <c r="AI213" i="18"/>
  <c r="AH213" i="18"/>
  <c r="AG213" i="18"/>
  <c r="AF213" i="18"/>
  <c r="AE213" i="18"/>
  <c r="AD213" i="18"/>
  <c r="AC213" i="18"/>
  <c r="AB213" i="18"/>
  <c r="AA213" i="18"/>
  <c r="Z213" i="18"/>
  <c r="Y213" i="18"/>
  <c r="X213" i="18"/>
  <c r="W213" i="18"/>
  <c r="V213" i="18"/>
  <c r="U213" i="18"/>
  <c r="T213" i="18"/>
  <c r="S213" i="18"/>
  <c r="F213" i="18"/>
  <c r="AW212" i="18"/>
  <c r="AV212" i="18"/>
  <c r="AU212" i="18"/>
  <c r="AT212" i="18"/>
  <c r="AS212" i="18"/>
  <c r="AR212" i="18"/>
  <c r="AQ212" i="18"/>
  <c r="AP212" i="18"/>
  <c r="AO212" i="18"/>
  <c r="AN212" i="18"/>
  <c r="AM212" i="18"/>
  <c r="AL212" i="18"/>
  <c r="AK212" i="18"/>
  <c r="AJ212" i="18"/>
  <c r="AI212" i="18"/>
  <c r="AH212" i="18"/>
  <c r="AG212" i="18"/>
  <c r="AF212" i="18"/>
  <c r="AE212" i="18"/>
  <c r="AD212" i="18"/>
  <c r="AC212" i="18"/>
  <c r="AB212" i="18"/>
  <c r="AA212" i="18"/>
  <c r="Z212" i="18"/>
  <c r="Y212" i="18"/>
  <c r="X212" i="18"/>
  <c r="W212" i="18"/>
  <c r="V212" i="18"/>
  <c r="U212" i="18"/>
  <c r="T212" i="18"/>
  <c r="S212" i="18"/>
  <c r="AW210" i="18"/>
  <c r="AV210" i="18"/>
  <c r="AU210" i="18"/>
  <c r="AT210" i="18"/>
  <c r="AS210" i="18"/>
  <c r="AR210" i="18"/>
  <c r="AQ210" i="18"/>
  <c r="AP210" i="18"/>
  <c r="AO210" i="18"/>
  <c r="AN210" i="18"/>
  <c r="AM210" i="18"/>
  <c r="AL210" i="18"/>
  <c r="AK210" i="18"/>
  <c r="AJ210" i="18"/>
  <c r="AI210" i="18"/>
  <c r="AH210" i="18"/>
  <c r="AG210" i="18"/>
  <c r="AF210" i="18"/>
  <c r="AE210" i="18"/>
  <c r="AD210" i="18"/>
  <c r="AC210" i="18"/>
  <c r="AB210" i="18"/>
  <c r="AA210" i="18"/>
  <c r="Z210" i="18"/>
  <c r="Y210" i="18"/>
  <c r="X210" i="18"/>
  <c r="W210" i="18"/>
  <c r="V210" i="18"/>
  <c r="U210" i="18"/>
  <c r="T210" i="18"/>
  <c r="S210" i="18"/>
  <c r="F210" i="18"/>
  <c r="AW209" i="18"/>
  <c r="AV209" i="18"/>
  <c r="AU209" i="18"/>
  <c r="AT209" i="18"/>
  <c r="AS209" i="18"/>
  <c r="AR209" i="18"/>
  <c r="AQ209" i="18"/>
  <c r="AP209" i="18"/>
  <c r="AO209" i="18"/>
  <c r="AN209" i="18"/>
  <c r="AM209" i="18"/>
  <c r="AL209" i="18"/>
  <c r="AK209" i="18"/>
  <c r="AJ209" i="18"/>
  <c r="AI209" i="18"/>
  <c r="AH209" i="18"/>
  <c r="AG209" i="18"/>
  <c r="AF209" i="18"/>
  <c r="AE209" i="18"/>
  <c r="AD209" i="18"/>
  <c r="AC209" i="18"/>
  <c r="AB209" i="18"/>
  <c r="AA209" i="18"/>
  <c r="Z209" i="18"/>
  <c r="Y209" i="18"/>
  <c r="X209" i="18"/>
  <c r="W209" i="18"/>
  <c r="V209" i="18"/>
  <c r="U209" i="18"/>
  <c r="T209" i="18"/>
  <c r="S209" i="18"/>
  <c r="AW207" i="18"/>
  <c r="AV207" i="18"/>
  <c r="AU207" i="18"/>
  <c r="AT207" i="18"/>
  <c r="AS207" i="18"/>
  <c r="AR207" i="18"/>
  <c r="AQ207" i="18"/>
  <c r="AP207" i="18"/>
  <c r="AO207" i="18"/>
  <c r="AN207" i="18"/>
  <c r="AM207" i="18"/>
  <c r="AL207" i="18"/>
  <c r="AK207" i="18"/>
  <c r="AJ207" i="18"/>
  <c r="AI207" i="18"/>
  <c r="AH207" i="18"/>
  <c r="AG207" i="18"/>
  <c r="AF207" i="18"/>
  <c r="AE207" i="18"/>
  <c r="AD207" i="18"/>
  <c r="AC207" i="18"/>
  <c r="AB207" i="18"/>
  <c r="AA207" i="18"/>
  <c r="Z207" i="18"/>
  <c r="Y207" i="18"/>
  <c r="X207" i="18"/>
  <c r="W207" i="18"/>
  <c r="V207" i="18"/>
  <c r="U207" i="18"/>
  <c r="T207" i="18"/>
  <c r="S207" i="18"/>
  <c r="F207" i="18"/>
  <c r="AW206" i="18"/>
  <c r="AV206" i="18"/>
  <c r="AU206" i="18"/>
  <c r="AT206" i="18"/>
  <c r="AS206" i="18"/>
  <c r="AR206" i="18"/>
  <c r="AQ206" i="18"/>
  <c r="AP206" i="18"/>
  <c r="AO206" i="18"/>
  <c r="AN206" i="18"/>
  <c r="AM206" i="18"/>
  <c r="AL206" i="18"/>
  <c r="AK206" i="18"/>
  <c r="AJ206" i="18"/>
  <c r="AI206" i="18"/>
  <c r="AH206" i="18"/>
  <c r="AG206" i="18"/>
  <c r="AF206" i="18"/>
  <c r="AE206" i="18"/>
  <c r="AD206" i="18"/>
  <c r="AC206" i="18"/>
  <c r="AB206" i="18"/>
  <c r="AA206" i="18"/>
  <c r="Z206" i="18"/>
  <c r="Y206" i="18"/>
  <c r="X206" i="18"/>
  <c r="W206" i="18"/>
  <c r="V206" i="18"/>
  <c r="U206" i="18"/>
  <c r="T206" i="18"/>
  <c r="S206" i="18"/>
  <c r="AW204" i="18"/>
  <c r="AV204" i="18"/>
  <c r="AU204" i="18"/>
  <c r="AT204" i="18"/>
  <c r="AS204" i="18"/>
  <c r="AR204" i="18"/>
  <c r="AQ204" i="18"/>
  <c r="AP204" i="18"/>
  <c r="AO204" i="18"/>
  <c r="AN204" i="18"/>
  <c r="AM204" i="18"/>
  <c r="AL204" i="18"/>
  <c r="AK204" i="18"/>
  <c r="AJ204" i="18"/>
  <c r="AI204" i="18"/>
  <c r="AH204" i="18"/>
  <c r="AG204" i="18"/>
  <c r="AF204" i="18"/>
  <c r="AE204" i="18"/>
  <c r="AD204" i="18"/>
  <c r="AC204" i="18"/>
  <c r="AB204" i="18"/>
  <c r="AA204" i="18"/>
  <c r="Z204" i="18"/>
  <c r="Y204" i="18"/>
  <c r="X204" i="18"/>
  <c r="W204" i="18"/>
  <c r="V204" i="18"/>
  <c r="U204" i="18"/>
  <c r="T204" i="18"/>
  <c r="S204" i="18"/>
  <c r="F204" i="18"/>
  <c r="AW203" i="18"/>
  <c r="AV203" i="18"/>
  <c r="AU203" i="18"/>
  <c r="AT203" i="18"/>
  <c r="AS203" i="18"/>
  <c r="AR203" i="18"/>
  <c r="AQ203" i="18"/>
  <c r="AP203" i="18"/>
  <c r="AO203" i="18"/>
  <c r="AN203" i="18"/>
  <c r="AM203" i="18"/>
  <c r="AL203" i="18"/>
  <c r="AK203" i="18"/>
  <c r="AJ203" i="18"/>
  <c r="AI203" i="18"/>
  <c r="AH203" i="18"/>
  <c r="AG203" i="18"/>
  <c r="AF203" i="18"/>
  <c r="AE203" i="18"/>
  <c r="AD203" i="18"/>
  <c r="AC203" i="18"/>
  <c r="AB203" i="18"/>
  <c r="AA203" i="18"/>
  <c r="Z203" i="18"/>
  <c r="Y203" i="18"/>
  <c r="X203" i="18"/>
  <c r="W203" i="18"/>
  <c r="V203" i="18"/>
  <c r="U203" i="18"/>
  <c r="T203" i="18"/>
  <c r="S203" i="18"/>
  <c r="AW201" i="18"/>
  <c r="AV201" i="18"/>
  <c r="AU201" i="18"/>
  <c r="AT201" i="18"/>
  <c r="AS201" i="18"/>
  <c r="AR201" i="18"/>
  <c r="AQ201" i="18"/>
  <c r="AP201" i="18"/>
  <c r="AO201" i="18"/>
  <c r="AN201" i="18"/>
  <c r="AM201" i="18"/>
  <c r="AL201" i="18"/>
  <c r="AK201" i="18"/>
  <c r="AJ201" i="18"/>
  <c r="AI201" i="18"/>
  <c r="AH201" i="18"/>
  <c r="AG201" i="18"/>
  <c r="AF201" i="18"/>
  <c r="AE201" i="18"/>
  <c r="AD201" i="18"/>
  <c r="AC201" i="18"/>
  <c r="AB201" i="18"/>
  <c r="AA201" i="18"/>
  <c r="Z201" i="18"/>
  <c r="Y201" i="18"/>
  <c r="X201" i="18"/>
  <c r="W201" i="18"/>
  <c r="V201" i="18"/>
  <c r="U201" i="18"/>
  <c r="T201" i="18"/>
  <c r="S201" i="18"/>
  <c r="F201" i="18"/>
  <c r="AW200" i="18"/>
  <c r="AV200" i="18"/>
  <c r="AU200" i="18"/>
  <c r="AT200" i="18"/>
  <c r="AS200" i="18"/>
  <c r="AR200" i="18"/>
  <c r="AQ200" i="18"/>
  <c r="AP200" i="18"/>
  <c r="AO200" i="18"/>
  <c r="AN200" i="18"/>
  <c r="AM200" i="18"/>
  <c r="AL200" i="18"/>
  <c r="AK200" i="18"/>
  <c r="AJ200" i="18"/>
  <c r="AI200" i="18"/>
  <c r="AH200" i="18"/>
  <c r="AG200" i="18"/>
  <c r="AF200" i="18"/>
  <c r="AE200" i="18"/>
  <c r="AD200" i="18"/>
  <c r="AC200" i="18"/>
  <c r="AB200" i="18"/>
  <c r="AA200" i="18"/>
  <c r="Z200" i="18"/>
  <c r="Y200" i="18"/>
  <c r="X200" i="18"/>
  <c r="W200" i="18"/>
  <c r="V200" i="18"/>
  <c r="U200" i="18"/>
  <c r="T200" i="18"/>
  <c r="S200" i="18"/>
  <c r="AW198" i="18"/>
  <c r="AV198" i="18"/>
  <c r="AU198" i="18"/>
  <c r="AT198" i="18"/>
  <c r="AS198" i="18"/>
  <c r="AR198" i="18"/>
  <c r="AQ198" i="18"/>
  <c r="AP198" i="18"/>
  <c r="AO198" i="18"/>
  <c r="AN198" i="18"/>
  <c r="AM198" i="18"/>
  <c r="AL198" i="18"/>
  <c r="AK198" i="18"/>
  <c r="AJ198" i="18"/>
  <c r="AI198" i="18"/>
  <c r="AH198" i="18"/>
  <c r="AG198" i="18"/>
  <c r="AF198" i="18"/>
  <c r="AE198" i="18"/>
  <c r="AD198" i="18"/>
  <c r="AC198" i="18"/>
  <c r="AB198" i="18"/>
  <c r="AA198" i="18"/>
  <c r="Z198" i="18"/>
  <c r="Y198" i="18"/>
  <c r="X198" i="18"/>
  <c r="W198" i="18"/>
  <c r="V198" i="18"/>
  <c r="U198" i="18"/>
  <c r="T198" i="18"/>
  <c r="S198" i="18"/>
  <c r="F198" i="18"/>
  <c r="AW197" i="18"/>
  <c r="AV197" i="18"/>
  <c r="AU197" i="18"/>
  <c r="AT197" i="18"/>
  <c r="AS197" i="18"/>
  <c r="AR197" i="18"/>
  <c r="AQ197" i="18"/>
  <c r="AP197" i="18"/>
  <c r="AO197" i="18"/>
  <c r="AN197" i="18"/>
  <c r="AM197" i="18"/>
  <c r="AL197" i="18"/>
  <c r="AK197" i="18"/>
  <c r="AJ197" i="18"/>
  <c r="AI197" i="18"/>
  <c r="AH197" i="18"/>
  <c r="AG197" i="18"/>
  <c r="AF197" i="18"/>
  <c r="AE197" i="18"/>
  <c r="AD197" i="18"/>
  <c r="AC197" i="18"/>
  <c r="AB197" i="18"/>
  <c r="AA197" i="18"/>
  <c r="Z197" i="18"/>
  <c r="Y197" i="18"/>
  <c r="X197" i="18"/>
  <c r="W197" i="18"/>
  <c r="V197" i="18"/>
  <c r="U197" i="18"/>
  <c r="T197" i="18"/>
  <c r="S197" i="18"/>
  <c r="AW195" i="18"/>
  <c r="AV195" i="18"/>
  <c r="AU195" i="18"/>
  <c r="AT195" i="18"/>
  <c r="AS195" i="18"/>
  <c r="AR195" i="18"/>
  <c r="AQ195" i="18"/>
  <c r="AP195" i="18"/>
  <c r="AO195" i="18"/>
  <c r="AN195" i="18"/>
  <c r="AM195" i="18"/>
  <c r="AL195" i="18"/>
  <c r="AK195" i="18"/>
  <c r="AJ195" i="18"/>
  <c r="AI195" i="18"/>
  <c r="AH195" i="18"/>
  <c r="AG195" i="18"/>
  <c r="AF195" i="18"/>
  <c r="AE195" i="18"/>
  <c r="AD195" i="18"/>
  <c r="AC195" i="18"/>
  <c r="AB195" i="18"/>
  <c r="AA195" i="18"/>
  <c r="Z195" i="18"/>
  <c r="Y195" i="18"/>
  <c r="X195" i="18"/>
  <c r="W195" i="18"/>
  <c r="V195" i="18"/>
  <c r="U195" i="18"/>
  <c r="T195" i="18"/>
  <c r="S195" i="18"/>
  <c r="F195" i="18"/>
  <c r="AW194" i="18"/>
  <c r="AV194" i="18"/>
  <c r="AU194" i="18"/>
  <c r="AT194" i="18"/>
  <c r="AS194" i="18"/>
  <c r="AR194" i="18"/>
  <c r="AQ194" i="18"/>
  <c r="AP194" i="18"/>
  <c r="AO194" i="18"/>
  <c r="AN194" i="18"/>
  <c r="AM194" i="18"/>
  <c r="AL194" i="18"/>
  <c r="AK194" i="18"/>
  <c r="AJ194" i="18"/>
  <c r="AI194" i="18"/>
  <c r="AH194" i="18"/>
  <c r="AG194" i="18"/>
  <c r="AF194" i="18"/>
  <c r="AE194" i="18"/>
  <c r="AD194" i="18"/>
  <c r="AC194" i="18"/>
  <c r="AB194" i="18"/>
  <c r="AA194" i="18"/>
  <c r="Z194" i="18"/>
  <c r="Y194" i="18"/>
  <c r="X194" i="18"/>
  <c r="W194" i="18"/>
  <c r="V194" i="18"/>
  <c r="U194" i="18"/>
  <c r="T194" i="18"/>
  <c r="S194" i="18"/>
  <c r="AW192" i="18"/>
  <c r="AV192" i="18"/>
  <c r="AU192" i="18"/>
  <c r="AT192" i="18"/>
  <c r="AS192" i="18"/>
  <c r="AR192" i="18"/>
  <c r="AQ192" i="18"/>
  <c r="AP192" i="18"/>
  <c r="AO192" i="18"/>
  <c r="AN192" i="18"/>
  <c r="AM192" i="18"/>
  <c r="AL192" i="18"/>
  <c r="AK192" i="18"/>
  <c r="AJ192" i="18"/>
  <c r="AI192" i="18"/>
  <c r="AH192" i="18"/>
  <c r="AG192" i="18"/>
  <c r="AF192" i="18"/>
  <c r="AE192" i="18"/>
  <c r="AD192" i="18"/>
  <c r="AC192" i="18"/>
  <c r="AB192" i="18"/>
  <c r="AA192" i="18"/>
  <c r="Z192" i="18"/>
  <c r="Y192" i="18"/>
  <c r="X192" i="18"/>
  <c r="W192" i="18"/>
  <c r="V192" i="18"/>
  <c r="U192" i="18"/>
  <c r="T192" i="18"/>
  <c r="S192" i="18"/>
  <c r="F192" i="18"/>
  <c r="AW191" i="18"/>
  <c r="AV191" i="18"/>
  <c r="AU191" i="18"/>
  <c r="AT191" i="18"/>
  <c r="AS191" i="18"/>
  <c r="AR191" i="18"/>
  <c r="AQ191" i="18"/>
  <c r="AP191" i="18"/>
  <c r="AO191" i="18"/>
  <c r="AN191" i="18"/>
  <c r="AM191" i="18"/>
  <c r="AL191" i="18"/>
  <c r="AK191" i="18"/>
  <c r="AJ191" i="18"/>
  <c r="AI191" i="18"/>
  <c r="AH191" i="18"/>
  <c r="AG191" i="18"/>
  <c r="AF191" i="18"/>
  <c r="AE191" i="18"/>
  <c r="AD191" i="18"/>
  <c r="AC191" i="18"/>
  <c r="AB191" i="18"/>
  <c r="AA191" i="18"/>
  <c r="Z191" i="18"/>
  <c r="Y191" i="18"/>
  <c r="X191" i="18"/>
  <c r="W191" i="18"/>
  <c r="V191" i="18"/>
  <c r="U191" i="18"/>
  <c r="T191" i="18"/>
  <c r="S191" i="18"/>
  <c r="AW189" i="18"/>
  <c r="AV189" i="18"/>
  <c r="AU189" i="18"/>
  <c r="AT189" i="18"/>
  <c r="AS189" i="18"/>
  <c r="AR189" i="18"/>
  <c r="AQ189" i="18"/>
  <c r="AP189" i="18"/>
  <c r="AO189" i="18"/>
  <c r="AN189" i="18"/>
  <c r="AM189" i="18"/>
  <c r="AL189" i="18"/>
  <c r="AK189" i="18"/>
  <c r="AJ189" i="18"/>
  <c r="AI189" i="18"/>
  <c r="AH189" i="18"/>
  <c r="AG189" i="18"/>
  <c r="AF189" i="18"/>
  <c r="AE189" i="18"/>
  <c r="AD189" i="18"/>
  <c r="AC189" i="18"/>
  <c r="AB189" i="18"/>
  <c r="AA189" i="18"/>
  <c r="Z189" i="18"/>
  <c r="Y189" i="18"/>
  <c r="X189" i="18"/>
  <c r="W189" i="18"/>
  <c r="V189" i="18"/>
  <c r="AX189" i="18" s="1"/>
  <c r="AZ189" i="18" s="1"/>
  <c r="U189" i="18"/>
  <c r="T189" i="18"/>
  <c r="S189" i="18"/>
  <c r="F189" i="18"/>
  <c r="AW188" i="18"/>
  <c r="AV188" i="18"/>
  <c r="AU188" i="18"/>
  <c r="AT188" i="18"/>
  <c r="AS188" i="18"/>
  <c r="AR188" i="18"/>
  <c r="AQ188" i="18"/>
  <c r="AP188" i="18"/>
  <c r="AO188" i="18"/>
  <c r="AN188" i="18"/>
  <c r="AM188" i="18"/>
  <c r="AL188" i="18"/>
  <c r="AK188" i="18"/>
  <c r="AJ188" i="18"/>
  <c r="AI188" i="18"/>
  <c r="AH188" i="18"/>
  <c r="AG188" i="18"/>
  <c r="AF188" i="18"/>
  <c r="AE188" i="18"/>
  <c r="AD188" i="18"/>
  <c r="AC188" i="18"/>
  <c r="AB188" i="18"/>
  <c r="AA188" i="18"/>
  <c r="Z188" i="18"/>
  <c r="Y188" i="18"/>
  <c r="X188" i="18"/>
  <c r="W188" i="18"/>
  <c r="V188" i="18"/>
  <c r="U188" i="18"/>
  <c r="T188" i="18"/>
  <c r="S188" i="18"/>
  <c r="AW186" i="18"/>
  <c r="AV186" i="18"/>
  <c r="AU186" i="18"/>
  <c r="AT186" i="18"/>
  <c r="AS186" i="18"/>
  <c r="AR186" i="18"/>
  <c r="AQ186" i="18"/>
  <c r="AP186" i="18"/>
  <c r="AO186" i="18"/>
  <c r="AN186" i="18"/>
  <c r="AM186" i="18"/>
  <c r="AL186" i="18"/>
  <c r="AK186" i="18"/>
  <c r="AJ186" i="18"/>
  <c r="AI186" i="18"/>
  <c r="AH186" i="18"/>
  <c r="AG186" i="18"/>
  <c r="AF186" i="18"/>
  <c r="AE186" i="18"/>
  <c r="AD186" i="18"/>
  <c r="AC186" i="18"/>
  <c r="AB186" i="18"/>
  <c r="AA186" i="18"/>
  <c r="Z186" i="18"/>
  <c r="Y186" i="18"/>
  <c r="X186" i="18"/>
  <c r="W186" i="18"/>
  <c r="V186" i="18"/>
  <c r="U186" i="18"/>
  <c r="T186" i="18"/>
  <c r="S186" i="18"/>
  <c r="F186" i="18"/>
  <c r="AW185" i="18"/>
  <c r="AV185" i="18"/>
  <c r="AU185" i="18"/>
  <c r="AT185" i="18"/>
  <c r="AS185" i="18"/>
  <c r="AR185" i="18"/>
  <c r="AQ185" i="18"/>
  <c r="AP185" i="18"/>
  <c r="AO185" i="18"/>
  <c r="AN185" i="18"/>
  <c r="AM185" i="18"/>
  <c r="AL185" i="18"/>
  <c r="AK185" i="18"/>
  <c r="AJ185" i="18"/>
  <c r="AI185" i="18"/>
  <c r="AH185" i="18"/>
  <c r="AG185" i="18"/>
  <c r="AF185" i="18"/>
  <c r="AE185" i="18"/>
  <c r="AD185" i="18"/>
  <c r="AC185" i="18"/>
  <c r="AB185" i="18"/>
  <c r="AA185" i="18"/>
  <c r="Z185" i="18"/>
  <c r="Y185" i="18"/>
  <c r="X185" i="18"/>
  <c r="W185" i="18"/>
  <c r="V185" i="18"/>
  <c r="U185" i="18"/>
  <c r="T185" i="18"/>
  <c r="S185" i="18"/>
  <c r="AW183" i="18"/>
  <c r="AV183" i="18"/>
  <c r="AU183" i="18"/>
  <c r="AT183" i="18"/>
  <c r="AS183" i="18"/>
  <c r="AR183" i="18"/>
  <c r="AQ183" i="18"/>
  <c r="AP183" i="18"/>
  <c r="AO183" i="18"/>
  <c r="AN183" i="18"/>
  <c r="AM183" i="18"/>
  <c r="AL183" i="18"/>
  <c r="AK183" i="18"/>
  <c r="AJ183" i="18"/>
  <c r="AI183" i="18"/>
  <c r="AH183" i="18"/>
  <c r="AG183" i="18"/>
  <c r="AF183" i="18"/>
  <c r="AE183" i="18"/>
  <c r="AD183" i="18"/>
  <c r="AC183" i="18"/>
  <c r="AB183" i="18"/>
  <c r="AA183" i="18"/>
  <c r="Z183" i="18"/>
  <c r="Y183" i="18"/>
  <c r="X183" i="18"/>
  <c r="W183" i="18"/>
  <c r="V183" i="18"/>
  <c r="U183" i="18"/>
  <c r="T183" i="18"/>
  <c r="S183" i="18"/>
  <c r="F183" i="18"/>
  <c r="AW182" i="18"/>
  <c r="AV182" i="18"/>
  <c r="AU182" i="18"/>
  <c r="AT182" i="18"/>
  <c r="AS182" i="18"/>
  <c r="AR182" i="18"/>
  <c r="AQ182" i="18"/>
  <c r="AP182" i="18"/>
  <c r="AO182" i="18"/>
  <c r="AN182" i="18"/>
  <c r="AM182" i="18"/>
  <c r="AL182" i="18"/>
  <c r="AK182" i="18"/>
  <c r="AJ182" i="18"/>
  <c r="AI182" i="18"/>
  <c r="AH182" i="18"/>
  <c r="AG182" i="18"/>
  <c r="AF182" i="18"/>
  <c r="AE182" i="18"/>
  <c r="AD182" i="18"/>
  <c r="AC182" i="18"/>
  <c r="AB182" i="18"/>
  <c r="AA182" i="18"/>
  <c r="Z182" i="18"/>
  <c r="Y182" i="18"/>
  <c r="X182" i="18"/>
  <c r="W182" i="18"/>
  <c r="V182" i="18"/>
  <c r="U182" i="18"/>
  <c r="T182" i="18"/>
  <c r="S182" i="18"/>
  <c r="AW180" i="18"/>
  <c r="AV180" i="18"/>
  <c r="AU180" i="18"/>
  <c r="AT180" i="18"/>
  <c r="AS180" i="18"/>
  <c r="AR180" i="18"/>
  <c r="AQ180" i="18"/>
  <c r="AP180" i="18"/>
  <c r="AO180" i="18"/>
  <c r="AN180" i="18"/>
  <c r="AM180" i="18"/>
  <c r="AL180" i="18"/>
  <c r="AK180" i="18"/>
  <c r="AJ180" i="18"/>
  <c r="AI180" i="18"/>
  <c r="AH180" i="18"/>
  <c r="AG180" i="18"/>
  <c r="AF180" i="18"/>
  <c r="AE180" i="18"/>
  <c r="AD180" i="18"/>
  <c r="AC180" i="18"/>
  <c r="AB180" i="18"/>
  <c r="AA180" i="18"/>
  <c r="Z180" i="18"/>
  <c r="Y180" i="18"/>
  <c r="X180" i="18"/>
  <c r="W180" i="18"/>
  <c r="V180" i="18"/>
  <c r="U180" i="18"/>
  <c r="T180" i="18"/>
  <c r="S180" i="18"/>
  <c r="F180" i="18"/>
  <c r="AW179" i="18"/>
  <c r="AV179" i="18"/>
  <c r="AU179" i="18"/>
  <c r="AT179" i="18"/>
  <c r="AS179" i="18"/>
  <c r="AR179" i="18"/>
  <c r="AQ179" i="18"/>
  <c r="AP179" i="18"/>
  <c r="AO179" i="18"/>
  <c r="AN179" i="18"/>
  <c r="AM179" i="18"/>
  <c r="AL179" i="18"/>
  <c r="AK179" i="18"/>
  <c r="AJ179" i="18"/>
  <c r="AI179" i="18"/>
  <c r="AH179" i="18"/>
  <c r="AG179" i="18"/>
  <c r="AF179" i="18"/>
  <c r="AE179" i="18"/>
  <c r="AD179" i="18"/>
  <c r="AC179" i="18"/>
  <c r="AB179" i="18"/>
  <c r="AA179" i="18"/>
  <c r="Z179" i="18"/>
  <c r="Y179" i="18"/>
  <c r="X179" i="18"/>
  <c r="W179" i="18"/>
  <c r="V179" i="18"/>
  <c r="U179" i="18"/>
  <c r="T179" i="18"/>
  <c r="S179" i="18"/>
  <c r="AW177" i="18"/>
  <c r="AV177" i="18"/>
  <c r="AU177" i="18"/>
  <c r="AT177" i="18"/>
  <c r="AS177" i="18"/>
  <c r="AR177" i="18"/>
  <c r="AQ177" i="18"/>
  <c r="AP177" i="18"/>
  <c r="AO177" i="18"/>
  <c r="AN177" i="18"/>
  <c r="AM177" i="18"/>
  <c r="AL177" i="18"/>
  <c r="AK177" i="18"/>
  <c r="AJ177" i="18"/>
  <c r="AI177" i="18"/>
  <c r="AH177" i="18"/>
  <c r="AG177" i="18"/>
  <c r="AF177" i="18"/>
  <c r="AE177" i="18"/>
  <c r="AD177" i="18"/>
  <c r="AC177" i="18"/>
  <c r="AB177" i="18"/>
  <c r="AA177" i="18"/>
  <c r="Z177" i="18"/>
  <c r="Y177" i="18"/>
  <c r="X177" i="18"/>
  <c r="W177" i="18"/>
  <c r="V177" i="18"/>
  <c r="U177" i="18"/>
  <c r="T177" i="18"/>
  <c r="S177" i="18"/>
  <c r="F177" i="18"/>
  <c r="AW176" i="18"/>
  <c r="AV176" i="18"/>
  <c r="AU176" i="18"/>
  <c r="AT176" i="18"/>
  <c r="AS176" i="18"/>
  <c r="AR176" i="18"/>
  <c r="AQ176" i="18"/>
  <c r="AP176" i="18"/>
  <c r="AO176" i="18"/>
  <c r="AN176" i="18"/>
  <c r="AM176" i="18"/>
  <c r="AL176" i="18"/>
  <c r="AK176" i="18"/>
  <c r="AJ176" i="18"/>
  <c r="AI176" i="18"/>
  <c r="AH176" i="18"/>
  <c r="AG176" i="18"/>
  <c r="AF176" i="18"/>
  <c r="AE176" i="18"/>
  <c r="AD176" i="18"/>
  <c r="AC176" i="18"/>
  <c r="AB176" i="18"/>
  <c r="AA176" i="18"/>
  <c r="Z176" i="18"/>
  <c r="Y176" i="18"/>
  <c r="X176" i="18"/>
  <c r="W176" i="18"/>
  <c r="V176" i="18"/>
  <c r="U176" i="18"/>
  <c r="T176" i="18"/>
  <c r="S176" i="18"/>
  <c r="AW174" i="18"/>
  <c r="AV174" i="18"/>
  <c r="AU174" i="18"/>
  <c r="AT174" i="18"/>
  <c r="AS174" i="18"/>
  <c r="AR174" i="18"/>
  <c r="AQ174" i="18"/>
  <c r="AP174" i="18"/>
  <c r="AO174" i="18"/>
  <c r="AN174" i="18"/>
  <c r="AM174" i="18"/>
  <c r="AL174" i="18"/>
  <c r="AK174" i="18"/>
  <c r="AJ174" i="18"/>
  <c r="AI174" i="18"/>
  <c r="AH174" i="18"/>
  <c r="AG174" i="18"/>
  <c r="AF174" i="18"/>
  <c r="AE174" i="18"/>
  <c r="AD174" i="18"/>
  <c r="AC174" i="18"/>
  <c r="AB174" i="18"/>
  <c r="AA174" i="18"/>
  <c r="Z174" i="18"/>
  <c r="Y174" i="18"/>
  <c r="X174" i="18"/>
  <c r="W174" i="18"/>
  <c r="V174" i="18"/>
  <c r="U174" i="18"/>
  <c r="T174" i="18"/>
  <c r="S174" i="18"/>
  <c r="F174" i="18"/>
  <c r="AW173" i="18"/>
  <c r="AV173" i="18"/>
  <c r="AU173" i="18"/>
  <c r="AT173" i="18"/>
  <c r="AS173" i="18"/>
  <c r="AR173" i="18"/>
  <c r="AQ173" i="18"/>
  <c r="AP173" i="18"/>
  <c r="AO173" i="18"/>
  <c r="AN173" i="18"/>
  <c r="AM173" i="18"/>
  <c r="AL173" i="18"/>
  <c r="AK173" i="18"/>
  <c r="AJ173" i="18"/>
  <c r="AI173" i="18"/>
  <c r="AH173" i="18"/>
  <c r="AG173" i="18"/>
  <c r="AF173" i="18"/>
  <c r="AE173" i="18"/>
  <c r="AD173" i="18"/>
  <c r="AC173" i="18"/>
  <c r="AB173" i="18"/>
  <c r="AA173" i="18"/>
  <c r="Z173" i="18"/>
  <c r="Y173" i="18"/>
  <c r="X173" i="18"/>
  <c r="W173" i="18"/>
  <c r="V173" i="18"/>
  <c r="U173" i="18"/>
  <c r="T173" i="18"/>
  <c r="S173" i="18"/>
  <c r="AW171" i="18"/>
  <c r="AV171" i="18"/>
  <c r="AU171" i="18"/>
  <c r="AT171" i="18"/>
  <c r="AS171" i="18"/>
  <c r="AR171" i="18"/>
  <c r="AQ171" i="18"/>
  <c r="AP171" i="18"/>
  <c r="AO171" i="18"/>
  <c r="AN171" i="18"/>
  <c r="AM171" i="18"/>
  <c r="AL171" i="18"/>
  <c r="AK171" i="18"/>
  <c r="AJ171" i="18"/>
  <c r="AI171" i="18"/>
  <c r="AH171" i="18"/>
  <c r="AG171" i="18"/>
  <c r="AF171" i="18"/>
  <c r="AE171" i="18"/>
  <c r="AD171" i="18"/>
  <c r="AC171" i="18"/>
  <c r="AB171" i="18"/>
  <c r="AA171" i="18"/>
  <c r="Z171" i="18"/>
  <c r="Y171" i="18"/>
  <c r="X171" i="18"/>
  <c r="W171" i="18"/>
  <c r="V171" i="18"/>
  <c r="U171" i="18"/>
  <c r="T171" i="18"/>
  <c r="S171" i="18"/>
  <c r="F171" i="18"/>
  <c r="AW170" i="18"/>
  <c r="AV170" i="18"/>
  <c r="AU170" i="18"/>
  <c r="AT170" i="18"/>
  <c r="AS170" i="18"/>
  <c r="AR170" i="18"/>
  <c r="AQ170" i="18"/>
  <c r="AP170" i="18"/>
  <c r="AO170" i="18"/>
  <c r="AN170" i="18"/>
  <c r="AM170" i="18"/>
  <c r="AL170" i="18"/>
  <c r="AK170" i="18"/>
  <c r="AJ170" i="18"/>
  <c r="AI170" i="18"/>
  <c r="AH170" i="18"/>
  <c r="AG170" i="18"/>
  <c r="AF170" i="18"/>
  <c r="AE170" i="18"/>
  <c r="AD170" i="18"/>
  <c r="AC170" i="18"/>
  <c r="AB170" i="18"/>
  <c r="AA170" i="18"/>
  <c r="Z170" i="18"/>
  <c r="Y170" i="18"/>
  <c r="X170" i="18"/>
  <c r="W170" i="18"/>
  <c r="V170" i="18"/>
  <c r="U170" i="18"/>
  <c r="T170" i="18"/>
  <c r="S170" i="18"/>
  <c r="AW168" i="18"/>
  <c r="AV168" i="18"/>
  <c r="AU168" i="18"/>
  <c r="AT168" i="18"/>
  <c r="AS168" i="18"/>
  <c r="AR168" i="18"/>
  <c r="AQ168" i="18"/>
  <c r="AP168" i="18"/>
  <c r="AO168" i="18"/>
  <c r="AN168" i="18"/>
  <c r="AM168" i="18"/>
  <c r="AL168" i="18"/>
  <c r="AK168" i="18"/>
  <c r="AJ168" i="18"/>
  <c r="AI168" i="18"/>
  <c r="AH168" i="18"/>
  <c r="AG168" i="18"/>
  <c r="AF168" i="18"/>
  <c r="AE168" i="18"/>
  <c r="AD168" i="18"/>
  <c r="AC168" i="18"/>
  <c r="AB168" i="18"/>
  <c r="AA168" i="18"/>
  <c r="Z168" i="18"/>
  <c r="Y168" i="18"/>
  <c r="X168" i="18"/>
  <c r="W168" i="18"/>
  <c r="V168" i="18"/>
  <c r="U168" i="18"/>
  <c r="T168" i="18"/>
  <c r="S168" i="18"/>
  <c r="F168" i="18"/>
  <c r="AW167" i="18"/>
  <c r="AV167" i="18"/>
  <c r="AU167" i="18"/>
  <c r="AT167" i="18"/>
  <c r="AS167" i="18"/>
  <c r="AR167" i="18"/>
  <c r="AQ167" i="18"/>
  <c r="AP167" i="18"/>
  <c r="AO167" i="18"/>
  <c r="AN167" i="18"/>
  <c r="AM167" i="18"/>
  <c r="AL167" i="18"/>
  <c r="AK167" i="18"/>
  <c r="AJ167" i="18"/>
  <c r="AI167" i="18"/>
  <c r="AH167" i="18"/>
  <c r="AG167" i="18"/>
  <c r="AF167" i="18"/>
  <c r="AE167" i="18"/>
  <c r="AD167" i="18"/>
  <c r="AC167" i="18"/>
  <c r="AB167" i="18"/>
  <c r="AA167" i="18"/>
  <c r="Z167" i="18"/>
  <c r="Y167" i="18"/>
  <c r="X167" i="18"/>
  <c r="W167" i="18"/>
  <c r="V167" i="18"/>
  <c r="U167" i="18"/>
  <c r="T167" i="18"/>
  <c r="S167" i="18"/>
  <c r="AW165" i="18"/>
  <c r="AV165" i="18"/>
  <c r="AU165" i="18"/>
  <c r="AT165" i="18"/>
  <c r="AS165" i="18"/>
  <c r="AR165" i="18"/>
  <c r="AQ165" i="18"/>
  <c r="AP165" i="18"/>
  <c r="AO165" i="18"/>
  <c r="AN165" i="18"/>
  <c r="AM165" i="18"/>
  <c r="AL165" i="18"/>
  <c r="AK165" i="18"/>
  <c r="AJ165" i="18"/>
  <c r="AI165" i="18"/>
  <c r="AH165" i="18"/>
  <c r="AG165" i="18"/>
  <c r="AF165" i="18"/>
  <c r="AE165" i="18"/>
  <c r="AD165" i="18"/>
  <c r="AC165" i="18"/>
  <c r="AB165" i="18"/>
  <c r="AA165" i="18"/>
  <c r="Z165" i="18"/>
  <c r="Y165" i="18"/>
  <c r="X165" i="18"/>
  <c r="W165" i="18"/>
  <c r="V165" i="18"/>
  <c r="AX165" i="18" s="1"/>
  <c r="AZ165" i="18" s="1"/>
  <c r="U165" i="18"/>
  <c r="T165" i="18"/>
  <c r="S165" i="18"/>
  <c r="F165" i="18"/>
  <c r="AW164" i="18"/>
  <c r="AV164" i="18"/>
  <c r="AU164" i="18"/>
  <c r="AT164" i="18"/>
  <c r="AS164" i="18"/>
  <c r="AR164" i="18"/>
  <c r="AQ164" i="18"/>
  <c r="AP164" i="18"/>
  <c r="AO164" i="18"/>
  <c r="AN164" i="18"/>
  <c r="AM164" i="18"/>
  <c r="AL164" i="18"/>
  <c r="AK164" i="18"/>
  <c r="AJ164" i="18"/>
  <c r="AI164" i="18"/>
  <c r="AH164" i="18"/>
  <c r="AG164" i="18"/>
  <c r="AF164" i="18"/>
  <c r="AE164" i="18"/>
  <c r="AD164" i="18"/>
  <c r="AC164" i="18"/>
  <c r="AB164" i="18"/>
  <c r="AA164" i="18"/>
  <c r="Z164" i="18"/>
  <c r="Y164" i="18"/>
  <c r="X164" i="18"/>
  <c r="W164" i="18"/>
  <c r="V164" i="18"/>
  <c r="U164" i="18"/>
  <c r="T164" i="18"/>
  <c r="S164" i="18"/>
  <c r="AW162" i="18"/>
  <c r="AV162" i="18"/>
  <c r="AU162" i="18"/>
  <c r="AT162" i="18"/>
  <c r="AS162" i="18"/>
  <c r="AR162" i="18"/>
  <c r="AQ162" i="18"/>
  <c r="AP162" i="18"/>
  <c r="AO162" i="18"/>
  <c r="AN162" i="18"/>
  <c r="AM162" i="18"/>
  <c r="AL162" i="18"/>
  <c r="AK162" i="18"/>
  <c r="AJ162" i="18"/>
  <c r="AI162" i="18"/>
  <c r="AH162" i="18"/>
  <c r="AG162" i="18"/>
  <c r="AF162" i="18"/>
  <c r="AE162" i="18"/>
  <c r="AD162" i="18"/>
  <c r="AC162" i="18"/>
  <c r="AB162" i="18"/>
  <c r="AA162" i="18"/>
  <c r="Z162" i="18"/>
  <c r="Y162" i="18"/>
  <c r="X162" i="18"/>
  <c r="W162" i="18"/>
  <c r="V162" i="18"/>
  <c r="U162" i="18"/>
  <c r="T162" i="18"/>
  <c r="S162" i="18"/>
  <c r="F162" i="18"/>
  <c r="AW161" i="18"/>
  <c r="AV161" i="18"/>
  <c r="AU161" i="18"/>
  <c r="AT161" i="18"/>
  <c r="AS161" i="18"/>
  <c r="AR161" i="18"/>
  <c r="AQ161" i="18"/>
  <c r="AP161" i="18"/>
  <c r="AO161" i="18"/>
  <c r="AN161" i="18"/>
  <c r="AM161" i="18"/>
  <c r="AL161" i="18"/>
  <c r="AK161" i="18"/>
  <c r="AJ161" i="18"/>
  <c r="AI161" i="18"/>
  <c r="AH161" i="18"/>
  <c r="AG161" i="18"/>
  <c r="AF161" i="18"/>
  <c r="AE161" i="18"/>
  <c r="AD161" i="18"/>
  <c r="AC161" i="18"/>
  <c r="AB161" i="18"/>
  <c r="AA161" i="18"/>
  <c r="Z161" i="18"/>
  <c r="Y161" i="18"/>
  <c r="X161" i="18"/>
  <c r="W161" i="18"/>
  <c r="V161" i="18"/>
  <c r="U161" i="18"/>
  <c r="T161" i="18"/>
  <c r="S161" i="18"/>
  <c r="AW159" i="18"/>
  <c r="AV159" i="18"/>
  <c r="AU159" i="18"/>
  <c r="AT159" i="18"/>
  <c r="AS159" i="18"/>
  <c r="AR159" i="18"/>
  <c r="AQ159" i="18"/>
  <c r="AP159" i="18"/>
  <c r="AO159" i="18"/>
  <c r="AN159" i="18"/>
  <c r="AM159" i="18"/>
  <c r="AL159" i="18"/>
  <c r="AK159" i="18"/>
  <c r="AJ159" i="18"/>
  <c r="AI159" i="18"/>
  <c r="AH159" i="18"/>
  <c r="AG159" i="18"/>
  <c r="AF159" i="18"/>
  <c r="AE159" i="18"/>
  <c r="AD159" i="18"/>
  <c r="AC159" i="18"/>
  <c r="AB159" i="18"/>
  <c r="AA159" i="18"/>
  <c r="Z159" i="18"/>
  <c r="Y159" i="18"/>
  <c r="X159" i="18"/>
  <c r="W159" i="18"/>
  <c r="V159" i="18"/>
  <c r="U159" i="18"/>
  <c r="T159" i="18"/>
  <c r="S159" i="18"/>
  <c r="F159" i="18"/>
  <c r="AW158" i="18"/>
  <c r="AV158" i="18"/>
  <c r="AU158" i="18"/>
  <c r="AT158" i="18"/>
  <c r="AS158" i="18"/>
  <c r="AR158" i="18"/>
  <c r="AQ158" i="18"/>
  <c r="AP158" i="18"/>
  <c r="AO158" i="18"/>
  <c r="AN158" i="18"/>
  <c r="AM158" i="18"/>
  <c r="AL158" i="18"/>
  <c r="AK158" i="18"/>
  <c r="AJ158" i="18"/>
  <c r="AI158" i="18"/>
  <c r="AH158" i="18"/>
  <c r="AG158" i="18"/>
  <c r="AF158" i="18"/>
  <c r="AE158" i="18"/>
  <c r="AD158" i="18"/>
  <c r="AC158" i="18"/>
  <c r="AB158" i="18"/>
  <c r="AA158" i="18"/>
  <c r="Z158" i="18"/>
  <c r="Y158" i="18"/>
  <c r="X158" i="18"/>
  <c r="W158" i="18"/>
  <c r="V158" i="18"/>
  <c r="U158" i="18"/>
  <c r="T158" i="18"/>
  <c r="S158" i="18"/>
  <c r="AW156" i="18"/>
  <c r="AV156" i="18"/>
  <c r="AU156" i="18"/>
  <c r="AT156" i="18"/>
  <c r="AS156" i="18"/>
  <c r="AR156" i="18"/>
  <c r="AQ156" i="18"/>
  <c r="AP156" i="18"/>
  <c r="AO156" i="18"/>
  <c r="AN156" i="18"/>
  <c r="AM156" i="18"/>
  <c r="AL156" i="18"/>
  <c r="AK156" i="18"/>
  <c r="AJ156" i="18"/>
  <c r="AI156" i="18"/>
  <c r="AH156" i="18"/>
  <c r="AG156" i="18"/>
  <c r="AF156" i="18"/>
  <c r="AE156" i="18"/>
  <c r="AD156" i="18"/>
  <c r="AC156" i="18"/>
  <c r="AB156" i="18"/>
  <c r="AA156" i="18"/>
  <c r="Z156" i="18"/>
  <c r="Y156" i="18"/>
  <c r="X156" i="18"/>
  <c r="W156" i="18"/>
  <c r="V156" i="18"/>
  <c r="U156" i="18"/>
  <c r="T156" i="18"/>
  <c r="S156" i="18"/>
  <c r="F156" i="18"/>
  <c r="AW155" i="18"/>
  <c r="AV155" i="18"/>
  <c r="AU155" i="18"/>
  <c r="AT155" i="18"/>
  <c r="AS155" i="18"/>
  <c r="AR155" i="18"/>
  <c r="AQ155" i="18"/>
  <c r="AP155" i="18"/>
  <c r="AO155" i="18"/>
  <c r="AN155" i="18"/>
  <c r="AM155" i="18"/>
  <c r="AL155" i="18"/>
  <c r="AK155" i="18"/>
  <c r="AJ155" i="18"/>
  <c r="AI155" i="18"/>
  <c r="AH155" i="18"/>
  <c r="AG155" i="18"/>
  <c r="AF155" i="18"/>
  <c r="AE155" i="18"/>
  <c r="AD155" i="18"/>
  <c r="AC155" i="18"/>
  <c r="AB155" i="18"/>
  <c r="AA155" i="18"/>
  <c r="Z155" i="18"/>
  <c r="Y155" i="18"/>
  <c r="X155" i="18"/>
  <c r="W155" i="18"/>
  <c r="V155" i="18"/>
  <c r="U155" i="18"/>
  <c r="T155" i="18"/>
  <c r="S155" i="18"/>
  <c r="AW153" i="18"/>
  <c r="AV153" i="18"/>
  <c r="AU153" i="18"/>
  <c r="AT153" i="18"/>
  <c r="AS153" i="18"/>
  <c r="AR153" i="18"/>
  <c r="AQ153" i="18"/>
  <c r="AP153" i="18"/>
  <c r="AO153" i="18"/>
  <c r="AN153" i="18"/>
  <c r="AM153" i="18"/>
  <c r="AL153" i="18"/>
  <c r="AK153" i="18"/>
  <c r="AJ153" i="18"/>
  <c r="AI153" i="18"/>
  <c r="AH153" i="18"/>
  <c r="AG153" i="18"/>
  <c r="AF153" i="18"/>
  <c r="AE153" i="18"/>
  <c r="AD153" i="18"/>
  <c r="AC153" i="18"/>
  <c r="AB153" i="18"/>
  <c r="AA153" i="18"/>
  <c r="Z153" i="18"/>
  <c r="Y153" i="18"/>
  <c r="X153" i="18"/>
  <c r="W153" i="18"/>
  <c r="V153" i="18"/>
  <c r="U153" i="18"/>
  <c r="T153" i="18"/>
  <c r="S153" i="18"/>
  <c r="F153" i="18"/>
  <c r="AW152" i="18"/>
  <c r="AV152" i="18"/>
  <c r="AU152" i="18"/>
  <c r="AT152" i="18"/>
  <c r="AS152" i="18"/>
  <c r="AR152" i="18"/>
  <c r="AQ152" i="18"/>
  <c r="AP152" i="18"/>
  <c r="AO152" i="18"/>
  <c r="AN152" i="18"/>
  <c r="AM152" i="18"/>
  <c r="AL152" i="18"/>
  <c r="AK152" i="18"/>
  <c r="AJ152" i="18"/>
  <c r="AI152" i="18"/>
  <c r="AH152" i="18"/>
  <c r="AG152" i="18"/>
  <c r="AF152" i="18"/>
  <c r="AE152" i="18"/>
  <c r="AD152" i="18"/>
  <c r="AC152" i="18"/>
  <c r="AB152" i="18"/>
  <c r="AA152" i="18"/>
  <c r="Z152" i="18"/>
  <c r="Y152" i="18"/>
  <c r="X152" i="18"/>
  <c r="W152" i="18"/>
  <c r="V152" i="18"/>
  <c r="U152" i="18"/>
  <c r="T152" i="18"/>
  <c r="S152" i="18"/>
  <c r="AW150" i="18"/>
  <c r="AV150" i="18"/>
  <c r="AU150" i="18"/>
  <c r="AT150" i="18"/>
  <c r="AS150" i="18"/>
  <c r="AR150" i="18"/>
  <c r="AQ150" i="18"/>
  <c r="AP150" i="18"/>
  <c r="AO150" i="18"/>
  <c r="AN150" i="18"/>
  <c r="AM150" i="18"/>
  <c r="AL150" i="18"/>
  <c r="AK150" i="18"/>
  <c r="AJ150" i="18"/>
  <c r="AI150" i="18"/>
  <c r="AH150" i="18"/>
  <c r="AG150" i="18"/>
  <c r="AF150" i="18"/>
  <c r="AE150" i="18"/>
  <c r="AD150" i="18"/>
  <c r="AC150" i="18"/>
  <c r="AB150" i="18"/>
  <c r="AA150" i="18"/>
  <c r="Z150" i="18"/>
  <c r="Y150" i="18"/>
  <c r="X150" i="18"/>
  <c r="W150" i="18"/>
  <c r="V150" i="18"/>
  <c r="U150" i="18"/>
  <c r="T150" i="18"/>
  <c r="S150" i="18"/>
  <c r="F150" i="18"/>
  <c r="AW149" i="18"/>
  <c r="AV149" i="18"/>
  <c r="AU149" i="18"/>
  <c r="AT149" i="18"/>
  <c r="AS149" i="18"/>
  <c r="AR149" i="18"/>
  <c r="AQ149" i="18"/>
  <c r="AP149" i="18"/>
  <c r="AO149" i="18"/>
  <c r="AN149" i="18"/>
  <c r="AM149" i="18"/>
  <c r="AL149" i="18"/>
  <c r="AK149" i="18"/>
  <c r="AJ149" i="18"/>
  <c r="AI149" i="18"/>
  <c r="AH149" i="18"/>
  <c r="AG149" i="18"/>
  <c r="AF149" i="18"/>
  <c r="AE149" i="18"/>
  <c r="AD149" i="18"/>
  <c r="AC149" i="18"/>
  <c r="AB149" i="18"/>
  <c r="AA149" i="18"/>
  <c r="Z149" i="18"/>
  <c r="Y149" i="18"/>
  <c r="X149" i="18"/>
  <c r="W149" i="18"/>
  <c r="V149" i="18"/>
  <c r="U149" i="18"/>
  <c r="T149" i="18"/>
  <c r="S149" i="18"/>
  <c r="AW147" i="18"/>
  <c r="AV147" i="18"/>
  <c r="AU147" i="18"/>
  <c r="AT147" i="18"/>
  <c r="AS147" i="18"/>
  <c r="AR147" i="18"/>
  <c r="AQ147" i="18"/>
  <c r="AP147" i="18"/>
  <c r="AO147" i="18"/>
  <c r="AN147" i="18"/>
  <c r="AM147" i="18"/>
  <c r="AL147" i="18"/>
  <c r="AK147" i="18"/>
  <c r="AJ147" i="18"/>
  <c r="AI147" i="18"/>
  <c r="AH147" i="18"/>
  <c r="AG147" i="18"/>
  <c r="AF147" i="18"/>
  <c r="AE147" i="18"/>
  <c r="AD147" i="18"/>
  <c r="AC147" i="18"/>
  <c r="AB147" i="18"/>
  <c r="AA147" i="18"/>
  <c r="Z147" i="18"/>
  <c r="Y147" i="18"/>
  <c r="X147" i="18"/>
  <c r="W147" i="18"/>
  <c r="V147" i="18"/>
  <c r="U147" i="18"/>
  <c r="T147" i="18"/>
  <c r="S147" i="18"/>
  <c r="F147" i="18"/>
  <c r="AW146" i="18"/>
  <c r="AV146" i="18"/>
  <c r="AU146" i="18"/>
  <c r="AT146" i="18"/>
  <c r="AS146" i="18"/>
  <c r="AR146" i="18"/>
  <c r="AQ146" i="18"/>
  <c r="AP146" i="18"/>
  <c r="AO146" i="18"/>
  <c r="AN146" i="18"/>
  <c r="AM146" i="18"/>
  <c r="AL146" i="18"/>
  <c r="AK146" i="18"/>
  <c r="AJ146" i="18"/>
  <c r="AI146" i="18"/>
  <c r="AH146" i="18"/>
  <c r="AG146" i="18"/>
  <c r="AF146" i="18"/>
  <c r="AE146" i="18"/>
  <c r="AD146" i="18"/>
  <c r="AC146" i="18"/>
  <c r="AB146" i="18"/>
  <c r="AA146" i="18"/>
  <c r="Z146" i="18"/>
  <c r="Y146" i="18"/>
  <c r="X146" i="18"/>
  <c r="W146" i="18"/>
  <c r="V146" i="18"/>
  <c r="U146" i="18"/>
  <c r="T146" i="18"/>
  <c r="S146" i="18"/>
  <c r="AX146" i="18" s="1"/>
  <c r="AZ146" i="18" s="1"/>
  <c r="AW144" i="18"/>
  <c r="AV144" i="18"/>
  <c r="AU144" i="18"/>
  <c r="AT144" i="18"/>
  <c r="AS144" i="18"/>
  <c r="AR144" i="18"/>
  <c r="AQ144" i="18"/>
  <c r="AP144" i="18"/>
  <c r="AO144" i="18"/>
  <c r="AN144" i="18"/>
  <c r="AM144" i="18"/>
  <c r="AL144" i="18"/>
  <c r="AK144" i="18"/>
  <c r="AJ144" i="18"/>
  <c r="AI144" i="18"/>
  <c r="AH144" i="18"/>
  <c r="AG144" i="18"/>
  <c r="AF144" i="18"/>
  <c r="AE144" i="18"/>
  <c r="AD144" i="18"/>
  <c r="AC144" i="18"/>
  <c r="AB144" i="18"/>
  <c r="AA144" i="18"/>
  <c r="Z144" i="18"/>
  <c r="Y144" i="18"/>
  <c r="X144" i="18"/>
  <c r="W144" i="18"/>
  <c r="V144" i="18"/>
  <c r="U144" i="18"/>
  <c r="T144" i="18"/>
  <c r="S144" i="18"/>
  <c r="F144" i="18"/>
  <c r="AW143" i="18"/>
  <c r="AV143" i="18"/>
  <c r="AU143" i="18"/>
  <c r="AT143" i="18"/>
  <c r="AS143" i="18"/>
  <c r="AR143" i="18"/>
  <c r="AQ143" i="18"/>
  <c r="AP143" i="18"/>
  <c r="AO143" i="18"/>
  <c r="AN143" i="18"/>
  <c r="AM143" i="18"/>
  <c r="AL143" i="18"/>
  <c r="AK143" i="18"/>
  <c r="AJ143" i="18"/>
  <c r="AI143" i="18"/>
  <c r="AH143" i="18"/>
  <c r="AG143" i="18"/>
  <c r="AF143" i="18"/>
  <c r="AE143" i="18"/>
  <c r="AD143" i="18"/>
  <c r="AC143" i="18"/>
  <c r="AB143" i="18"/>
  <c r="AA143" i="18"/>
  <c r="Z143" i="18"/>
  <c r="Y143" i="18"/>
  <c r="X143" i="18"/>
  <c r="W143" i="18"/>
  <c r="V143" i="18"/>
  <c r="U143" i="18"/>
  <c r="T143" i="18"/>
  <c r="S143" i="18"/>
  <c r="AW141" i="18"/>
  <c r="AV141" i="18"/>
  <c r="AU141" i="18"/>
  <c r="AT141" i="18"/>
  <c r="AS141" i="18"/>
  <c r="AR141" i="18"/>
  <c r="AQ141" i="18"/>
  <c r="AP141" i="18"/>
  <c r="AO141" i="18"/>
  <c r="AN141" i="18"/>
  <c r="AM141" i="18"/>
  <c r="AL141" i="18"/>
  <c r="AK141" i="18"/>
  <c r="AJ141" i="18"/>
  <c r="AI141" i="18"/>
  <c r="AH141" i="18"/>
  <c r="AG141" i="18"/>
  <c r="AF141" i="18"/>
  <c r="AE141" i="18"/>
  <c r="AD141" i="18"/>
  <c r="AC141" i="18"/>
  <c r="AB141" i="18"/>
  <c r="AA141" i="18"/>
  <c r="Z141" i="18"/>
  <c r="Y141" i="18"/>
  <c r="X141" i="18"/>
  <c r="W141" i="18"/>
  <c r="V141" i="18"/>
  <c r="U141" i="18"/>
  <c r="T141" i="18"/>
  <c r="S141" i="18"/>
  <c r="F141" i="18"/>
  <c r="AW140" i="18"/>
  <c r="AV140" i="18"/>
  <c r="AU140" i="18"/>
  <c r="AT140" i="18"/>
  <c r="AS140" i="18"/>
  <c r="AR140" i="18"/>
  <c r="AQ140" i="18"/>
  <c r="AP140" i="18"/>
  <c r="AO140" i="18"/>
  <c r="AN140" i="18"/>
  <c r="AM140" i="18"/>
  <c r="AL140" i="18"/>
  <c r="AK140" i="18"/>
  <c r="AJ140" i="18"/>
  <c r="AI140" i="18"/>
  <c r="AH140" i="18"/>
  <c r="AG140" i="18"/>
  <c r="AF140" i="18"/>
  <c r="AE140" i="18"/>
  <c r="AD140" i="18"/>
  <c r="AC140" i="18"/>
  <c r="AB140" i="18"/>
  <c r="AA140" i="18"/>
  <c r="Z140" i="18"/>
  <c r="Y140" i="18"/>
  <c r="X140" i="18"/>
  <c r="W140" i="18"/>
  <c r="V140" i="18"/>
  <c r="U140" i="18"/>
  <c r="T140" i="18"/>
  <c r="S140" i="18"/>
  <c r="AW138" i="18"/>
  <c r="AV138" i="18"/>
  <c r="AU138" i="18"/>
  <c r="AT138" i="18"/>
  <c r="AS138" i="18"/>
  <c r="AR138" i="18"/>
  <c r="AQ138" i="18"/>
  <c r="AP138" i="18"/>
  <c r="AO138" i="18"/>
  <c r="AN138" i="18"/>
  <c r="AM138" i="18"/>
  <c r="AL138" i="18"/>
  <c r="AK138" i="18"/>
  <c r="AJ138" i="18"/>
  <c r="AI138" i="18"/>
  <c r="AH138" i="18"/>
  <c r="AG138" i="18"/>
  <c r="AF138" i="18"/>
  <c r="AE138" i="18"/>
  <c r="AD138" i="18"/>
  <c r="AC138" i="18"/>
  <c r="AB138" i="18"/>
  <c r="AA138" i="18"/>
  <c r="Z138" i="18"/>
  <c r="Y138" i="18"/>
  <c r="X138" i="18"/>
  <c r="W138" i="18"/>
  <c r="V138" i="18"/>
  <c r="U138" i="18"/>
  <c r="T138" i="18"/>
  <c r="S138" i="18"/>
  <c r="F138" i="18"/>
  <c r="AW137" i="18"/>
  <c r="AV137" i="18"/>
  <c r="AU137" i="18"/>
  <c r="AT137" i="18"/>
  <c r="AS137" i="18"/>
  <c r="AR137" i="18"/>
  <c r="AQ137" i="18"/>
  <c r="AP137" i="18"/>
  <c r="AO137" i="18"/>
  <c r="AN137" i="18"/>
  <c r="AM137" i="18"/>
  <c r="AL137" i="18"/>
  <c r="AK137" i="18"/>
  <c r="AJ137" i="18"/>
  <c r="AI137" i="18"/>
  <c r="AH137" i="18"/>
  <c r="AG137" i="18"/>
  <c r="AF137" i="18"/>
  <c r="AE137" i="18"/>
  <c r="AD137" i="18"/>
  <c r="AC137" i="18"/>
  <c r="AB137" i="18"/>
  <c r="AA137" i="18"/>
  <c r="Z137" i="18"/>
  <c r="Y137" i="18"/>
  <c r="X137" i="18"/>
  <c r="W137" i="18"/>
  <c r="V137" i="18"/>
  <c r="U137" i="18"/>
  <c r="T137" i="18"/>
  <c r="S137" i="18"/>
  <c r="AW135" i="18"/>
  <c r="AV135" i="18"/>
  <c r="AU135" i="18"/>
  <c r="AT135" i="18"/>
  <c r="AS135" i="18"/>
  <c r="AR135" i="18"/>
  <c r="AQ135" i="18"/>
  <c r="AP135" i="18"/>
  <c r="AO135" i="18"/>
  <c r="AN135" i="18"/>
  <c r="AM135" i="18"/>
  <c r="AL135" i="18"/>
  <c r="AK135" i="18"/>
  <c r="AJ135" i="18"/>
  <c r="AI135" i="18"/>
  <c r="AH135" i="18"/>
  <c r="AG135" i="18"/>
  <c r="AF135" i="18"/>
  <c r="AE135" i="18"/>
  <c r="AD135" i="18"/>
  <c r="AC135" i="18"/>
  <c r="AB135" i="18"/>
  <c r="AA135" i="18"/>
  <c r="Z135" i="18"/>
  <c r="Y135" i="18"/>
  <c r="X135" i="18"/>
  <c r="W135" i="18"/>
  <c r="V135" i="18"/>
  <c r="U135" i="18"/>
  <c r="T135" i="18"/>
  <c r="S135" i="18"/>
  <c r="F135" i="18"/>
  <c r="AW134" i="18"/>
  <c r="AV134" i="18"/>
  <c r="AU134" i="18"/>
  <c r="AT134" i="18"/>
  <c r="AS134" i="18"/>
  <c r="AR134" i="18"/>
  <c r="AQ134" i="18"/>
  <c r="AP134" i="18"/>
  <c r="AO134" i="18"/>
  <c r="AN134" i="18"/>
  <c r="AM134" i="18"/>
  <c r="AL134" i="18"/>
  <c r="AK134" i="18"/>
  <c r="AJ134" i="18"/>
  <c r="AI134" i="18"/>
  <c r="AH134" i="18"/>
  <c r="AG134" i="18"/>
  <c r="AF134" i="18"/>
  <c r="AE134" i="18"/>
  <c r="AD134" i="18"/>
  <c r="AC134" i="18"/>
  <c r="AB134" i="18"/>
  <c r="AA134" i="18"/>
  <c r="Z134" i="18"/>
  <c r="Y134" i="18"/>
  <c r="X134" i="18"/>
  <c r="W134" i="18"/>
  <c r="V134" i="18"/>
  <c r="U134" i="18"/>
  <c r="T134" i="18"/>
  <c r="S134" i="18"/>
  <c r="AX134" i="18" s="1"/>
  <c r="AZ134" i="18" s="1"/>
  <c r="AW132" i="18"/>
  <c r="AV132" i="18"/>
  <c r="AU132" i="18"/>
  <c r="AT132" i="18"/>
  <c r="AS132" i="18"/>
  <c r="AR132" i="18"/>
  <c r="AQ132" i="18"/>
  <c r="AP132" i="18"/>
  <c r="AO132" i="18"/>
  <c r="AN132" i="18"/>
  <c r="AM132" i="18"/>
  <c r="AL132" i="18"/>
  <c r="AK132" i="18"/>
  <c r="AJ132" i="18"/>
  <c r="AI132" i="18"/>
  <c r="AH132" i="18"/>
  <c r="AG132" i="18"/>
  <c r="AF132" i="18"/>
  <c r="AE132" i="18"/>
  <c r="AD132" i="18"/>
  <c r="AC132" i="18"/>
  <c r="AB132" i="18"/>
  <c r="AA132" i="18"/>
  <c r="Z132" i="18"/>
  <c r="Y132" i="18"/>
  <c r="X132" i="18"/>
  <c r="W132" i="18"/>
  <c r="V132" i="18"/>
  <c r="U132" i="18"/>
  <c r="T132" i="18"/>
  <c r="S132" i="18"/>
  <c r="F132" i="18"/>
  <c r="AW131" i="18"/>
  <c r="AV131" i="18"/>
  <c r="AU131" i="18"/>
  <c r="AT131" i="18"/>
  <c r="AS131" i="18"/>
  <c r="AR131" i="18"/>
  <c r="AQ131" i="18"/>
  <c r="AP131" i="18"/>
  <c r="AO131" i="18"/>
  <c r="AN131" i="18"/>
  <c r="AM131" i="18"/>
  <c r="AL131" i="18"/>
  <c r="AK131" i="18"/>
  <c r="AJ131" i="18"/>
  <c r="AI131" i="18"/>
  <c r="AH131" i="18"/>
  <c r="AG131" i="18"/>
  <c r="AF131" i="18"/>
  <c r="AE131" i="18"/>
  <c r="AD131" i="18"/>
  <c r="AC131" i="18"/>
  <c r="AB131" i="18"/>
  <c r="AA131" i="18"/>
  <c r="Z131" i="18"/>
  <c r="Y131" i="18"/>
  <c r="X131" i="18"/>
  <c r="W131" i="18"/>
  <c r="V131" i="18"/>
  <c r="U131" i="18"/>
  <c r="T131" i="18"/>
  <c r="S131" i="18"/>
  <c r="AW129" i="18"/>
  <c r="AV129" i="18"/>
  <c r="AU129" i="18"/>
  <c r="AT129" i="18"/>
  <c r="AS129" i="18"/>
  <c r="AR129" i="18"/>
  <c r="AQ129" i="18"/>
  <c r="AP129" i="18"/>
  <c r="AO129" i="18"/>
  <c r="AN129" i="18"/>
  <c r="AM129" i="18"/>
  <c r="AL129" i="18"/>
  <c r="AK129" i="18"/>
  <c r="AJ129" i="18"/>
  <c r="AI129" i="18"/>
  <c r="AH129" i="18"/>
  <c r="AG129" i="18"/>
  <c r="AF129" i="18"/>
  <c r="AE129" i="18"/>
  <c r="AD129" i="18"/>
  <c r="AC129" i="18"/>
  <c r="AB129" i="18"/>
  <c r="AA129" i="18"/>
  <c r="Z129" i="18"/>
  <c r="Y129" i="18"/>
  <c r="X129" i="18"/>
  <c r="W129" i="18"/>
  <c r="V129" i="18"/>
  <c r="U129" i="18"/>
  <c r="T129" i="18"/>
  <c r="S129" i="18"/>
  <c r="F129" i="18"/>
  <c r="AW128" i="18"/>
  <c r="AV128" i="18"/>
  <c r="AU128" i="18"/>
  <c r="AT128" i="18"/>
  <c r="AS128" i="18"/>
  <c r="AR128" i="18"/>
  <c r="AQ128" i="18"/>
  <c r="AP128" i="18"/>
  <c r="AO128" i="18"/>
  <c r="AN128" i="18"/>
  <c r="AM128" i="18"/>
  <c r="AL128" i="18"/>
  <c r="AK128" i="18"/>
  <c r="AJ128" i="18"/>
  <c r="AI128" i="18"/>
  <c r="AH128" i="18"/>
  <c r="AG128" i="18"/>
  <c r="AF128" i="18"/>
  <c r="AE128" i="18"/>
  <c r="AD128" i="18"/>
  <c r="AC128" i="18"/>
  <c r="AB128" i="18"/>
  <c r="AA128" i="18"/>
  <c r="Z128" i="18"/>
  <c r="Y128" i="18"/>
  <c r="X128" i="18"/>
  <c r="W128" i="18"/>
  <c r="V128" i="18"/>
  <c r="U128" i="18"/>
  <c r="T128" i="18"/>
  <c r="S128" i="18"/>
  <c r="AW126" i="18"/>
  <c r="AV126" i="18"/>
  <c r="AU126" i="18"/>
  <c r="AT126" i="18"/>
  <c r="AS126" i="18"/>
  <c r="AR126" i="18"/>
  <c r="AQ126" i="18"/>
  <c r="AP126" i="18"/>
  <c r="AO126" i="18"/>
  <c r="AN126" i="18"/>
  <c r="AM126" i="18"/>
  <c r="AL126" i="18"/>
  <c r="AK126" i="18"/>
  <c r="AJ126" i="18"/>
  <c r="AI126" i="18"/>
  <c r="AH126" i="18"/>
  <c r="AG126" i="18"/>
  <c r="AF126" i="18"/>
  <c r="AE126" i="18"/>
  <c r="AD126" i="18"/>
  <c r="AC126" i="18"/>
  <c r="AB126" i="18"/>
  <c r="AA126" i="18"/>
  <c r="Z126" i="18"/>
  <c r="Y126" i="18"/>
  <c r="X126" i="18"/>
  <c r="W126" i="18"/>
  <c r="V126" i="18"/>
  <c r="U126" i="18"/>
  <c r="T126" i="18"/>
  <c r="S126" i="18"/>
  <c r="F126" i="18"/>
  <c r="AW125" i="18"/>
  <c r="AV125" i="18"/>
  <c r="AU125" i="18"/>
  <c r="AT125" i="18"/>
  <c r="AS125" i="18"/>
  <c r="AR125" i="18"/>
  <c r="AQ125" i="18"/>
  <c r="AP125" i="18"/>
  <c r="AO125" i="18"/>
  <c r="AN125" i="18"/>
  <c r="AM125" i="18"/>
  <c r="AL125" i="18"/>
  <c r="AK125" i="18"/>
  <c r="AJ125" i="18"/>
  <c r="AI125" i="18"/>
  <c r="AH125" i="18"/>
  <c r="AG125" i="18"/>
  <c r="AF125" i="18"/>
  <c r="AE125" i="18"/>
  <c r="AD125" i="18"/>
  <c r="AC125" i="18"/>
  <c r="AB125" i="18"/>
  <c r="AA125" i="18"/>
  <c r="Z125" i="18"/>
  <c r="Y125" i="18"/>
  <c r="X125" i="18"/>
  <c r="W125" i="18"/>
  <c r="V125" i="18"/>
  <c r="U125" i="18"/>
  <c r="T125" i="18"/>
  <c r="S125" i="18"/>
  <c r="AW123" i="18"/>
  <c r="AV123" i="18"/>
  <c r="AU123" i="18"/>
  <c r="AT123" i="18"/>
  <c r="AS123" i="18"/>
  <c r="AR123" i="18"/>
  <c r="AQ123" i="18"/>
  <c r="AP123" i="18"/>
  <c r="AO123" i="18"/>
  <c r="AN123" i="18"/>
  <c r="AM123" i="18"/>
  <c r="AL123" i="18"/>
  <c r="AK123" i="18"/>
  <c r="AJ123" i="18"/>
  <c r="AI123" i="18"/>
  <c r="AH123" i="18"/>
  <c r="AG123" i="18"/>
  <c r="AF123" i="18"/>
  <c r="AE123" i="18"/>
  <c r="AD123" i="18"/>
  <c r="AC123" i="18"/>
  <c r="AB123" i="18"/>
  <c r="AA123" i="18"/>
  <c r="Z123" i="18"/>
  <c r="Y123" i="18"/>
  <c r="X123" i="18"/>
  <c r="W123" i="18"/>
  <c r="V123" i="18"/>
  <c r="U123" i="18"/>
  <c r="T123" i="18"/>
  <c r="S123" i="18"/>
  <c r="F123" i="18"/>
  <c r="AW122" i="18"/>
  <c r="AV122" i="18"/>
  <c r="AU122" i="18"/>
  <c r="AT122" i="18"/>
  <c r="AS122" i="18"/>
  <c r="AR122" i="18"/>
  <c r="AQ122" i="18"/>
  <c r="AP122" i="18"/>
  <c r="AO122" i="18"/>
  <c r="AN122" i="18"/>
  <c r="AM122" i="18"/>
  <c r="AL122" i="18"/>
  <c r="AK122" i="18"/>
  <c r="AJ122" i="18"/>
  <c r="AI122" i="18"/>
  <c r="AH122" i="18"/>
  <c r="AG122" i="18"/>
  <c r="AF122" i="18"/>
  <c r="AE122" i="18"/>
  <c r="AD122" i="18"/>
  <c r="AC122" i="18"/>
  <c r="AB122" i="18"/>
  <c r="AA122" i="18"/>
  <c r="Z122" i="18"/>
  <c r="Y122" i="18"/>
  <c r="X122" i="18"/>
  <c r="W122" i="18"/>
  <c r="V122" i="18"/>
  <c r="U122" i="18"/>
  <c r="T122" i="18"/>
  <c r="S122" i="18"/>
  <c r="AW120" i="18"/>
  <c r="AV120" i="18"/>
  <c r="AU120" i="18"/>
  <c r="AT120" i="18"/>
  <c r="AS120" i="18"/>
  <c r="AR120" i="18"/>
  <c r="AQ120" i="18"/>
  <c r="AP120" i="18"/>
  <c r="AO120" i="18"/>
  <c r="AN120" i="18"/>
  <c r="AM120" i="18"/>
  <c r="AL120" i="18"/>
  <c r="AK120" i="18"/>
  <c r="AJ120" i="18"/>
  <c r="AI120" i="18"/>
  <c r="AH120" i="18"/>
  <c r="AG120" i="18"/>
  <c r="AF120" i="18"/>
  <c r="AE120" i="18"/>
  <c r="AD120" i="18"/>
  <c r="AC120" i="18"/>
  <c r="AB120" i="18"/>
  <c r="AA120" i="18"/>
  <c r="Z120" i="18"/>
  <c r="Y120" i="18"/>
  <c r="X120" i="18"/>
  <c r="W120" i="18"/>
  <c r="V120" i="18"/>
  <c r="U120" i="18"/>
  <c r="T120" i="18"/>
  <c r="S120" i="18"/>
  <c r="F120" i="18"/>
  <c r="AW119" i="18"/>
  <c r="AV119" i="18"/>
  <c r="AU119" i="18"/>
  <c r="AT119" i="18"/>
  <c r="AS119" i="18"/>
  <c r="AR119" i="18"/>
  <c r="AQ119" i="18"/>
  <c r="AP119" i="18"/>
  <c r="AO119" i="18"/>
  <c r="AN119" i="18"/>
  <c r="AM119" i="18"/>
  <c r="AL119" i="18"/>
  <c r="AK119" i="18"/>
  <c r="AJ119" i="18"/>
  <c r="AI119" i="18"/>
  <c r="AH119" i="18"/>
  <c r="AG119" i="18"/>
  <c r="AF119" i="18"/>
  <c r="AE119" i="18"/>
  <c r="AD119" i="18"/>
  <c r="AC119" i="18"/>
  <c r="AB119" i="18"/>
  <c r="AA119" i="18"/>
  <c r="Z119" i="18"/>
  <c r="Y119" i="18"/>
  <c r="X119" i="18"/>
  <c r="W119" i="18"/>
  <c r="V119" i="18"/>
  <c r="U119" i="18"/>
  <c r="T119" i="18"/>
  <c r="S119" i="18"/>
  <c r="AW117" i="18"/>
  <c r="AV117" i="18"/>
  <c r="AU117" i="18"/>
  <c r="AT117" i="18"/>
  <c r="AS117" i="18"/>
  <c r="AR117" i="18"/>
  <c r="AQ117" i="18"/>
  <c r="AP117" i="18"/>
  <c r="AO117" i="18"/>
  <c r="AN117" i="18"/>
  <c r="AM117" i="18"/>
  <c r="AL117" i="18"/>
  <c r="AK117" i="18"/>
  <c r="AJ117" i="18"/>
  <c r="AI117" i="18"/>
  <c r="AH117" i="18"/>
  <c r="AG117" i="18"/>
  <c r="AF117" i="18"/>
  <c r="AE117" i="18"/>
  <c r="AD117" i="18"/>
  <c r="AC117" i="18"/>
  <c r="AB117" i="18"/>
  <c r="AA117" i="18"/>
  <c r="Z117" i="18"/>
  <c r="Y117" i="18"/>
  <c r="X117" i="18"/>
  <c r="W117" i="18"/>
  <c r="V117" i="18"/>
  <c r="AX117" i="18" s="1"/>
  <c r="AZ117" i="18" s="1"/>
  <c r="U117" i="18"/>
  <c r="T117" i="18"/>
  <c r="S117" i="18"/>
  <c r="F117" i="18"/>
  <c r="AW116" i="18"/>
  <c r="AV116" i="18"/>
  <c r="AU116" i="18"/>
  <c r="AT116" i="18"/>
  <c r="AS116" i="18"/>
  <c r="AR116" i="18"/>
  <c r="AQ116" i="18"/>
  <c r="AP116" i="18"/>
  <c r="AO116" i="18"/>
  <c r="AN116" i="18"/>
  <c r="AM116" i="18"/>
  <c r="AL116" i="18"/>
  <c r="AK116" i="18"/>
  <c r="AJ116" i="18"/>
  <c r="AI116" i="18"/>
  <c r="AH116" i="18"/>
  <c r="AG116" i="18"/>
  <c r="AF116" i="18"/>
  <c r="AE116" i="18"/>
  <c r="AD116" i="18"/>
  <c r="AC116" i="18"/>
  <c r="AB116" i="18"/>
  <c r="AA116" i="18"/>
  <c r="Z116" i="18"/>
  <c r="Y116" i="18"/>
  <c r="X116" i="18"/>
  <c r="W116" i="18"/>
  <c r="V116" i="18"/>
  <c r="U116" i="18"/>
  <c r="T116" i="18"/>
  <c r="S116" i="18"/>
  <c r="AW114" i="18"/>
  <c r="AV114" i="18"/>
  <c r="AU114" i="18"/>
  <c r="AT114" i="18"/>
  <c r="AS114" i="18"/>
  <c r="AR114" i="18"/>
  <c r="AQ114" i="18"/>
  <c r="AP114" i="18"/>
  <c r="AO114" i="18"/>
  <c r="AN114" i="18"/>
  <c r="AM114" i="18"/>
  <c r="AL114" i="18"/>
  <c r="AK114" i="18"/>
  <c r="AJ114" i="18"/>
  <c r="AI114" i="18"/>
  <c r="AH114" i="18"/>
  <c r="AG114" i="18"/>
  <c r="AF114" i="18"/>
  <c r="AE114" i="18"/>
  <c r="AD114" i="18"/>
  <c r="AC114" i="18"/>
  <c r="AB114" i="18"/>
  <c r="AA114" i="18"/>
  <c r="Z114" i="18"/>
  <c r="Y114" i="18"/>
  <c r="X114" i="18"/>
  <c r="W114" i="18"/>
  <c r="V114" i="18"/>
  <c r="U114" i="18"/>
  <c r="T114" i="18"/>
  <c r="S114" i="18"/>
  <c r="F114" i="18"/>
  <c r="AW113" i="18"/>
  <c r="AV113" i="18"/>
  <c r="AU113" i="18"/>
  <c r="AT113" i="18"/>
  <c r="AS113" i="18"/>
  <c r="AR113" i="18"/>
  <c r="AQ113" i="18"/>
  <c r="AP113" i="18"/>
  <c r="AO113" i="18"/>
  <c r="AN113" i="18"/>
  <c r="AM113" i="18"/>
  <c r="AL113" i="18"/>
  <c r="AK113" i="18"/>
  <c r="AJ113" i="18"/>
  <c r="AI113" i="18"/>
  <c r="AH113" i="18"/>
  <c r="AG113" i="18"/>
  <c r="AF113" i="18"/>
  <c r="AE113" i="18"/>
  <c r="AD113" i="18"/>
  <c r="AC113" i="18"/>
  <c r="AB113" i="18"/>
  <c r="AA113" i="18"/>
  <c r="Z113" i="18"/>
  <c r="Y113" i="18"/>
  <c r="X113" i="18"/>
  <c r="W113" i="18"/>
  <c r="V113" i="18"/>
  <c r="U113" i="18"/>
  <c r="T113" i="18"/>
  <c r="S113" i="18"/>
  <c r="AW111" i="18"/>
  <c r="AV111" i="18"/>
  <c r="AU111" i="18"/>
  <c r="AT111" i="18"/>
  <c r="AS111" i="18"/>
  <c r="AR111" i="18"/>
  <c r="AQ111" i="18"/>
  <c r="AP111" i="18"/>
  <c r="AO111" i="18"/>
  <c r="AN111" i="18"/>
  <c r="AM111" i="18"/>
  <c r="AL111" i="18"/>
  <c r="AK111" i="18"/>
  <c r="AJ111" i="18"/>
  <c r="AI111" i="18"/>
  <c r="AH111" i="18"/>
  <c r="AG111" i="18"/>
  <c r="AF111" i="18"/>
  <c r="AE111" i="18"/>
  <c r="AD111" i="18"/>
  <c r="AC111" i="18"/>
  <c r="AB111" i="18"/>
  <c r="AA111" i="18"/>
  <c r="Z111" i="18"/>
  <c r="Y111" i="18"/>
  <c r="X111" i="18"/>
  <c r="W111" i="18"/>
  <c r="V111" i="18"/>
  <c r="U111" i="18"/>
  <c r="T111" i="18"/>
  <c r="S111" i="18"/>
  <c r="F111" i="18"/>
  <c r="AW110" i="18"/>
  <c r="AV110" i="18"/>
  <c r="AU110" i="18"/>
  <c r="AT110" i="18"/>
  <c r="AS110" i="18"/>
  <c r="AR110" i="18"/>
  <c r="AQ110" i="18"/>
  <c r="AP110" i="18"/>
  <c r="AO110" i="18"/>
  <c r="AN110" i="18"/>
  <c r="AM110" i="18"/>
  <c r="AL110" i="18"/>
  <c r="AK110" i="18"/>
  <c r="AJ110" i="18"/>
  <c r="AI110" i="18"/>
  <c r="AH110" i="18"/>
  <c r="AG110" i="18"/>
  <c r="AF110" i="18"/>
  <c r="AE110" i="18"/>
  <c r="AD110" i="18"/>
  <c r="AC110" i="18"/>
  <c r="AB110" i="18"/>
  <c r="AA110" i="18"/>
  <c r="Z110" i="18"/>
  <c r="Y110" i="18"/>
  <c r="X110" i="18"/>
  <c r="W110" i="18"/>
  <c r="V110" i="18"/>
  <c r="U110" i="18"/>
  <c r="T110" i="18"/>
  <c r="S110" i="18"/>
  <c r="AW108" i="18"/>
  <c r="AV108" i="18"/>
  <c r="AU108" i="18"/>
  <c r="AT108" i="18"/>
  <c r="AS108" i="18"/>
  <c r="AR108" i="18"/>
  <c r="AQ108" i="18"/>
  <c r="AP108" i="18"/>
  <c r="AO108" i="18"/>
  <c r="AN108" i="18"/>
  <c r="AM108" i="18"/>
  <c r="AL108" i="18"/>
  <c r="AK108" i="18"/>
  <c r="AJ108" i="18"/>
  <c r="AI108" i="18"/>
  <c r="AH108" i="18"/>
  <c r="AG108" i="18"/>
  <c r="AF108" i="18"/>
  <c r="AE108" i="18"/>
  <c r="AD108" i="18"/>
  <c r="AC108" i="18"/>
  <c r="AB108" i="18"/>
  <c r="AA108" i="18"/>
  <c r="Z108" i="18"/>
  <c r="Y108" i="18"/>
  <c r="X108" i="18"/>
  <c r="W108" i="18"/>
  <c r="V108" i="18"/>
  <c r="U108" i="18"/>
  <c r="T108" i="18"/>
  <c r="S108" i="18"/>
  <c r="F108" i="18"/>
  <c r="AW107" i="18"/>
  <c r="AV107" i="18"/>
  <c r="AU107" i="18"/>
  <c r="AT107" i="18"/>
  <c r="AS107" i="18"/>
  <c r="AR107" i="18"/>
  <c r="AQ107" i="18"/>
  <c r="AP107" i="18"/>
  <c r="AO107" i="18"/>
  <c r="AN107" i="18"/>
  <c r="AM107" i="18"/>
  <c r="AL107" i="18"/>
  <c r="AK107" i="18"/>
  <c r="AJ107" i="18"/>
  <c r="AI107" i="18"/>
  <c r="AH107" i="18"/>
  <c r="AG107" i="18"/>
  <c r="AF107" i="18"/>
  <c r="AE107" i="18"/>
  <c r="AD107" i="18"/>
  <c r="AC107" i="18"/>
  <c r="AB107" i="18"/>
  <c r="AA107" i="18"/>
  <c r="Z107" i="18"/>
  <c r="Y107" i="18"/>
  <c r="X107" i="18"/>
  <c r="W107" i="18"/>
  <c r="V107" i="18"/>
  <c r="U107" i="18"/>
  <c r="T107" i="18"/>
  <c r="S107" i="18"/>
  <c r="AW105" i="18"/>
  <c r="AV105" i="18"/>
  <c r="AU105" i="18"/>
  <c r="AT105" i="18"/>
  <c r="AS105" i="18"/>
  <c r="AR105" i="18"/>
  <c r="AQ105" i="18"/>
  <c r="AP105" i="18"/>
  <c r="AO105" i="18"/>
  <c r="AN105" i="18"/>
  <c r="AM105" i="18"/>
  <c r="AL105" i="18"/>
  <c r="AK105" i="18"/>
  <c r="AJ105" i="18"/>
  <c r="AI105" i="18"/>
  <c r="AH105" i="18"/>
  <c r="AG105" i="18"/>
  <c r="AF105" i="18"/>
  <c r="AE105" i="18"/>
  <c r="AD105" i="18"/>
  <c r="AC105" i="18"/>
  <c r="AB105" i="18"/>
  <c r="AA105" i="18"/>
  <c r="Z105" i="18"/>
  <c r="Y105" i="18"/>
  <c r="X105" i="18"/>
  <c r="W105" i="18"/>
  <c r="V105" i="18"/>
  <c r="AX105" i="18" s="1"/>
  <c r="AZ105" i="18" s="1"/>
  <c r="U105" i="18"/>
  <c r="T105" i="18"/>
  <c r="S105" i="18"/>
  <c r="F105" i="18"/>
  <c r="AW104" i="18"/>
  <c r="AV104" i="18"/>
  <c r="AU104" i="18"/>
  <c r="AT104" i="18"/>
  <c r="AS104" i="18"/>
  <c r="AR104" i="18"/>
  <c r="AQ104" i="18"/>
  <c r="AP104" i="18"/>
  <c r="AO104" i="18"/>
  <c r="AN104" i="18"/>
  <c r="AM104" i="18"/>
  <c r="AL104" i="18"/>
  <c r="AK104" i="18"/>
  <c r="AJ104" i="18"/>
  <c r="AI104" i="18"/>
  <c r="AH104" i="18"/>
  <c r="AG104" i="18"/>
  <c r="AF104" i="18"/>
  <c r="AE104" i="18"/>
  <c r="AD104" i="18"/>
  <c r="AC104" i="18"/>
  <c r="AB104" i="18"/>
  <c r="AA104" i="18"/>
  <c r="Z104" i="18"/>
  <c r="Y104" i="18"/>
  <c r="X104" i="18"/>
  <c r="W104" i="18"/>
  <c r="V104" i="18"/>
  <c r="U104" i="18"/>
  <c r="T104" i="18"/>
  <c r="S104" i="18"/>
  <c r="AW102" i="18"/>
  <c r="AV102" i="18"/>
  <c r="AU102" i="18"/>
  <c r="AT102" i="18"/>
  <c r="AS102" i="18"/>
  <c r="AR102" i="18"/>
  <c r="AQ102" i="18"/>
  <c r="AP102" i="18"/>
  <c r="AO102" i="18"/>
  <c r="AN102" i="18"/>
  <c r="AM102" i="18"/>
  <c r="AL102" i="18"/>
  <c r="AK102" i="18"/>
  <c r="AJ102" i="18"/>
  <c r="AI102" i="18"/>
  <c r="AH102" i="18"/>
  <c r="AG102" i="18"/>
  <c r="AF102" i="18"/>
  <c r="AE102" i="18"/>
  <c r="AD102" i="18"/>
  <c r="AC102" i="18"/>
  <c r="AB102" i="18"/>
  <c r="AA102" i="18"/>
  <c r="Z102" i="18"/>
  <c r="Y102" i="18"/>
  <c r="X102" i="18"/>
  <c r="W102" i="18"/>
  <c r="V102" i="18"/>
  <c r="U102" i="18"/>
  <c r="T102" i="18"/>
  <c r="S102" i="18"/>
  <c r="F102" i="18"/>
  <c r="AW101" i="18"/>
  <c r="AV101" i="18"/>
  <c r="AU101" i="18"/>
  <c r="AT101" i="18"/>
  <c r="AS101" i="18"/>
  <c r="AR101" i="18"/>
  <c r="AQ101" i="18"/>
  <c r="AP101" i="18"/>
  <c r="AO101" i="18"/>
  <c r="AN101" i="18"/>
  <c r="AM101" i="18"/>
  <c r="AL101" i="18"/>
  <c r="AK101" i="18"/>
  <c r="AJ101" i="18"/>
  <c r="AI101" i="18"/>
  <c r="AH101" i="18"/>
  <c r="AG101" i="18"/>
  <c r="AF101" i="18"/>
  <c r="AE101" i="18"/>
  <c r="AD101" i="18"/>
  <c r="AC101" i="18"/>
  <c r="AB101" i="18"/>
  <c r="AA101" i="18"/>
  <c r="Z101" i="18"/>
  <c r="Y101" i="18"/>
  <c r="X101" i="18"/>
  <c r="W101" i="18"/>
  <c r="V101" i="18"/>
  <c r="U101" i="18"/>
  <c r="T101" i="18"/>
  <c r="S101" i="18"/>
  <c r="AW99" i="18"/>
  <c r="AV99" i="18"/>
  <c r="AU99" i="18"/>
  <c r="AT99" i="18"/>
  <c r="AS99" i="18"/>
  <c r="AR99" i="18"/>
  <c r="AQ99" i="18"/>
  <c r="AP99" i="18"/>
  <c r="AO99" i="18"/>
  <c r="AN99" i="18"/>
  <c r="AM99" i="18"/>
  <c r="AL99" i="18"/>
  <c r="AK99" i="18"/>
  <c r="AJ99" i="18"/>
  <c r="AI99" i="18"/>
  <c r="AH99" i="18"/>
  <c r="AG99" i="18"/>
  <c r="AF99" i="18"/>
  <c r="AE99" i="18"/>
  <c r="AD99" i="18"/>
  <c r="AC99" i="18"/>
  <c r="AB99" i="18"/>
  <c r="AA99" i="18"/>
  <c r="Z99" i="18"/>
  <c r="Y99" i="18"/>
  <c r="X99" i="18"/>
  <c r="W99" i="18"/>
  <c r="V99" i="18"/>
  <c r="U99" i="18"/>
  <c r="T99" i="18"/>
  <c r="S99" i="18"/>
  <c r="F99" i="18"/>
  <c r="AW98" i="18"/>
  <c r="AV98" i="18"/>
  <c r="AU98" i="18"/>
  <c r="AT98" i="18"/>
  <c r="AS98" i="18"/>
  <c r="AR98" i="18"/>
  <c r="AQ98" i="18"/>
  <c r="AP98" i="18"/>
  <c r="AO98" i="18"/>
  <c r="AN98" i="18"/>
  <c r="AM98" i="18"/>
  <c r="AL98" i="18"/>
  <c r="AK98" i="18"/>
  <c r="AJ98" i="18"/>
  <c r="AI98" i="18"/>
  <c r="AH98" i="18"/>
  <c r="AG98" i="18"/>
  <c r="AF98" i="18"/>
  <c r="AE98" i="18"/>
  <c r="AD98" i="18"/>
  <c r="AC98" i="18"/>
  <c r="AB98" i="18"/>
  <c r="AA98" i="18"/>
  <c r="Z98" i="18"/>
  <c r="Y98" i="18"/>
  <c r="X98" i="18"/>
  <c r="W98" i="18"/>
  <c r="V98" i="18"/>
  <c r="U98" i="18"/>
  <c r="T98" i="18"/>
  <c r="S98" i="18"/>
  <c r="AW96" i="18"/>
  <c r="AV96" i="18"/>
  <c r="AU96" i="18"/>
  <c r="AT96" i="18"/>
  <c r="AS96" i="18"/>
  <c r="AR96" i="18"/>
  <c r="AQ96" i="18"/>
  <c r="AP96" i="18"/>
  <c r="AO96" i="18"/>
  <c r="AN96" i="18"/>
  <c r="AM96" i="18"/>
  <c r="AL96" i="18"/>
  <c r="AK96" i="18"/>
  <c r="AJ96" i="18"/>
  <c r="AI96" i="18"/>
  <c r="AH96" i="18"/>
  <c r="AG96" i="18"/>
  <c r="AF96" i="18"/>
  <c r="AE96" i="18"/>
  <c r="AD96" i="18"/>
  <c r="AC96" i="18"/>
  <c r="AB96" i="18"/>
  <c r="AA96" i="18"/>
  <c r="Z96" i="18"/>
  <c r="Y96" i="18"/>
  <c r="X96" i="18"/>
  <c r="W96" i="18"/>
  <c r="V96" i="18"/>
  <c r="U96" i="18"/>
  <c r="T96" i="18"/>
  <c r="S96" i="18"/>
  <c r="F96" i="18"/>
  <c r="AW95" i="18"/>
  <c r="AV95" i="18"/>
  <c r="AU95" i="18"/>
  <c r="AT95" i="18"/>
  <c r="AS95" i="18"/>
  <c r="AR95" i="18"/>
  <c r="AQ95" i="18"/>
  <c r="AP95" i="18"/>
  <c r="AO95" i="18"/>
  <c r="AN95" i="18"/>
  <c r="AM95" i="18"/>
  <c r="AL95" i="18"/>
  <c r="AK95" i="18"/>
  <c r="AJ95" i="18"/>
  <c r="AI95" i="18"/>
  <c r="AH95" i="18"/>
  <c r="AG95" i="18"/>
  <c r="AF95" i="18"/>
  <c r="AE95" i="18"/>
  <c r="AD95" i="18"/>
  <c r="AC95" i="18"/>
  <c r="AB95" i="18"/>
  <c r="AA95" i="18"/>
  <c r="Z95" i="18"/>
  <c r="Y95" i="18"/>
  <c r="X95" i="18"/>
  <c r="W95" i="18"/>
  <c r="V95" i="18"/>
  <c r="U95" i="18"/>
  <c r="T95" i="18"/>
  <c r="S95" i="18"/>
  <c r="AW93" i="18"/>
  <c r="AV93" i="18"/>
  <c r="AU93" i="18"/>
  <c r="AT93" i="18"/>
  <c r="AS93" i="18"/>
  <c r="AR93" i="18"/>
  <c r="AQ93" i="18"/>
  <c r="AP93" i="18"/>
  <c r="AO93" i="18"/>
  <c r="AN93" i="18"/>
  <c r="AM93" i="18"/>
  <c r="AL93" i="18"/>
  <c r="AK93" i="18"/>
  <c r="AJ93" i="18"/>
  <c r="AI93" i="18"/>
  <c r="AH93" i="18"/>
  <c r="AG93" i="18"/>
  <c r="AF93" i="18"/>
  <c r="AE93" i="18"/>
  <c r="AD93" i="18"/>
  <c r="AC93" i="18"/>
  <c r="AB93" i="18"/>
  <c r="AA93" i="18"/>
  <c r="Z93" i="18"/>
  <c r="Y93" i="18"/>
  <c r="X93" i="18"/>
  <c r="W93" i="18"/>
  <c r="V93" i="18"/>
  <c r="AX93" i="18" s="1"/>
  <c r="AZ93" i="18" s="1"/>
  <c r="U93" i="18"/>
  <c r="T93" i="18"/>
  <c r="S93" i="18"/>
  <c r="F93" i="18"/>
  <c r="AW92" i="18"/>
  <c r="AV92" i="18"/>
  <c r="AU92" i="18"/>
  <c r="AT92" i="18"/>
  <c r="AS92" i="18"/>
  <c r="AR92" i="18"/>
  <c r="AQ92" i="18"/>
  <c r="AP92" i="18"/>
  <c r="AO92" i="18"/>
  <c r="AN92" i="18"/>
  <c r="AM92" i="18"/>
  <c r="AL92" i="18"/>
  <c r="AK92" i="18"/>
  <c r="AJ92" i="18"/>
  <c r="AI92" i="18"/>
  <c r="AH92" i="18"/>
  <c r="AG92" i="18"/>
  <c r="AF92" i="18"/>
  <c r="AE92" i="18"/>
  <c r="AD92" i="18"/>
  <c r="AC92" i="18"/>
  <c r="AB92" i="18"/>
  <c r="AA92" i="18"/>
  <c r="Z92" i="18"/>
  <c r="Y92" i="18"/>
  <c r="X92" i="18"/>
  <c r="W92" i="18"/>
  <c r="V92" i="18"/>
  <c r="U92" i="18"/>
  <c r="T92" i="18"/>
  <c r="S92" i="18"/>
  <c r="AW90" i="18"/>
  <c r="AV90" i="18"/>
  <c r="AU90" i="18"/>
  <c r="AT90" i="18"/>
  <c r="AS90" i="18"/>
  <c r="AR90" i="18"/>
  <c r="AQ90" i="18"/>
  <c r="AP90" i="18"/>
  <c r="AO90" i="18"/>
  <c r="AN90" i="18"/>
  <c r="AM90" i="18"/>
  <c r="AL90" i="18"/>
  <c r="AK90" i="18"/>
  <c r="AJ90" i="18"/>
  <c r="AI90" i="18"/>
  <c r="AH90" i="18"/>
  <c r="AG90" i="18"/>
  <c r="AF90" i="18"/>
  <c r="AE90" i="18"/>
  <c r="AD90" i="18"/>
  <c r="AC90" i="18"/>
  <c r="AB90" i="18"/>
  <c r="AA90" i="18"/>
  <c r="Z90" i="18"/>
  <c r="Y90" i="18"/>
  <c r="X90" i="18"/>
  <c r="W90" i="18"/>
  <c r="V90" i="18"/>
  <c r="U90" i="18"/>
  <c r="T90" i="18"/>
  <c r="S90" i="18"/>
  <c r="F90" i="18"/>
  <c r="AW89" i="18"/>
  <c r="AV89" i="18"/>
  <c r="AU89" i="18"/>
  <c r="AT89" i="18"/>
  <c r="AS89" i="18"/>
  <c r="AR89" i="18"/>
  <c r="AQ89" i="18"/>
  <c r="AP89" i="18"/>
  <c r="AO89" i="18"/>
  <c r="AN89" i="18"/>
  <c r="AM89" i="18"/>
  <c r="AL89" i="18"/>
  <c r="AK89" i="18"/>
  <c r="AJ89" i="18"/>
  <c r="AI89" i="18"/>
  <c r="AH89" i="18"/>
  <c r="AG89" i="18"/>
  <c r="AF89" i="18"/>
  <c r="AE89" i="18"/>
  <c r="AD89" i="18"/>
  <c r="AC89" i="18"/>
  <c r="AB89" i="18"/>
  <c r="AA89" i="18"/>
  <c r="Z89" i="18"/>
  <c r="Y89" i="18"/>
  <c r="X89" i="18"/>
  <c r="W89" i="18"/>
  <c r="V89" i="18"/>
  <c r="U89" i="18"/>
  <c r="T89" i="18"/>
  <c r="S89" i="18"/>
  <c r="AW87" i="18"/>
  <c r="AV87" i="18"/>
  <c r="AU87" i="18"/>
  <c r="AT87" i="18"/>
  <c r="AS87" i="18"/>
  <c r="AR87" i="18"/>
  <c r="AQ87" i="18"/>
  <c r="AP87" i="18"/>
  <c r="AO87" i="18"/>
  <c r="AN87" i="18"/>
  <c r="AM87" i="18"/>
  <c r="AL87" i="18"/>
  <c r="AK87" i="18"/>
  <c r="AJ87" i="18"/>
  <c r="AI87" i="18"/>
  <c r="AH87" i="18"/>
  <c r="AG87" i="18"/>
  <c r="AF87" i="18"/>
  <c r="AE87" i="18"/>
  <c r="AD87" i="18"/>
  <c r="AC87" i="18"/>
  <c r="AB87" i="18"/>
  <c r="AA87" i="18"/>
  <c r="Z87" i="18"/>
  <c r="Y87" i="18"/>
  <c r="X87" i="18"/>
  <c r="W87" i="18"/>
  <c r="V87" i="18"/>
  <c r="U87" i="18"/>
  <c r="T87" i="18"/>
  <c r="S87" i="18"/>
  <c r="F87" i="18"/>
  <c r="AW86" i="18"/>
  <c r="AV86" i="18"/>
  <c r="AU86" i="18"/>
  <c r="AT86" i="18"/>
  <c r="AS86" i="18"/>
  <c r="AR86" i="18"/>
  <c r="AQ86" i="18"/>
  <c r="AP86" i="18"/>
  <c r="AO86" i="18"/>
  <c r="AN86" i="18"/>
  <c r="AM86" i="18"/>
  <c r="AL86" i="18"/>
  <c r="AK86" i="18"/>
  <c r="AJ86" i="18"/>
  <c r="AI86" i="18"/>
  <c r="AH86" i="18"/>
  <c r="AG86" i="18"/>
  <c r="AF86" i="18"/>
  <c r="AE86" i="18"/>
  <c r="AD86" i="18"/>
  <c r="AC86" i="18"/>
  <c r="AB86" i="18"/>
  <c r="AA86" i="18"/>
  <c r="Z86" i="18"/>
  <c r="Y86" i="18"/>
  <c r="X86" i="18"/>
  <c r="W86" i="18"/>
  <c r="V86" i="18"/>
  <c r="U86" i="18"/>
  <c r="T86" i="18"/>
  <c r="S86" i="18"/>
  <c r="AW84" i="18"/>
  <c r="AV84" i="18"/>
  <c r="AU84" i="18"/>
  <c r="AT84" i="18"/>
  <c r="AS84" i="18"/>
  <c r="AR84" i="18"/>
  <c r="AQ84" i="18"/>
  <c r="AP84" i="18"/>
  <c r="AO84" i="18"/>
  <c r="AN84" i="18"/>
  <c r="AM84" i="18"/>
  <c r="AL84" i="18"/>
  <c r="AK84" i="18"/>
  <c r="AJ84" i="18"/>
  <c r="AI84" i="18"/>
  <c r="AH84" i="18"/>
  <c r="AG84" i="18"/>
  <c r="AF84" i="18"/>
  <c r="AE84" i="18"/>
  <c r="AD84" i="18"/>
  <c r="AC84" i="18"/>
  <c r="AB84" i="18"/>
  <c r="AA84" i="18"/>
  <c r="Z84" i="18"/>
  <c r="Y84" i="18"/>
  <c r="X84" i="18"/>
  <c r="W84" i="18"/>
  <c r="V84" i="18"/>
  <c r="U84" i="18"/>
  <c r="T84" i="18"/>
  <c r="S84" i="18"/>
  <c r="F84" i="18"/>
  <c r="AW83" i="18"/>
  <c r="AV83" i="18"/>
  <c r="AU83" i="18"/>
  <c r="AT83" i="18"/>
  <c r="AS83" i="18"/>
  <c r="AR83" i="18"/>
  <c r="AQ83" i="18"/>
  <c r="AP83" i="18"/>
  <c r="AO83" i="18"/>
  <c r="AN83" i="18"/>
  <c r="AM83" i="18"/>
  <c r="AL83" i="18"/>
  <c r="AK83" i="18"/>
  <c r="AJ83" i="18"/>
  <c r="AI83" i="18"/>
  <c r="AH83" i="18"/>
  <c r="AG83" i="18"/>
  <c r="AF83" i="18"/>
  <c r="AE83" i="18"/>
  <c r="AD83" i="18"/>
  <c r="AC83" i="18"/>
  <c r="AB83" i="18"/>
  <c r="AA83" i="18"/>
  <c r="Z83" i="18"/>
  <c r="Y83" i="18"/>
  <c r="X83" i="18"/>
  <c r="W83" i="18"/>
  <c r="V83" i="18"/>
  <c r="U83" i="18"/>
  <c r="T83" i="18"/>
  <c r="S83" i="18"/>
  <c r="AW81" i="18"/>
  <c r="AV81" i="18"/>
  <c r="AU81" i="18"/>
  <c r="AT81" i="18"/>
  <c r="AS81" i="18"/>
  <c r="AR81" i="18"/>
  <c r="AQ81" i="18"/>
  <c r="AP81" i="18"/>
  <c r="AO81" i="18"/>
  <c r="AN81" i="18"/>
  <c r="AM81" i="18"/>
  <c r="AL81" i="18"/>
  <c r="AK81" i="18"/>
  <c r="AJ81" i="18"/>
  <c r="AI81" i="18"/>
  <c r="AH81" i="18"/>
  <c r="AG81" i="18"/>
  <c r="AF81" i="18"/>
  <c r="AE81" i="18"/>
  <c r="AD81" i="18"/>
  <c r="AC81" i="18"/>
  <c r="AB81" i="18"/>
  <c r="AA81" i="18"/>
  <c r="Z81" i="18"/>
  <c r="Y81" i="18"/>
  <c r="X81" i="18"/>
  <c r="W81" i="18"/>
  <c r="V81" i="18"/>
  <c r="AX81" i="18" s="1"/>
  <c r="AZ81" i="18" s="1"/>
  <c r="U81" i="18"/>
  <c r="T81" i="18"/>
  <c r="S81" i="18"/>
  <c r="F81" i="18"/>
  <c r="AW80" i="18"/>
  <c r="AV80" i="18"/>
  <c r="AU80" i="18"/>
  <c r="AT80" i="18"/>
  <c r="AS80" i="18"/>
  <c r="AR80" i="18"/>
  <c r="AQ80" i="18"/>
  <c r="AP80" i="18"/>
  <c r="AO80" i="18"/>
  <c r="AN80" i="18"/>
  <c r="AM80" i="18"/>
  <c r="AL80" i="18"/>
  <c r="AK80" i="18"/>
  <c r="AJ80" i="18"/>
  <c r="AI80" i="18"/>
  <c r="AH80" i="18"/>
  <c r="AG80" i="18"/>
  <c r="AF80" i="18"/>
  <c r="AE80" i="18"/>
  <c r="AD80" i="18"/>
  <c r="AC80" i="18"/>
  <c r="AB80" i="18"/>
  <c r="AA80" i="18"/>
  <c r="Z80" i="18"/>
  <c r="Y80" i="18"/>
  <c r="X80" i="18"/>
  <c r="W80" i="18"/>
  <c r="V80" i="18"/>
  <c r="U80" i="18"/>
  <c r="T80" i="18"/>
  <c r="S80" i="18"/>
  <c r="AW78" i="18"/>
  <c r="AV78" i="18"/>
  <c r="AU78" i="18"/>
  <c r="AT78" i="18"/>
  <c r="AS78" i="18"/>
  <c r="AR78" i="18"/>
  <c r="AQ78" i="18"/>
  <c r="AP78" i="18"/>
  <c r="AO78" i="18"/>
  <c r="AN78" i="18"/>
  <c r="AM78" i="18"/>
  <c r="AL78" i="18"/>
  <c r="AK78" i="18"/>
  <c r="AJ78" i="18"/>
  <c r="AI78" i="18"/>
  <c r="AH78" i="18"/>
  <c r="AG78" i="18"/>
  <c r="AF78" i="18"/>
  <c r="AE78" i="18"/>
  <c r="AD78" i="18"/>
  <c r="AC78" i="18"/>
  <c r="AB78" i="18"/>
  <c r="AA78" i="18"/>
  <c r="Z78" i="18"/>
  <c r="Y78" i="18"/>
  <c r="X78" i="18"/>
  <c r="W78" i="18"/>
  <c r="V78" i="18"/>
  <c r="U78" i="18"/>
  <c r="T78" i="18"/>
  <c r="S78" i="18"/>
  <c r="F78" i="18"/>
  <c r="AW77" i="18"/>
  <c r="AV77" i="18"/>
  <c r="AU77" i="18"/>
  <c r="AT77" i="18"/>
  <c r="AS77" i="18"/>
  <c r="AR77" i="18"/>
  <c r="AQ77" i="18"/>
  <c r="AP77" i="18"/>
  <c r="AO77" i="18"/>
  <c r="AN77" i="18"/>
  <c r="AM77" i="18"/>
  <c r="AL77" i="18"/>
  <c r="AK77" i="18"/>
  <c r="AJ77" i="18"/>
  <c r="AI77" i="18"/>
  <c r="AH77" i="18"/>
  <c r="AG77" i="18"/>
  <c r="AF77" i="18"/>
  <c r="AE77" i="18"/>
  <c r="AD77" i="18"/>
  <c r="AC77" i="18"/>
  <c r="AB77" i="18"/>
  <c r="AA77" i="18"/>
  <c r="Z77" i="18"/>
  <c r="Y77" i="18"/>
  <c r="X77" i="18"/>
  <c r="W77" i="18"/>
  <c r="V77" i="18"/>
  <c r="U77" i="18"/>
  <c r="T77" i="18"/>
  <c r="S77" i="18"/>
  <c r="AW75" i="18"/>
  <c r="AV75" i="18"/>
  <c r="AU75" i="18"/>
  <c r="AT75" i="18"/>
  <c r="AS75" i="18"/>
  <c r="AR75" i="18"/>
  <c r="AQ75" i="18"/>
  <c r="AP75" i="18"/>
  <c r="AO75" i="18"/>
  <c r="AN75" i="18"/>
  <c r="AM75" i="18"/>
  <c r="AL75" i="18"/>
  <c r="AK75" i="18"/>
  <c r="AJ75" i="18"/>
  <c r="AI75" i="18"/>
  <c r="AH75" i="18"/>
  <c r="AG75" i="18"/>
  <c r="AF75" i="18"/>
  <c r="AE75" i="18"/>
  <c r="AD75" i="18"/>
  <c r="AC75" i="18"/>
  <c r="AB75" i="18"/>
  <c r="AA75" i="18"/>
  <c r="Z75" i="18"/>
  <c r="Y75" i="18"/>
  <c r="X75" i="18"/>
  <c r="W75" i="18"/>
  <c r="V75" i="18"/>
  <c r="U75" i="18"/>
  <c r="T75" i="18"/>
  <c r="S75" i="18"/>
  <c r="F75" i="18"/>
  <c r="AW74" i="18"/>
  <c r="AV74" i="18"/>
  <c r="AU74" i="18"/>
  <c r="AT74" i="18"/>
  <c r="AS74" i="18"/>
  <c r="AR74" i="18"/>
  <c r="AQ74" i="18"/>
  <c r="AP74" i="18"/>
  <c r="AO74" i="18"/>
  <c r="AN74" i="18"/>
  <c r="AM74" i="18"/>
  <c r="AL74" i="18"/>
  <c r="AK74" i="18"/>
  <c r="AJ74" i="18"/>
  <c r="AI74" i="18"/>
  <c r="AH74" i="18"/>
  <c r="AG74" i="18"/>
  <c r="AF74" i="18"/>
  <c r="AE74" i="18"/>
  <c r="AD74" i="18"/>
  <c r="AC74" i="18"/>
  <c r="AB74" i="18"/>
  <c r="AA74" i="18"/>
  <c r="Z74" i="18"/>
  <c r="Y74" i="18"/>
  <c r="X74" i="18"/>
  <c r="W74" i="18"/>
  <c r="V74" i="18"/>
  <c r="U74" i="18"/>
  <c r="T74" i="18"/>
  <c r="S74" i="18"/>
  <c r="AW72" i="18"/>
  <c r="AV72" i="18"/>
  <c r="AU72" i="18"/>
  <c r="AT72" i="18"/>
  <c r="AS72" i="18"/>
  <c r="AR72" i="18"/>
  <c r="AQ72" i="18"/>
  <c r="AP72" i="18"/>
  <c r="AO72" i="18"/>
  <c r="AN72" i="18"/>
  <c r="AM72" i="18"/>
  <c r="AL72" i="18"/>
  <c r="AK72" i="18"/>
  <c r="AJ72" i="18"/>
  <c r="AI72" i="18"/>
  <c r="AH72" i="18"/>
  <c r="AG72" i="18"/>
  <c r="AF72" i="18"/>
  <c r="AE72" i="18"/>
  <c r="AD72" i="18"/>
  <c r="AC72" i="18"/>
  <c r="AB72" i="18"/>
  <c r="AA72" i="18"/>
  <c r="Z72" i="18"/>
  <c r="Y72" i="18"/>
  <c r="X72" i="18"/>
  <c r="W72" i="18"/>
  <c r="V72" i="18"/>
  <c r="U72" i="18"/>
  <c r="T72" i="18"/>
  <c r="S72" i="18"/>
  <c r="F72" i="18"/>
  <c r="AW71" i="18"/>
  <c r="AV71" i="18"/>
  <c r="AU71" i="18"/>
  <c r="AT71" i="18"/>
  <c r="AS71" i="18"/>
  <c r="AR71" i="18"/>
  <c r="AQ71" i="18"/>
  <c r="AP71" i="18"/>
  <c r="AO71" i="18"/>
  <c r="AN71" i="18"/>
  <c r="AM71" i="18"/>
  <c r="AL71" i="18"/>
  <c r="AK71" i="18"/>
  <c r="AJ71" i="18"/>
  <c r="AI71" i="18"/>
  <c r="AH71" i="18"/>
  <c r="AG71" i="18"/>
  <c r="AF71" i="18"/>
  <c r="AE71" i="18"/>
  <c r="AD71" i="18"/>
  <c r="AC71" i="18"/>
  <c r="AB71" i="18"/>
  <c r="AA71" i="18"/>
  <c r="Z71" i="18"/>
  <c r="Y71" i="18"/>
  <c r="X71" i="18"/>
  <c r="W71" i="18"/>
  <c r="V71" i="18"/>
  <c r="U71" i="18"/>
  <c r="T71" i="18"/>
  <c r="S71" i="18"/>
  <c r="AW69" i="18"/>
  <c r="AV69" i="18"/>
  <c r="AU69" i="18"/>
  <c r="AT69" i="18"/>
  <c r="AS69" i="18"/>
  <c r="AR69" i="18"/>
  <c r="AQ69" i="18"/>
  <c r="AP69" i="18"/>
  <c r="AO69" i="18"/>
  <c r="AN69" i="18"/>
  <c r="AM69" i="18"/>
  <c r="AL69" i="18"/>
  <c r="AK69" i="18"/>
  <c r="AJ69" i="18"/>
  <c r="AI69" i="18"/>
  <c r="AH69" i="18"/>
  <c r="AG69" i="18"/>
  <c r="AF69" i="18"/>
  <c r="AE69" i="18"/>
  <c r="AD69" i="18"/>
  <c r="AC69" i="18"/>
  <c r="AB69" i="18"/>
  <c r="AA69" i="18"/>
  <c r="Z69" i="18"/>
  <c r="Y69" i="18"/>
  <c r="X69" i="18"/>
  <c r="W69" i="18"/>
  <c r="V69" i="18"/>
  <c r="U69" i="18"/>
  <c r="T69" i="18"/>
  <c r="S69" i="18"/>
  <c r="F69" i="18"/>
  <c r="AW68" i="18"/>
  <c r="AV68" i="18"/>
  <c r="AU68" i="18"/>
  <c r="AT68" i="18"/>
  <c r="AS68" i="18"/>
  <c r="AR68" i="18"/>
  <c r="AQ68" i="18"/>
  <c r="AP68" i="18"/>
  <c r="AO68" i="18"/>
  <c r="AN68" i="18"/>
  <c r="AM68" i="18"/>
  <c r="AL68" i="18"/>
  <c r="AK68" i="18"/>
  <c r="AJ68" i="18"/>
  <c r="AI68" i="18"/>
  <c r="AH68" i="18"/>
  <c r="AG68" i="18"/>
  <c r="AF68" i="18"/>
  <c r="AE68" i="18"/>
  <c r="AD68" i="18"/>
  <c r="AC68" i="18"/>
  <c r="AB68" i="18"/>
  <c r="AA68" i="18"/>
  <c r="Z68" i="18"/>
  <c r="Y68" i="18"/>
  <c r="X68" i="18"/>
  <c r="W68" i="18"/>
  <c r="V68" i="18"/>
  <c r="U68" i="18"/>
  <c r="T68" i="18"/>
  <c r="S68" i="18"/>
  <c r="AX68" i="18" s="1"/>
  <c r="AZ68" i="18" s="1"/>
  <c r="AW66" i="18"/>
  <c r="AV66" i="18"/>
  <c r="AU66" i="18"/>
  <c r="AT66" i="18"/>
  <c r="AS66" i="18"/>
  <c r="AR66" i="18"/>
  <c r="AQ66" i="18"/>
  <c r="AP66" i="18"/>
  <c r="AO66" i="18"/>
  <c r="AN66" i="18"/>
  <c r="AM66" i="18"/>
  <c r="AL66" i="18"/>
  <c r="AK66" i="18"/>
  <c r="AJ66" i="18"/>
  <c r="AI66" i="18"/>
  <c r="AH66" i="18"/>
  <c r="AG66" i="18"/>
  <c r="AF66" i="18"/>
  <c r="AE66" i="18"/>
  <c r="AD66" i="18"/>
  <c r="AC66" i="18"/>
  <c r="AB66" i="18"/>
  <c r="AA66" i="18"/>
  <c r="Z66" i="18"/>
  <c r="Y66" i="18"/>
  <c r="X66" i="18"/>
  <c r="W66" i="18"/>
  <c r="V66" i="18"/>
  <c r="U66" i="18"/>
  <c r="T66" i="18"/>
  <c r="S66" i="18"/>
  <c r="F66" i="18"/>
  <c r="AW65" i="18"/>
  <c r="AV65" i="18"/>
  <c r="AU65" i="18"/>
  <c r="AT65" i="18"/>
  <c r="AS65" i="18"/>
  <c r="AR65" i="18"/>
  <c r="AQ65" i="18"/>
  <c r="AP65" i="18"/>
  <c r="AO65" i="18"/>
  <c r="AN65" i="18"/>
  <c r="AM65" i="18"/>
  <c r="AL65" i="18"/>
  <c r="AK65" i="18"/>
  <c r="AJ65" i="18"/>
  <c r="AI65" i="18"/>
  <c r="AH65" i="18"/>
  <c r="AG65" i="18"/>
  <c r="AF65" i="18"/>
  <c r="AE65" i="18"/>
  <c r="AD65" i="18"/>
  <c r="AC65" i="18"/>
  <c r="AB65" i="18"/>
  <c r="AA65" i="18"/>
  <c r="Z65" i="18"/>
  <c r="Y65" i="18"/>
  <c r="X65" i="18"/>
  <c r="W65" i="18"/>
  <c r="V65" i="18"/>
  <c r="U65" i="18"/>
  <c r="T65" i="18"/>
  <c r="S65" i="18"/>
  <c r="AW63" i="18"/>
  <c r="AV63" i="18"/>
  <c r="AU63" i="18"/>
  <c r="AT63" i="18"/>
  <c r="AS63" i="18"/>
  <c r="AR63" i="18"/>
  <c r="AQ63" i="18"/>
  <c r="AP63" i="18"/>
  <c r="AO63" i="18"/>
  <c r="AN63" i="18"/>
  <c r="AM63" i="18"/>
  <c r="AL63" i="18"/>
  <c r="AK63" i="18"/>
  <c r="AJ63" i="18"/>
  <c r="AI63" i="18"/>
  <c r="AH63" i="18"/>
  <c r="AG63" i="18"/>
  <c r="AF63" i="18"/>
  <c r="AE63" i="18"/>
  <c r="AD63" i="18"/>
  <c r="AC63" i="18"/>
  <c r="AB63" i="18"/>
  <c r="AA63" i="18"/>
  <c r="Z63" i="18"/>
  <c r="Y63" i="18"/>
  <c r="X63" i="18"/>
  <c r="W63" i="18"/>
  <c r="V63" i="18"/>
  <c r="U63" i="18"/>
  <c r="T63" i="18"/>
  <c r="S63" i="18"/>
  <c r="F63" i="18"/>
  <c r="AW62" i="18"/>
  <c r="AV62" i="18"/>
  <c r="AU62" i="18"/>
  <c r="AT62" i="18"/>
  <c r="AS62" i="18"/>
  <c r="AR62" i="18"/>
  <c r="AQ62" i="18"/>
  <c r="AP62" i="18"/>
  <c r="AO62" i="18"/>
  <c r="AN62" i="18"/>
  <c r="AM62" i="18"/>
  <c r="AL62" i="18"/>
  <c r="AK62" i="18"/>
  <c r="AJ62" i="18"/>
  <c r="AI62" i="18"/>
  <c r="AH62" i="18"/>
  <c r="AG62" i="18"/>
  <c r="AF62" i="18"/>
  <c r="AE62" i="18"/>
  <c r="AD62" i="18"/>
  <c r="AC62" i="18"/>
  <c r="AB62" i="18"/>
  <c r="AA62" i="18"/>
  <c r="Z62" i="18"/>
  <c r="Y62" i="18"/>
  <c r="X62" i="18"/>
  <c r="W62" i="18"/>
  <c r="V62" i="18"/>
  <c r="U62" i="18"/>
  <c r="T62" i="18"/>
  <c r="S62" i="18"/>
  <c r="AW60" i="18"/>
  <c r="AV60" i="18"/>
  <c r="AU60" i="18"/>
  <c r="AT60" i="18"/>
  <c r="AS60" i="18"/>
  <c r="AR60" i="18"/>
  <c r="AQ60" i="18"/>
  <c r="AP60" i="18"/>
  <c r="AO60" i="18"/>
  <c r="AN60" i="18"/>
  <c r="AM60" i="18"/>
  <c r="AL60" i="18"/>
  <c r="AK60" i="18"/>
  <c r="AJ60" i="18"/>
  <c r="AI60" i="18"/>
  <c r="AH60" i="18"/>
  <c r="AG60" i="18"/>
  <c r="AF60" i="18"/>
  <c r="AE60" i="18"/>
  <c r="AD60" i="18"/>
  <c r="AC60" i="18"/>
  <c r="AB60" i="18"/>
  <c r="AA60" i="18"/>
  <c r="Z60" i="18"/>
  <c r="Y60" i="18"/>
  <c r="X60" i="18"/>
  <c r="W60" i="18"/>
  <c r="V60" i="18"/>
  <c r="U60" i="18"/>
  <c r="T60" i="18"/>
  <c r="S60" i="18"/>
  <c r="F60" i="18"/>
  <c r="AW59" i="18"/>
  <c r="AV59" i="18"/>
  <c r="AU59" i="18"/>
  <c r="AT59" i="18"/>
  <c r="AS59" i="18"/>
  <c r="AR59" i="18"/>
  <c r="AQ59" i="18"/>
  <c r="AP59" i="18"/>
  <c r="AO59" i="18"/>
  <c r="AN59" i="18"/>
  <c r="AM59" i="18"/>
  <c r="AL59" i="18"/>
  <c r="AK59" i="18"/>
  <c r="AJ59" i="18"/>
  <c r="AI59" i="18"/>
  <c r="AH59" i="18"/>
  <c r="AG59" i="18"/>
  <c r="AF59" i="18"/>
  <c r="AE59" i="18"/>
  <c r="AD59" i="18"/>
  <c r="AC59" i="18"/>
  <c r="AB59" i="18"/>
  <c r="AA59" i="18"/>
  <c r="Z59" i="18"/>
  <c r="Y59" i="18"/>
  <c r="X59" i="18"/>
  <c r="W59" i="18"/>
  <c r="V59" i="18"/>
  <c r="U59" i="18"/>
  <c r="T59" i="18"/>
  <c r="S59" i="18"/>
  <c r="AW57" i="18"/>
  <c r="AV57" i="18"/>
  <c r="AU57" i="18"/>
  <c r="AT57" i="18"/>
  <c r="AS57" i="18"/>
  <c r="AR57" i="18"/>
  <c r="AQ57" i="18"/>
  <c r="AP57" i="18"/>
  <c r="AO57" i="18"/>
  <c r="AN57" i="18"/>
  <c r="AM57" i="18"/>
  <c r="AL57" i="18"/>
  <c r="AK57" i="18"/>
  <c r="AJ57" i="18"/>
  <c r="AI57" i="18"/>
  <c r="AH57" i="18"/>
  <c r="AG57" i="18"/>
  <c r="AF57" i="18"/>
  <c r="AE57" i="18"/>
  <c r="AD57" i="18"/>
  <c r="AC57" i="18"/>
  <c r="AB57" i="18"/>
  <c r="AA57" i="18"/>
  <c r="Z57" i="18"/>
  <c r="Y57" i="18"/>
  <c r="X57" i="18"/>
  <c r="W57" i="18"/>
  <c r="V57" i="18"/>
  <c r="U57" i="18"/>
  <c r="T57" i="18"/>
  <c r="S57" i="18"/>
  <c r="F57" i="18"/>
  <c r="AW56" i="18"/>
  <c r="AV56" i="18"/>
  <c r="AU56" i="18"/>
  <c r="AT56" i="18"/>
  <c r="AS56" i="18"/>
  <c r="AR56" i="18"/>
  <c r="AQ56" i="18"/>
  <c r="AP56" i="18"/>
  <c r="AO56" i="18"/>
  <c r="AN56" i="18"/>
  <c r="AM56" i="18"/>
  <c r="AL56" i="18"/>
  <c r="AK56" i="18"/>
  <c r="AJ56" i="18"/>
  <c r="AI56" i="18"/>
  <c r="AH56" i="18"/>
  <c r="AG56" i="18"/>
  <c r="AF56" i="18"/>
  <c r="AE56" i="18"/>
  <c r="AD56" i="18"/>
  <c r="AC56" i="18"/>
  <c r="AB56" i="18"/>
  <c r="AA56" i="18"/>
  <c r="Z56" i="18"/>
  <c r="Y56" i="18"/>
  <c r="X56" i="18"/>
  <c r="W56" i="18"/>
  <c r="V56" i="18"/>
  <c r="U56" i="18"/>
  <c r="T56" i="18"/>
  <c r="S56" i="18"/>
  <c r="AX56" i="18" s="1"/>
  <c r="AZ56" i="18" s="1"/>
  <c r="AW54" i="18"/>
  <c r="AV54" i="18"/>
  <c r="AU54" i="18"/>
  <c r="AT54" i="18"/>
  <c r="AS54" i="18"/>
  <c r="AR54" i="18"/>
  <c r="AQ54" i="18"/>
  <c r="AP54" i="18"/>
  <c r="AO54" i="18"/>
  <c r="AN54" i="18"/>
  <c r="AM54" i="18"/>
  <c r="AL54" i="18"/>
  <c r="AK54" i="18"/>
  <c r="AJ54" i="18"/>
  <c r="AI54" i="18"/>
  <c r="AH54" i="18"/>
  <c r="AG54" i="18"/>
  <c r="AF54" i="18"/>
  <c r="AE54" i="18"/>
  <c r="AD54" i="18"/>
  <c r="AC54" i="18"/>
  <c r="AB54" i="18"/>
  <c r="AA54" i="18"/>
  <c r="Z54" i="18"/>
  <c r="Y54" i="18"/>
  <c r="X54" i="18"/>
  <c r="W54" i="18"/>
  <c r="V54" i="18"/>
  <c r="U54" i="18"/>
  <c r="T54" i="18"/>
  <c r="S54" i="18"/>
  <c r="F54" i="18"/>
  <c r="AW53" i="18"/>
  <c r="AV53" i="18"/>
  <c r="AU53" i="18"/>
  <c r="AT53" i="18"/>
  <c r="AS53" i="18"/>
  <c r="AR53" i="18"/>
  <c r="AQ53" i="18"/>
  <c r="AP53" i="18"/>
  <c r="AO53" i="18"/>
  <c r="AN53" i="18"/>
  <c r="AM53" i="18"/>
  <c r="AL53" i="18"/>
  <c r="AK53" i="18"/>
  <c r="AJ53" i="18"/>
  <c r="AI53" i="18"/>
  <c r="AH53" i="18"/>
  <c r="AG53" i="18"/>
  <c r="AF53" i="18"/>
  <c r="AE53" i="18"/>
  <c r="AD53" i="18"/>
  <c r="AC53" i="18"/>
  <c r="AB53" i="18"/>
  <c r="AA53" i="18"/>
  <c r="Z53" i="18"/>
  <c r="Y53" i="18"/>
  <c r="X53" i="18"/>
  <c r="W53" i="18"/>
  <c r="V53" i="18"/>
  <c r="U53" i="18"/>
  <c r="T53" i="18"/>
  <c r="S53" i="18"/>
  <c r="AW51" i="18"/>
  <c r="AV51" i="18"/>
  <c r="AU51" i="18"/>
  <c r="AT51" i="18"/>
  <c r="AS51" i="18"/>
  <c r="AR51" i="18"/>
  <c r="AQ51" i="18"/>
  <c r="AP51" i="18"/>
  <c r="AO51" i="18"/>
  <c r="AN51" i="18"/>
  <c r="AM51" i="18"/>
  <c r="AL51" i="18"/>
  <c r="AK51" i="18"/>
  <c r="AJ51" i="18"/>
  <c r="AI51" i="18"/>
  <c r="AH51" i="18"/>
  <c r="AG51" i="18"/>
  <c r="AF51" i="18"/>
  <c r="AE51" i="18"/>
  <c r="AD51" i="18"/>
  <c r="AC51" i="18"/>
  <c r="AB51" i="18"/>
  <c r="AA51" i="18"/>
  <c r="Z51" i="18"/>
  <c r="Y51" i="18"/>
  <c r="X51" i="18"/>
  <c r="W51" i="18"/>
  <c r="V51" i="18"/>
  <c r="U51" i="18"/>
  <c r="T51" i="18"/>
  <c r="S51" i="18"/>
  <c r="F51" i="18"/>
  <c r="AW50" i="18"/>
  <c r="AV50" i="18"/>
  <c r="AU50" i="18"/>
  <c r="AT50" i="18"/>
  <c r="AS50" i="18"/>
  <c r="AR50" i="18"/>
  <c r="AQ50" i="18"/>
  <c r="AP50" i="18"/>
  <c r="AO50" i="18"/>
  <c r="AN50" i="18"/>
  <c r="AM50" i="18"/>
  <c r="AL50" i="18"/>
  <c r="AK50" i="18"/>
  <c r="AJ50" i="18"/>
  <c r="AI50" i="18"/>
  <c r="AH50" i="18"/>
  <c r="AG50" i="18"/>
  <c r="AF50" i="18"/>
  <c r="AE50" i="18"/>
  <c r="AD50" i="18"/>
  <c r="AC50" i="18"/>
  <c r="AB50" i="18"/>
  <c r="AA50" i="18"/>
  <c r="Z50" i="18"/>
  <c r="Y50" i="18"/>
  <c r="X50" i="18"/>
  <c r="W50" i="18"/>
  <c r="V50" i="18"/>
  <c r="U50" i="18"/>
  <c r="T50" i="18"/>
  <c r="S50" i="18"/>
  <c r="AW48" i="18"/>
  <c r="AV48" i="18"/>
  <c r="AU48" i="18"/>
  <c r="AT48" i="18"/>
  <c r="AS48" i="18"/>
  <c r="AR48" i="18"/>
  <c r="AQ48" i="18"/>
  <c r="AP48" i="18"/>
  <c r="AO48" i="18"/>
  <c r="AN48" i="18"/>
  <c r="AM48" i="18"/>
  <c r="AL48" i="18"/>
  <c r="AK48" i="18"/>
  <c r="AJ48" i="18"/>
  <c r="AI48" i="18"/>
  <c r="AH48" i="18"/>
  <c r="AG48" i="18"/>
  <c r="AF48" i="18"/>
  <c r="AE48" i="18"/>
  <c r="AD48" i="18"/>
  <c r="AC48" i="18"/>
  <c r="AB48" i="18"/>
  <c r="AA48" i="18"/>
  <c r="Z48" i="18"/>
  <c r="Y48" i="18"/>
  <c r="X48" i="18"/>
  <c r="W48" i="18"/>
  <c r="V48" i="18"/>
  <c r="U48" i="18"/>
  <c r="T48" i="18"/>
  <c r="S48" i="18"/>
  <c r="F48" i="18"/>
  <c r="AW47" i="18"/>
  <c r="AV47" i="18"/>
  <c r="AU47" i="18"/>
  <c r="AT47" i="18"/>
  <c r="AS47" i="18"/>
  <c r="AR47" i="18"/>
  <c r="AQ47" i="18"/>
  <c r="AP47" i="18"/>
  <c r="AO47" i="18"/>
  <c r="AN47" i="18"/>
  <c r="AM47" i="18"/>
  <c r="AL47" i="18"/>
  <c r="AK47" i="18"/>
  <c r="AJ47" i="18"/>
  <c r="AI47" i="18"/>
  <c r="AH47" i="18"/>
  <c r="AG47" i="18"/>
  <c r="AF47" i="18"/>
  <c r="AE47" i="18"/>
  <c r="AD47" i="18"/>
  <c r="AC47" i="18"/>
  <c r="AB47" i="18"/>
  <c r="AA47" i="18"/>
  <c r="Z47" i="18"/>
  <c r="Y47" i="18"/>
  <c r="X47" i="18"/>
  <c r="W47" i="18"/>
  <c r="V47" i="18"/>
  <c r="U47" i="18"/>
  <c r="T47" i="18"/>
  <c r="S47" i="18"/>
  <c r="AW45" i="18"/>
  <c r="AV45" i="18"/>
  <c r="AU45" i="18"/>
  <c r="AT45" i="18"/>
  <c r="AS45" i="18"/>
  <c r="AR45" i="18"/>
  <c r="AQ45" i="18"/>
  <c r="AP45" i="18"/>
  <c r="AO45" i="18"/>
  <c r="AN45" i="18"/>
  <c r="AM45" i="18"/>
  <c r="AL45" i="18"/>
  <c r="AK45" i="18"/>
  <c r="AJ45" i="18"/>
  <c r="AI45" i="18"/>
  <c r="AH45" i="18"/>
  <c r="AG45" i="18"/>
  <c r="AF45" i="18"/>
  <c r="AE45" i="18"/>
  <c r="AD45" i="18"/>
  <c r="AC45" i="18"/>
  <c r="AB45" i="18"/>
  <c r="AA45" i="18"/>
  <c r="Z45" i="18"/>
  <c r="Y45" i="18"/>
  <c r="X45" i="18"/>
  <c r="W45" i="18"/>
  <c r="V45" i="18"/>
  <c r="U45" i="18"/>
  <c r="T45" i="18"/>
  <c r="S45" i="18"/>
  <c r="F45" i="18"/>
  <c r="AW44" i="18"/>
  <c r="AV44" i="18"/>
  <c r="AU44" i="18"/>
  <c r="AT44" i="18"/>
  <c r="AS44" i="18"/>
  <c r="AR44" i="18"/>
  <c r="AQ44" i="18"/>
  <c r="AP44" i="18"/>
  <c r="AO44" i="18"/>
  <c r="AN44" i="18"/>
  <c r="AM44" i="18"/>
  <c r="AL44" i="18"/>
  <c r="AK44" i="18"/>
  <c r="AJ44" i="18"/>
  <c r="AI44" i="18"/>
  <c r="AH44" i="18"/>
  <c r="AG44" i="18"/>
  <c r="AF44" i="18"/>
  <c r="AE44" i="18"/>
  <c r="AD44" i="18"/>
  <c r="AC44" i="18"/>
  <c r="AB44" i="18"/>
  <c r="AA44" i="18"/>
  <c r="Z44" i="18"/>
  <c r="Y44" i="18"/>
  <c r="X44" i="18"/>
  <c r="W44" i="18"/>
  <c r="V44" i="18"/>
  <c r="U44" i="18"/>
  <c r="T44" i="18"/>
  <c r="S44" i="18"/>
  <c r="AX44" i="18" s="1"/>
  <c r="AZ44" i="18" s="1"/>
  <c r="AW42" i="18"/>
  <c r="AV42" i="18"/>
  <c r="AU42" i="18"/>
  <c r="AT42" i="18"/>
  <c r="AS42" i="18"/>
  <c r="AR42" i="18"/>
  <c r="AQ42" i="18"/>
  <c r="AP42" i="18"/>
  <c r="AO42" i="18"/>
  <c r="AN42" i="18"/>
  <c r="AM42" i="18"/>
  <c r="AL42" i="18"/>
  <c r="AK42" i="18"/>
  <c r="AJ42" i="18"/>
  <c r="AI42" i="18"/>
  <c r="AH42" i="18"/>
  <c r="AG42" i="18"/>
  <c r="AF42" i="18"/>
  <c r="AE42" i="18"/>
  <c r="AD42" i="18"/>
  <c r="AC42" i="18"/>
  <c r="AB42" i="18"/>
  <c r="AA42" i="18"/>
  <c r="Z42" i="18"/>
  <c r="Y42" i="18"/>
  <c r="X42" i="18"/>
  <c r="W42" i="18"/>
  <c r="V42" i="18"/>
  <c r="U42" i="18"/>
  <c r="T42" i="18"/>
  <c r="S42" i="18"/>
  <c r="F42" i="18"/>
  <c r="AW41" i="18"/>
  <c r="AV41" i="18"/>
  <c r="AU41" i="18"/>
  <c r="AT41" i="18"/>
  <c r="AS41" i="18"/>
  <c r="AR41" i="18"/>
  <c r="AQ41" i="18"/>
  <c r="AP41" i="18"/>
  <c r="AO41" i="18"/>
  <c r="AN41" i="18"/>
  <c r="AM41" i="18"/>
  <c r="AL41" i="18"/>
  <c r="AK41" i="18"/>
  <c r="AJ41" i="18"/>
  <c r="AI41" i="18"/>
  <c r="AH41" i="18"/>
  <c r="AG41" i="18"/>
  <c r="AF41" i="18"/>
  <c r="AE41" i="18"/>
  <c r="AD41" i="18"/>
  <c r="AC41" i="18"/>
  <c r="AB41" i="18"/>
  <c r="AA41" i="18"/>
  <c r="Z41" i="18"/>
  <c r="Y41" i="18"/>
  <c r="X41" i="18"/>
  <c r="W41" i="18"/>
  <c r="V41" i="18"/>
  <c r="U41" i="18"/>
  <c r="T41" i="18"/>
  <c r="S41" i="18"/>
  <c r="AW39" i="18"/>
  <c r="AV39" i="18"/>
  <c r="AU39" i="18"/>
  <c r="AT39" i="18"/>
  <c r="AS39" i="18"/>
  <c r="AR39" i="18"/>
  <c r="AQ39" i="18"/>
  <c r="AP39" i="18"/>
  <c r="AO39" i="18"/>
  <c r="AN39" i="18"/>
  <c r="AM39" i="18"/>
  <c r="AL39" i="18"/>
  <c r="AK39" i="18"/>
  <c r="AJ39" i="18"/>
  <c r="AI39" i="18"/>
  <c r="AH39" i="18"/>
  <c r="AG39" i="18"/>
  <c r="AF39" i="18"/>
  <c r="AE39" i="18"/>
  <c r="AD39" i="18"/>
  <c r="AC39" i="18"/>
  <c r="AB39" i="18"/>
  <c r="AA39" i="18"/>
  <c r="Z39" i="18"/>
  <c r="Y39" i="18"/>
  <c r="X39" i="18"/>
  <c r="W39" i="18"/>
  <c r="V39" i="18"/>
  <c r="U39" i="18"/>
  <c r="T39" i="18"/>
  <c r="S39" i="18"/>
  <c r="F39" i="18"/>
  <c r="AW38" i="18"/>
  <c r="AV38" i="18"/>
  <c r="AU38" i="18"/>
  <c r="AT38" i="18"/>
  <c r="AS38" i="18"/>
  <c r="AR38" i="18"/>
  <c r="AQ38" i="18"/>
  <c r="AP38" i="18"/>
  <c r="AO38" i="18"/>
  <c r="AN38" i="18"/>
  <c r="AM38" i="18"/>
  <c r="AL38" i="18"/>
  <c r="AK38" i="18"/>
  <c r="AJ38" i="18"/>
  <c r="AI38" i="18"/>
  <c r="AH38" i="18"/>
  <c r="AG38" i="18"/>
  <c r="AF38" i="18"/>
  <c r="AE38" i="18"/>
  <c r="AD38" i="18"/>
  <c r="AC38" i="18"/>
  <c r="AB38" i="18"/>
  <c r="AA38" i="18"/>
  <c r="Z38" i="18"/>
  <c r="Y38" i="18"/>
  <c r="X38" i="18"/>
  <c r="W38" i="18"/>
  <c r="V38" i="18"/>
  <c r="U38" i="18"/>
  <c r="T38" i="18"/>
  <c r="S38" i="18"/>
  <c r="AW36" i="18"/>
  <c r="AV36" i="18"/>
  <c r="AU36" i="18"/>
  <c r="AT36" i="18"/>
  <c r="AS36" i="18"/>
  <c r="AR36" i="18"/>
  <c r="AQ36" i="18"/>
  <c r="AP36" i="18"/>
  <c r="AO36" i="18"/>
  <c r="AN36" i="18"/>
  <c r="AM36" i="18"/>
  <c r="AL36" i="18"/>
  <c r="AK36" i="18"/>
  <c r="AJ36" i="18"/>
  <c r="AI36" i="18"/>
  <c r="AH36" i="18"/>
  <c r="AG36" i="18"/>
  <c r="AF36" i="18"/>
  <c r="AE36" i="18"/>
  <c r="AD36" i="18"/>
  <c r="AC36" i="18"/>
  <c r="AB36" i="18"/>
  <c r="AA36" i="18"/>
  <c r="Z36" i="18"/>
  <c r="Y36" i="18"/>
  <c r="X36" i="18"/>
  <c r="W36" i="18"/>
  <c r="V36" i="18"/>
  <c r="U36" i="18"/>
  <c r="T36" i="18"/>
  <c r="S36" i="18"/>
  <c r="F36" i="18"/>
  <c r="AW35" i="18"/>
  <c r="AV35" i="18"/>
  <c r="AU35" i="18"/>
  <c r="AT35" i="18"/>
  <c r="AS35" i="18"/>
  <c r="AR35" i="18"/>
  <c r="AQ35" i="18"/>
  <c r="AP35" i="18"/>
  <c r="AO35" i="18"/>
  <c r="AN35" i="18"/>
  <c r="AM35" i="18"/>
  <c r="AL35" i="18"/>
  <c r="AK35" i="18"/>
  <c r="AJ35" i="18"/>
  <c r="AI35" i="18"/>
  <c r="AH35" i="18"/>
  <c r="AG35" i="18"/>
  <c r="AF35" i="18"/>
  <c r="AE35" i="18"/>
  <c r="AD35" i="18"/>
  <c r="AC35" i="18"/>
  <c r="AB35" i="18"/>
  <c r="AA35" i="18"/>
  <c r="Z35" i="18"/>
  <c r="Y35" i="18"/>
  <c r="X35" i="18"/>
  <c r="W35" i="18"/>
  <c r="V35" i="18"/>
  <c r="U35" i="18"/>
  <c r="T35" i="18"/>
  <c r="S35" i="18"/>
  <c r="AW33" i="18"/>
  <c r="AV33" i="18"/>
  <c r="AU33" i="18"/>
  <c r="AT33" i="18"/>
  <c r="AS33" i="18"/>
  <c r="AR33" i="18"/>
  <c r="AQ33" i="18"/>
  <c r="AP33" i="18"/>
  <c r="AO33" i="18"/>
  <c r="AN33" i="18"/>
  <c r="AM33" i="18"/>
  <c r="AL33" i="18"/>
  <c r="AK33" i="18"/>
  <c r="AJ33" i="18"/>
  <c r="AI33" i="18"/>
  <c r="AH33" i="18"/>
  <c r="AG33" i="18"/>
  <c r="AF33" i="18"/>
  <c r="AE33" i="18"/>
  <c r="AD33" i="18"/>
  <c r="AC33" i="18"/>
  <c r="AB33" i="18"/>
  <c r="AA33" i="18"/>
  <c r="Z33" i="18"/>
  <c r="Y33" i="18"/>
  <c r="X33" i="18"/>
  <c r="W33" i="18"/>
  <c r="V33" i="18"/>
  <c r="U33" i="18"/>
  <c r="T33" i="18"/>
  <c r="S33" i="18"/>
  <c r="F33" i="18"/>
  <c r="AW32" i="18"/>
  <c r="AV32" i="18"/>
  <c r="AU32" i="18"/>
  <c r="AT32" i="18"/>
  <c r="AS32" i="18"/>
  <c r="AR32" i="18"/>
  <c r="AQ32" i="18"/>
  <c r="AP32" i="18"/>
  <c r="AO32" i="18"/>
  <c r="AN32" i="18"/>
  <c r="AM32" i="18"/>
  <c r="AL32" i="18"/>
  <c r="AK32" i="18"/>
  <c r="AJ32" i="18"/>
  <c r="AI32" i="18"/>
  <c r="AH32" i="18"/>
  <c r="AG32" i="18"/>
  <c r="AF32" i="18"/>
  <c r="AE32" i="18"/>
  <c r="AD32" i="18"/>
  <c r="AC32" i="18"/>
  <c r="AB32" i="18"/>
  <c r="AA32" i="18"/>
  <c r="Z32" i="18"/>
  <c r="Y32" i="18"/>
  <c r="X32" i="18"/>
  <c r="W32" i="18"/>
  <c r="V32" i="18"/>
  <c r="U32" i="18"/>
  <c r="T32" i="18"/>
  <c r="S32" i="18"/>
  <c r="AX32" i="18" s="1"/>
  <c r="AZ32" i="18" s="1"/>
  <c r="AW30" i="18"/>
  <c r="AV30" i="18"/>
  <c r="AU30" i="18"/>
  <c r="AT30" i="18"/>
  <c r="AS30" i="18"/>
  <c r="AR30" i="18"/>
  <c r="AQ30" i="18"/>
  <c r="AP30" i="18"/>
  <c r="AO30" i="18"/>
  <c r="AN30" i="18"/>
  <c r="AM30" i="18"/>
  <c r="AL30" i="18"/>
  <c r="AK30" i="18"/>
  <c r="AJ30" i="18"/>
  <c r="AI30" i="18"/>
  <c r="AH30" i="18"/>
  <c r="AG30" i="18"/>
  <c r="AF30" i="18"/>
  <c r="AE30" i="18"/>
  <c r="AD30" i="18"/>
  <c r="AC30" i="18"/>
  <c r="AB30" i="18"/>
  <c r="AA30" i="18"/>
  <c r="Z30" i="18"/>
  <c r="Y30" i="18"/>
  <c r="X30" i="18"/>
  <c r="W30" i="18"/>
  <c r="V30" i="18"/>
  <c r="U30" i="18"/>
  <c r="T30" i="18"/>
  <c r="S30" i="18"/>
  <c r="F30" i="18"/>
  <c r="AW29" i="18"/>
  <c r="AV29" i="18"/>
  <c r="AU29" i="18"/>
  <c r="AT29" i="18"/>
  <c r="AS29" i="18"/>
  <c r="AR29" i="18"/>
  <c r="AQ29" i="18"/>
  <c r="AP29" i="18"/>
  <c r="AO29" i="18"/>
  <c r="AN29" i="18"/>
  <c r="AM29" i="18"/>
  <c r="AL29" i="18"/>
  <c r="AK29" i="18"/>
  <c r="AJ29" i="18"/>
  <c r="AI29" i="18"/>
  <c r="AH29" i="18"/>
  <c r="AG29" i="18"/>
  <c r="AF29" i="18"/>
  <c r="AE29" i="18"/>
  <c r="AD29" i="18"/>
  <c r="AC29" i="18"/>
  <c r="AB29" i="18"/>
  <c r="AA29" i="18"/>
  <c r="Z29" i="18"/>
  <c r="Y29" i="18"/>
  <c r="X29" i="18"/>
  <c r="W29" i="18"/>
  <c r="V29" i="18"/>
  <c r="U29" i="18"/>
  <c r="T29" i="18"/>
  <c r="S29" i="18"/>
  <c r="AW27" i="18"/>
  <c r="AV27" i="18"/>
  <c r="AU27" i="18"/>
  <c r="AT27" i="18"/>
  <c r="AS27" i="18"/>
  <c r="AR27" i="18"/>
  <c r="AQ27" i="18"/>
  <c r="AP27" i="18"/>
  <c r="AO27" i="18"/>
  <c r="AN27" i="18"/>
  <c r="AM27" i="18"/>
  <c r="AL27" i="18"/>
  <c r="AK27" i="18"/>
  <c r="AJ27" i="18"/>
  <c r="AI27" i="18"/>
  <c r="AH27" i="18"/>
  <c r="AG27" i="18"/>
  <c r="AF27" i="18"/>
  <c r="AE27" i="18"/>
  <c r="AD27" i="18"/>
  <c r="AC27" i="18"/>
  <c r="AB27" i="18"/>
  <c r="AA27" i="18"/>
  <c r="Z27" i="18"/>
  <c r="Y27" i="18"/>
  <c r="X27" i="18"/>
  <c r="W27" i="18"/>
  <c r="V27" i="18"/>
  <c r="U27" i="18"/>
  <c r="T27" i="18"/>
  <c r="S27" i="18"/>
  <c r="F27" i="18"/>
  <c r="AW26" i="18"/>
  <c r="AV26" i="18"/>
  <c r="AU26" i="18"/>
  <c r="AT26" i="18"/>
  <c r="AS26" i="18"/>
  <c r="AR26" i="18"/>
  <c r="AQ26" i="18"/>
  <c r="AP26" i="18"/>
  <c r="AO26" i="18"/>
  <c r="AN26" i="18"/>
  <c r="AM26" i="18"/>
  <c r="AL26" i="18"/>
  <c r="AK26" i="18"/>
  <c r="AJ26" i="18"/>
  <c r="AI26" i="18"/>
  <c r="AH26" i="18"/>
  <c r="AG26" i="18"/>
  <c r="AF26" i="18"/>
  <c r="AE26" i="18"/>
  <c r="AD26" i="18"/>
  <c r="AC26" i="18"/>
  <c r="AB26" i="18"/>
  <c r="AA26" i="18"/>
  <c r="Z26" i="18"/>
  <c r="Y26" i="18"/>
  <c r="X26" i="18"/>
  <c r="W26" i="18"/>
  <c r="V26" i="18"/>
  <c r="U26" i="18"/>
  <c r="T26" i="18"/>
  <c r="S26" i="18"/>
  <c r="B25" i="18"/>
  <c r="B28" i="18" s="1"/>
  <c r="B31" i="18" s="1"/>
  <c r="B34" i="18" s="1"/>
  <c r="B37" i="18" s="1"/>
  <c r="B40" i="18" s="1"/>
  <c r="B43" i="18" s="1"/>
  <c r="B46" i="18" s="1"/>
  <c r="B49" i="18" s="1"/>
  <c r="B52" i="18" s="1"/>
  <c r="B55" i="18" s="1"/>
  <c r="B58" i="18" s="1"/>
  <c r="B61" i="18" s="1"/>
  <c r="B64" i="18" s="1"/>
  <c r="B67" i="18" s="1"/>
  <c r="B70" i="18" s="1"/>
  <c r="B73" i="18" s="1"/>
  <c r="B76" i="18" s="1"/>
  <c r="B79" i="18" s="1"/>
  <c r="B82" i="18" s="1"/>
  <c r="B85" i="18" s="1"/>
  <c r="B88" i="18" s="1"/>
  <c r="B91" i="18" s="1"/>
  <c r="B94" i="18" s="1"/>
  <c r="B97" i="18" s="1"/>
  <c r="B100" i="18" s="1"/>
  <c r="B103" i="18" s="1"/>
  <c r="B106" i="18" s="1"/>
  <c r="B109" i="18" s="1"/>
  <c r="B112" i="18" s="1"/>
  <c r="B115" i="18" s="1"/>
  <c r="B118" i="18" s="1"/>
  <c r="B121" i="18" s="1"/>
  <c r="B124" i="18" s="1"/>
  <c r="B127" i="18" s="1"/>
  <c r="B130" i="18" s="1"/>
  <c r="B133" i="18" s="1"/>
  <c r="B136" i="18" s="1"/>
  <c r="B139" i="18" s="1"/>
  <c r="B142" i="18" s="1"/>
  <c r="B145" i="18" s="1"/>
  <c r="B148" i="18" s="1"/>
  <c r="B151" i="18" s="1"/>
  <c r="B154" i="18" s="1"/>
  <c r="B157" i="18" s="1"/>
  <c r="B160" i="18" s="1"/>
  <c r="B163" i="18" s="1"/>
  <c r="B166" i="18" s="1"/>
  <c r="B169" i="18" s="1"/>
  <c r="B172" i="18" s="1"/>
  <c r="B175" i="18" s="1"/>
  <c r="B178" i="18" s="1"/>
  <c r="B181" i="18" s="1"/>
  <c r="B184" i="18" s="1"/>
  <c r="B187" i="18" s="1"/>
  <c r="B190" i="18" s="1"/>
  <c r="B193" i="18" s="1"/>
  <c r="B196" i="18" s="1"/>
  <c r="B199" i="18" s="1"/>
  <c r="B202" i="18" s="1"/>
  <c r="B205" i="18" s="1"/>
  <c r="B208" i="18" s="1"/>
  <c r="B211" i="18" s="1"/>
  <c r="B214" i="18" s="1"/>
  <c r="B217" i="18" s="1"/>
  <c r="B220" i="18" s="1"/>
  <c r="B223" i="18" s="1"/>
  <c r="B226" i="18" s="1"/>
  <c r="B229" i="18" s="1"/>
  <c r="B232" i="18" s="1"/>
  <c r="B235" i="18" s="1"/>
  <c r="B238" i="18" s="1"/>
  <c r="B241" i="18" s="1"/>
  <c r="B244" i="18" s="1"/>
  <c r="B247" i="18" s="1"/>
  <c r="B250" i="18" s="1"/>
  <c r="B253" i="18" s="1"/>
  <c r="B256" i="18" s="1"/>
  <c r="B259" i="18" s="1"/>
  <c r="B262" i="18" s="1"/>
  <c r="B265" i="18" s="1"/>
  <c r="B268" i="18" s="1"/>
  <c r="B271" i="18" s="1"/>
  <c r="B274" i="18" s="1"/>
  <c r="B277" i="18" s="1"/>
  <c r="B280" i="18" s="1"/>
  <c r="B283" i="18" s="1"/>
  <c r="B286" i="18" s="1"/>
  <c r="B289" i="18" s="1"/>
  <c r="B292" i="18" s="1"/>
  <c r="B295" i="18" s="1"/>
  <c r="B298" i="18" s="1"/>
  <c r="B301" i="18" s="1"/>
  <c r="B304" i="18" s="1"/>
  <c r="B307" i="18" s="1"/>
  <c r="B310" i="18" s="1"/>
  <c r="B313" i="18" s="1"/>
  <c r="B316" i="18" s="1"/>
  <c r="B319" i="18" s="1"/>
  <c r="AW24" i="18"/>
  <c r="AV24" i="18"/>
  <c r="AU24" i="18"/>
  <c r="AT24" i="18"/>
  <c r="AS24" i="18"/>
  <c r="AR24" i="18"/>
  <c r="AQ24" i="18"/>
  <c r="AP24" i="18"/>
  <c r="AO24" i="18"/>
  <c r="AN24" i="18"/>
  <c r="AM24" i="18"/>
  <c r="AL24" i="18"/>
  <c r="AK24" i="18"/>
  <c r="AJ24" i="18"/>
  <c r="AI24" i="18"/>
  <c r="AH24" i="18"/>
  <c r="AG24" i="18"/>
  <c r="AF24" i="18"/>
  <c r="AE24" i="18"/>
  <c r="AD24" i="18"/>
  <c r="AC24" i="18"/>
  <c r="AB24" i="18"/>
  <c r="AA24" i="18"/>
  <c r="Z24" i="18"/>
  <c r="Y24" i="18"/>
  <c r="X24" i="18"/>
  <c r="W24" i="18"/>
  <c r="V24" i="18"/>
  <c r="U24" i="18"/>
  <c r="T24" i="18"/>
  <c r="S24" i="18"/>
  <c r="AW23" i="18"/>
  <c r="AV23" i="18"/>
  <c r="AU23" i="18"/>
  <c r="AT23" i="18"/>
  <c r="AS23" i="18"/>
  <c r="AR23" i="18"/>
  <c r="AQ23" i="18"/>
  <c r="AP23" i="18"/>
  <c r="AO23" i="18"/>
  <c r="AN23" i="18"/>
  <c r="AM23" i="18"/>
  <c r="AL23" i="18"/>
  <c r="AK23" i="18"/>
  <c r="AJ23" i="18"/>
  <c r="AI23" i="18"/>
  <c r="AH23" i="18"/>
  <c r="AG23" i="18"/>
  <c r="AF23" i="18"/>
  <c r="AE23" i="18"/>
  <c r="AD23" i="18"/>
  <c r="AC23" i="18"/>
  <c r="AB23" i="18"/>
  <c r="AA23" i="18"/>
  <c r="Z23" i="18"/>
  <c r="Y23" i="18"/>
  <c r="X23" i="18"/>
  <c r="W23" i="18"/>
  <c r="V23" i="18"/>
  <c r="U23" i="18"/>
  <c r="T23" i="18"/>
  <c r="S23" i="18"/>
  <c r="AW19" i="18"/>
  <c r="AW20" i="18" s="1"/>
  <c r="AW21" i="18" s="1"/>
  <c r="AV19" i="18"/>
  <c r="AV20" i="18" s="1"/>
  <c r="AV21" i="18" s="1"/>
  <c r="AU19" i="18"/>
  <c r="AU20" i="18" s="1"/>
  <c r="AU21" i="18" s="1"/>
  <c r="AX17" i="18"/>
  <c r="BC14" i="18"/>
  <c r="AC2" i="18"/>
  <c r="AS20" i="18" s="1"/>
  <c r="AS21" i="18" s="1"/>
  <c r="AW71" i="17"/>
  <c r="AV71"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S71"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Z60" i="17"/>
  <c r="Y60" i="17"/>
  <c r="X60" i="17"/>
  <c r="W60" i="17"/>
  <c r="V60" i="17"/>
  <c r="U60" i="17"/>
  <c r="T60" i="17"/>
  <c r="S60" i="17"/>
  <c r="F60" i="17"/>
  <c r="AW59" i="17"/>
  <c r="AV59" i="17"/>
  <c r="AU59" i="17"/>
  <c r="AT59" i="17"/>
  <c r="AS59" i="17"/>
  <c r="AR59" i="17"/>
  <c r="AQ59" i="17"/>
  <c r="AP59" i="17"/>
  <c r="AO59" i="17"/>
  <c r="AN59" i="17"/>
  <c r="AM59" i="17"/>
  <c r="AL59" i="17"/>
  <c r="AK59" i="17"/>
  <c r="AJ59" i="17"/>
  <c r="AI59" i="17"/>
  <c r="AH59" i="17"/>
  <c r="AG59" i="17"/>
  <c r="AF59" i="17"/>
  <c r="AE59" i="17"/>
  <c r="AD59" i="17"/>
  <c r="AC59" i="17"/>
  <c r="AB59" i="17"/>
  <c r="AA59" i="17"/>
  <c r="Z59" i="17"/>
  <c r="Y59" i="17"/>
  <c r="X59" i="17"/>
  <c r="W59" i="17"/>
  <c r="V59" i="17"/>
  <c r="U59" i="17"/>
  <c r="T59" i="17"/>
  <c r="S59" i="17"/>
  <c r="AW57" i="17"/>
  <c r="AV57"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U57" i="17"/>
  <c r="T57" i="17"/>
  <c r="S57" i="17"/>
  <c r="F57"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Z56" i="17"/>
  <c r="Y56" i="17"/>
  <c r="X56" i="17"/>
  <c r="W56" i="17"/>
  <c r="V56" i="17"/>
  <c r="U56" i="17"/>
  <c r="T56" i="17"/>
  <c r="S56"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Z54" i="17"/>
  <c r="Y54" i="17"/>
  <c r="X54" i="17"/>
  <c r="W54" i="17"/>
  <c r="V54" i="17"/>
  <c r="U54" i="17"/>
  <c r="T54" i="17"/>
  <c r="AX54" i="17" s="1"/>
  <c r="AZ54" i="17" s="1"/>
  <c r="S54" i="17"/>
  <c r="F54" i="17"/>
  <c r="AW53" i="17"/>
  <c r="AV53" i="17"/>
  <c r="AU53" i="17"/>
  <c r="AT53" i="17"/>
  <c r="AS53" i="17"/>
  <c r="AR53" i="17"/>
  <c r="AQ53" i="17"/>
  <c r="AP53" i="17"/>
  <c r="AO53" i="17"/>
  <c r="AN53" i="17"/>
  <c r="AM53" i="17"/>
  <c r="AL53" i="17"/>
  <c r="AK53" i="17"/>
  <c r="AJ53" i="17"/>
  <c r="AI53" i="17"/>
  <c r="AH53" i="17"/>
  <c r="AG53" i="17"/>
  <c r="AF53" i="17"/>
  <c r="AE53" i="17"/>
  <c r="AD53" i="17"/>
  <c r="AC53" i="17"/>
  <c r="AB53" i="17"/>
  <c r="AA53" i="17"/>
  <c r="Z53" i="17"/>
  <c r="Y53" i="17"/>
  <c r="X53" i="17"/>
  <c r="W53" i="17"/>
  <c r="V53" i="17"/>
  <c r="U53" i="17"/>
  <c r="T53" i="17"/>
  <c r="S53"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U51" i="17"/>
  <c r="T51" i="17"/>
  <c r="S51" i="17"/>
  <c r="F51"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V50" i="17"/>
  <c r="U50" i="17"/>
  <c r="T50" i="17"/>
  <c r="S50"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S48" i="17"/>
  <c r="F48"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S47" i="17"/>
  <c r="AW45" i="17"/>
  <c r="AV45" i="17"/>
  <c r="AU45" i="17"/>
  <c r="AT45" i="17"/>
  <c r="AS45" i="17"/>
  <c r="AR45" i="17"/>
  <c r="AQ45" i="17"/>
  <c r="AP45" i="17"/>
  <c r="AO45" i="17"/>
  <c r="AN45" i="17"/>
  <c r="AM45" i="17"/>
  <c r="AL45" i="17"/>
  <c r="AK45" i="17"/>
  <c r="AJ45" i="17"/>
  <c r="AI45" i="17"/>
  <c r="AH45" i="17"/>
  <c r="AG45" i="17"/>
  <c r="AF45" i="17"/>
  <c r="AE45" i="17"/>
  <c r="AD45" i="17"/>
  <c r="AC45" i="17"/>
  <c r="AB45" i="17"/>
  <c r="AA45" i="17"/>
  <c r="Z45" i="17"/>
  <c r="Y45" i="17"/>
  <c r="X45" i="17"/>
  <c r="W45" i="17"/>
  <c r="V45" i="17"/>
  <c r="U45" i="17"/>
  <c r="T45" i="17"/>
  <c r="S45" i="17"/>
  <c r="F45"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U44" i="17"/>
  <c r="T44" i="17"/>
  <c r="S44"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AX42" i="17" s="1"/>
  <c r="AZ42" i="17" s="1"/>
  <c r="S42" i="17"/>
  <c r="F42" i="17"/>
  <c r="AW41" i="17"/>
  <c r="AV41"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S41" i="17"/>
  <c r="AW39" i="17"/>
  <c r="AV39" i="17"/>
  <c r="AU39" i="17"/>
  <c r="AT39" i="17"/>
  <c r="AS39" i="17"/>
  <c r="AR39" i="17"/>
  <c r="AQ39" i="17"/>
  <c r="AP39" i="17"/>
  <c r="AO39" i="17"/>
  <c r="AN39" i="17"/>
  <c r="AM39" i="17"/>
  <c r="AL39" i="17"/>
  <c r="AK39" i="17"/>
  <c r="AJ39" i="17"/>
  <c r="AI39" i="17"/>
  <c r="AH39" i="17"/>
  <c r="AG39" i="17"/>
  <c r="AF39" i="17"/>
  <c r="AE39" i="17"/>
  <c r="AD39" i="17"/>
  <c r="AC39" i="17"/>
  <c r="AB39" i="17"/>
  <c r="AA39" i="17"/>
  <c r="Z39" i="17"/>
  <c r="Y39" i="17"/>
  <c r="X39" i="17"/>
  <c r="W39" i="17"/>
  <c r="V39" i="17"/>
  <c r="U39" i="17"/>
  <c r="T39" i="17"/>
  <c r="S39" i="17"/>
  <c r="F39"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S36" i="17"/>
  <c r="F36" i="17"/>
  <c r="AW35" i="17"/>
  <c r="AV35"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S35" i="17"/>
  <c r="AW33" i="17"/>
  <c r="AV33" i="17"/>
  <c r="AU33" i="17"/>
  <c r="AT33" i="17"/>
  <c r="AS33" i="17"/>
  <c r="AR33" i="17"/>
  <c r="AQ33" i="17"/>
  <c r="AP33" i="17"/>
  <c r="AO33" i="17"/>
  <c r="AN33" i="17"/>
  <c r="AM33" i="17"/>
  <c r="AL33" i="17"/>
  <c r="AK33" i="17"/>
  <c r="AJ33" i="17"/>
  <c r="AI33" i="17"/>
  <c r="AH33" i="17"/>
  <c r="AG33" i="17"/>
  <c r="AF33" i="17"/>
  <c r="AE33" i="17"/>
  <c r="AD33" i="17"/>
  <c r="AC33" i="17"/>
  <c r="AB33" i="17"/>
  <c r="AA33" i="17"/>
  <c r="Z33" i="17"/>
  <c r="Y33" i="17"/>
  <c r="X33" i="17"/>
  <c r="W33" i="17"/>
  <c r="V33" i="17"/>
  <c r="U33" i="17"/>
  <c r="T33" i="17"/>
  <c r="S33" i="17"/>
  <c r="F33"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Z30" i="17"/>
  <c r="Y30" i="17"/>
  <c r="X30" i="17"/>
  <c r="W30" i="17"/>
  <c r="V30" i="17"/>
  <c r="U30" i="17"/>
  <c r="T30" i="17"/>
  <c r="AX30" i="17" s="1"/>
  <c r="AZ30" i="17" s="1"/>
  <c r="S30" i="17"/>
  <c r="F30" i="17"/>
  <c r="AW29" i="17"/>
  <c r="AV29" i="17"/>
  <c r="AU29" i="17"/>
  <c r="AT29" i="17"/>
  <c r="AS29" i="17"/>
  <c r="AR29" i="17"/>
  <c r="AQ29" i="17"/>
  <c r="AP29" i="17"/>
  <c r="AO29" i="17"/>
  <c r="AN29" i="17"/>
  <c r="AM29" i="17"/>
  <c r="AL29" i="17"/>
  <c r="AK29" i="17"/>
  <c r="AJ29" i="17"/>
  <c r="AI29" i="17"/>
  <c r="AH29" i="17"/>
  <c r="AG29" i="17"/>
  <c r="AF29" i="17"/>
  <c r="AE29" i="17"/>
  <c r="AD29" i="17"/>
  <c r="AC29" i="17"/>
  <c r="AB29" i="17"/>
  <c r="AA29" i="17"/>
  <c r="Z29" i="17"/>
  <c r="Y29" i="17"/>
  <c r="X29" i="17"/>
  <c r="W29" i="17"/>
  <c r="V29" i="17"/>
  <c r="U29" i="17"/>
  <c r="T29" i="17"/>
  <c r="S29" i="17"/>
  <c r="AW27" i="17"/>
  <c r="AV27" i="17"/>
  <c r="AU27" i="17"/>
  <c r="AT27" i="17"/>
  <c r="AS27" i="17"/>
  <c r="AR27" i="17"/>
  <c r="AQ27" i="17"/>
  <c r="AP27" i="17"/>
  <c r="AO27" i="17"/>
  <c r="AN27" i="17"/>
  <c r="AM27" i="17"/>
  <c r="AL27" i="17"/>
  <c r="AK27" i="17"/>
  <c r="AJ27" i="17"/>
  <c r="AI27" i="17"/>
  <c r="AH27" i="17"/>
  <c r="AG27" i="17"/>
  <c r="AF27" i="17"/>
  <c r="AE27" i="17"/>
  <c r="AD27" i="17"/>
  <c r="AC27" i="17"/>
  <c r="AB27" i="17"/>
  <c r="AA27" i="17"/>
  <c r="Z27" i="17"/>
  <c r="Y27" i="17"/>
  <c r="X27" i="17"/>
  <c r="W27" i="17"/>
  <c r="V27" i="17"/>
  <c r="U27" i="17"/>
  <c r="T27" i="17"/>
  <c r="S27" i="17"/>
  <c r="F27"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Z26" i="17"/>
  <c r="Y26" i="17"/>
  <c r="X26" i="17"/>
  <c r="W26" i="17"/>
  <c r="V26" i="17"/>
  <c r="U26" i="17"/>
  <c r="T26" i="17"/>
  <c r="S26" i="17"/>
  <c r="B25" i="17"/>
  <c r="B28" i="17" s="1"/>
  <c r="B31" i="17" s="1"/>
  <c r="B34" i="17" s="1"/>
  <c r="B37" i="17" s="1"/>
  <c r="B40" i="17" s="1"/>
  <c r="B43" i="17" s="1"/>
  <c r="B46" i="17" s="1"/>
  <c r="B49" i="17" s="1"/>
  <c r="B52" i="17" s="1"/>
  <c r="B55" i="17" s="1"/>
  <c r="B58" i="17" s="1"/>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F24" i="17"/>
  <c r="AW23" i="17"/>
  <c r="AV23" i="17"/>
  <c r="AU23" i="17"/>
  <c r="AT23" i="17"/>
  <c r="AS23" i="17"/>
  <c r="AR23" i="17"/>
  <c r="AQ23" i="17"/>
  <c r="AP23" i="17"/>
  <c r="AO23" i="17"/>
  <c r="AN23" i="17"/>
  <c r="AM23" i="17"/>
  <c r="AL23" i="17"/>
  <c r="AK23" i="17"/>
  <c r="AJ23" i="17"/>
  <c r="AI23" i="17"/>
  <c r="AH23" i="17"/>
  <c r="AG23" i="17"/>
  <c r="AF23" i="17"/>
  <c r="AE23" i="17"/>
  <c r="AD23" i="17"/>
  <c r="AC23" i="17"/>
  <c r="AB23" i="17"/>
  <c r="AA23" i="17"/>
  <c r="Z23" i="17"/>
  <c r="Y23" i="17"/>
  <c r="X23" i="17"/>
  <c r="W23" i="17"/>
  <c r="V23" i="17"/>
  <c r="U23" i="17"/>
  <c r="T23" i="17"/>
  <c r="S23" i="17"/>
  <c r="AE20" i="17"/>
  <c r="AE21" i="17" s="1"/>
  <c r="AD20" i="17"/>
  <c r="AD21" i="17" s="1"/>
  <c r="Z20" i="17"/>
  <c r="Z21" i="17" s="1"/>
  <c r="X20" i="17"/>
  <c r="X21" i="17" s="1"/>
  <c r="AW19" i="17"/>
  <c r="AW20" i="17" s="1"/>
  <c r="AW21" i="17" s="1"/>
  <c r="AV19" i="17"/>
  <c r="AV20" i="17" s="1"/>
  <c r="AV21" i="17" s="1"/>
  <c r="AU19" i="17"/>
  <c r="AU20" i="17" s="1"/>
  <c r="AU21" i="17" s="1"/>
  <c r="AX17" i="17"/>
  <c r="BC14" i="17"/>
  <c r="AC2" i="17"/>
  <c r="T20" i="17" s="1"/>
  <c r="T21" i="17" s="1"/>
  <c r="U25" i="16"/>
  <c r="S25" i="16"/>
  <c r="Q25" i="16"/>
  <c r="K25" i="16"/>
  <c r="S24" i="16"/>
  <c r="U24" i="16" s="1"/>
  <c r="Q24" i="16"/>
  <c r="K24" i="16"/>
  <c r="S23" i="16"/>
  <c r="U23" i="16" s="1"/>
  <c r="Q23" i="16"/>
  <c r="K23" i="16"/>
  <c r="U22" i="16"/>
  <c r="S22" i="16"/>
  <c r="Q22" i="16"/>
  <c r="K22" i="16"/>
  <c r="S21" i="16"/>
  <c r="U21" i="16" s="1"/>
  <c r="Q21" i="16"/>
  <c r="K21" i="16"/>
  <c r="S20" i="16"/>
  <c r="U20" i="16" s="1"/>
  <c r="Q20" i="16"/>
  <c r="K20" i="16"/>
  <c r="U19" i="16"/>
  <c r="S19" i="16"/>
  <c r="Q19" i="16"/>
  <c r="K19" i="16"/>
  <c r="S18" i="16"/>
  <c r="U18" i="16" s="1"/>
  <c r="Q18" i="16"/>
  <c r="K18" i="16"/>
  <c r="S17" i="16"/>
  <c r="U17" i="16" s="1"/>
  <c r="Q17" i="16"/>
  <c r="K17" i="16"/>
  <c r="U16" i="16"/>
  <c r="S16" i="16"/>
  <c r="Q16" i="16"/>
  <c r="K16" i="16"/>
  <c r="S15" i="16"/>
  <c r="U15" i="16" s="1"/>
  <c r="Q15" i="16"/>
  <c r="K15" i="16"/>
  <c r="S14" i="16"/>
  <c r="U14" i="16" s="1"/>
  <c r="Q14" i="16"/>
  <c r="K14" i="16"/>
  <c r="U13" i="16"/>
  <c r="S13" i="16"/>
  <c r="Q13" i="16"/>
  <c r="K13" i="16"/>
  <c r="S12" i="16"/>
  <c r="U12" i="16" s="1"/>
  <c r="Q12" i="16"/>
  <c r="K12" i="16"/>
  <c r="S11" i="16"/>
  <c r="U11" i="16" s="1"/>
  <c r="Q11" i="16"/>
  <c r="K11" i="16"/>
  <c r="U10" i="16"/>
  <c r="S10" i="16"/>
  <c r="Q10" i="16"/>
  <c r="K10" i="16"/>
  <c r="S9" i="16"/>
  <c r="U9" i="16" s="1"/>
  <c r="Q9" i="16"/>
  <c r="K9" i="16"/>
  <c r="S8" i="16"/>
  <c r="U8" i="16" s="1"/>
  <c r="Q8" i="16"/>
  <c r="K8" i="16"/>
  <c r="U7" i="16"/>
  <c r="S7" i="16"/>
  <c r="Q7" i="16"/>
  <c r="K7" i="16"/>
  <c r="S6" i="16"/>
  <c r="U6" i="16" s="1"/>
  <c r="Q6" i="16"/>
  <c r="K6" i="16"/>
  <c r="AR47" i="15" s="1"/>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F60"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F57"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F54"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F51"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AW48" i="15"/>
  <c r="AV48" i="15"/>
  <c r="AU48" i="15"/>
  <c r="AT48" i="15"/>
  <c r="AP48" i="15"/>
  <c r="AM48" i="15"/>
  <c r="AI48" i="15"/>
  <c r="AF48" i="15"/>
  <c r="AB48" i="15"/>
  <c r="Y48" i="15"/>
  <c r="U48" i="15"/>
  <c r="F48" i="15"/>
  <c r="AW47" i="15"/>
  <c r="AV47" i="15"/>
  <c r="AU47" i="15"/>
  <c r="AT47" i="15"/>
  <c r="AS47" i="15"/>
  <c r="AQ47" i="15"/>
  <c r="AP47" i="15"/>
  <c r="AO47" i="15"/>
  <c r="AM47" i="15"/>
  <c r="AK47" i="15"/>
  <c r="AJ47" i="15"/>
  <c r="AI47" i="15"/>
  <c r="AH47" i="15"/>
  <c r="AG47" i="15"/>
  <c r="AF47" i="15"/>
  <c r="AE47" i="15"/>
  <c r="AC47" i="15"/>
  <c r="AB47" i="15"/>
  <c r="AA47" i="15"/>
  <c r="Y47" i="15"/>
  <c r="X47" i="15"/>
  <c r="W47" i="15"/>
  <c r="V47" i="15"/>
  <c r="U47" i="15"/>
  <c r="S47" i="15"/>
  <c r="AW45" i="15"/>
  <c r="AV45" i="15"/>
  <c r="AU45" i="15"/>
  <c r="AS45" i="15"/>
  <c r="AO45" i="15"/>
  <c r="AL45" i="15"/>
  <c r="AH45" i="15"/>
  <c r="AE45" i="15"/>
  <c r="AA45" i="15"/>
  <c r="X45" i="15"/>
  <c r="T45" i="15"/>
  <c r="F45" i="15"/>
  <c r="AW44" i="15"/>
  <c r="AV44" i="15"/>
  <c r="AU44" i="15"/>
  <c r="AT44" i="15"/>
  <c r="AS44" i="15"/>
  <c r="AR44" i="15"/>
  <c r="AP44" i="15"/>
  <c r="AO44" i="15"/>
  <c r="AN44" i="15"/>
  <c r="AM44" i="15"/>
  <c r="AL44" i="15"/>
  <c r="AK44" i="15"/>
  <c r="AJ44" i="15"/>
  <c r="AH44" i="15"/>
  <c r="AF44" i="15"/>
  <c r="AE44" i="15"/>
  <c r="AD44" i="15"/>
  <c r="AB44" i="15"/>
  <c r="AA44" i="15"/>
  <c r="Z44" i="15"/>
  <c r="Y44" i="15"/>
  <c r="X44" i="15"/>
  <c r="V44" i="15"/>
  <c r="T44" i="15"/>
  <c r="AW42" i="15"/>
  <c r="AV42" i="15"/>
  <c r="AU42" i="15"/>
  <c r="AS42" i="15"/>
  <c r="AR42" i="15"/>
  <c r="AQ42" i="15"/>
  <c r="AP42" i="15"/>
  <c r="AO42" i="15"/>
  <c r="AN42" i="15"/>
  <c r="AL42" i="15"/>
  <c r="AK42" i="15"/>
  <c r="AJ42" i="15"/>
  <c r="AI42" i="15"/>
  <c r="AH42" i="15"/>
  <c r="AG42" i="15"/>
  <c r="AE42" i="15"/>
  <c r="AD42" i="15"/>
  <c r="AC42" i="15"/>
  <c r="AB42" i="15"/>
  <c r="AA42" i="15"/>
  <c r="Z42" i="15"/>
  <c r="X42" i="15"/>
  <c r="W42" i="15"/>
  <c r="V42" i="15"/>
  <c r="U42" i="15"/>
  <c r="T42" i="15"/>
  <c r="S42" i="15"/>
  <c r="F42" i="15"/>
  <c r="AW41" i="15"/>
  <c r="AV41" i="15"/>
  <c r="AU41" i="15"/>
  <c r="AS41" i="15"/>
  <c r="AR41" i="15"/>
  <c r="AQ41" i="15"/>
  <c r="AP41" i="15"/>
  <c r="AO41" i="15"/>
  <c r="AN41" i="15"/>
  <c r="AM41" i="15"/>
  <c r="AL41" i="15"/>
  <c r="AK41" i="15"/>
  <c r="AJ41" i="15"/>
  <c r="AI41" i="15"/>
  <c r="AH41" i="15"/>
  <c r="AG41" i="15"/>
  <c r="AE41" i="15"/>
  <c r="AD41" i="15"/>
  <c r="AC41" i="15"/>
  <c r="AB41" i="15"/>
  <c r="AA41" i="15"/>
  <c r="Z41" i="15"/>
  <c r="Y41" i="15"/>
  <c r="X41" i="15"/>
  <c r="W41" i="15"/>
  <c r="V41" i="15"/>
  <c r="U41" i="15"/>
  <c r="T41" i="15"/>
  <c r="S41" i="15"/>
  <c r="AW39" i="15"/>
  <c r="AV39" i="15"/>
  <c r="AU39" i="15"/>
  <c r="AT39" i="15"/>
  <c r="AR39" i="15"/>
  <c r="AQ39" i="15"/>
  <c r="AN39" i="15"/>
  <c r="AM39" i="15"/>
  <c r="AK39" i="15"/>
  <c r="AJ39" i="15"/>
  <c r="AG39" i="15"/>
  <c r="AF39" i="15"/>
  <c r="AD39" i="15"/>
  <c r="AC39" i="15"/>
  <c r="Z39" i="15"/>
  <c r="Y39" i="15"/>
  <c r="W39" i="15"/>
  <c r="V39" i="15"/>
  <c r="S39" i="15"/>
  <c r="F39" i="15"/>
  <c r="AW38" i="15"/>
  <c r="AV38" i="15"/>
  <c r="AU38" i="15"/>
  <c r="AT38" i="15"/>
  <c r="AS38" i="15"/>
  <c r="AR38" i="15"/>
  <c r="AQ38" i="15"/>
  <c r="AP38" i="15"/>
  <c r="AN38" i="15"/>
  <c r="AM38" i="15"/>
  <c r="AL38" i="15"/>
  <c r="AK38" i="15"/>
  <c r="AJ38" i="15"/>
  <c r="AH38" i="15"/>
  <c r="AG38" i="15"/>
  <c r="AF38" i="15"/>
  <c r="AE38" i="15"/>
  <c r="AD38" i="15"/>
  <c r="AC38" i="15"/>
  <c r="AB38" i="15"/>
  <c r="Z38" i="15"/>
  <c r="Y38" i="15"/>
  <c r="X38" i="15"/>
  <c r="W38" i="15"/>
  <c r="V38" i="15"/>
  <c r="U38" i="15"/>
  <c r="T38" i="15"/>
  <c r="S38"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F36"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AX35" i="15" s="1"/>
  <c r="AZ35" i="15" s="1"/>
  <c r="T35" i="15"/>
  <c r="S35"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F33"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AW30" i="15"/>
  <c r="AV30" i="15"/>
  <c r="AU30" i="15"/>
  <c r="AS30" i="15"/>
  <c r="AR30" i="15"/>
  <c r="AQ30" i="15"/>
  <c r="AP30" i="15"/>
  <c r="AO30" i="15"/>
  <c r="AL30" i="15"/>
  <c r="AK30" i="15"/>
  <c r="AJ30" i="15"/>
  <c r="AI30" i="15"/>
  <c r="AH30" i="15"/>
  <c r="AE30" i="15"/>
  <c r="AD30" i="15"/>
  <c r="AC30" i="15"/>
  <c r="AB30" i="15"/>
  <c r="AA30" i="15"/>
  <c r="X30" i="15"/>
  <c r="W30" i="15"/>
  <c r="V30" i="15"/>
  <c r="U30" i="15"/>
  <c r="T30" i="15"/>
  <c r="F30" i="15"/>
  <c r="AW29" i="15"/>
  <c r="AV29" i="15"/>
  <c r="AU29" i="15"/>
  <c r="AT29" i="15"/>
  <c r="AS29" i="15"/>
  <c r="AR29" i="15"/>
  <c r="AQ29" i="15"/>
  <c r="AP29" i="15"/>
  <c r="AO29" i="15"/>
  <c r="AN29" i="15"/>
  <c r="AM29" i="15"/>
  <c r="AL29" i="15"/>
  <c r="AK29" i="15"/>
  <c r="AJ29" i="15"/>
  <c r="AI29" i="15"/>
  <c r="AH29" i="15"/>
  <c r="AG29" i="15"/>
  <c r="AE29" i="15"/>
  <c r="AD29" i="15"/>
  <c r="AC29" i="15"/>
  <c r="AB29" i="15"/>
  <c r="AA29" i="15"/>
  <c r="Y29" i="15"/>
  <c r="X29" i="15"/>
  <c r="W29" i="15"/>
  <c r="V29" i="15"/>
  <c r="U29" i="15"/>
  <c r="T29" i="15"/>
  <c r="S29" i="15"/>
  <c r="AW27" i="15"/>
  <c r="AV27" i="15"/>
  <c r="AU27" i="15"/>
  <c r="AT27" i="15"/>
  <c r="AN27" i="15"/>
  <c r="AM27" i="15"/>
  <c r="AG27" i="15"/>
  <c r="AF27" i="15"/>
  <c r="Z27" i="15"/>
  <c r="Y27" i="15"/>
  <c r="S27" i="15"/>
  <c r="F27" i="15"/>
  <c r="AW26" i="15"/>
  <c r="AV26" i="15"/>
  <c r="AU26" i="15"/>
  <c r="AT26" i="15"/>
  <c r="AS26" i="15"/>
  <c r="AR26" i="15"/>
  <c r="AQ26" i="15"/>
  <c r="AP26" i="15"/>
  <c r="AN26" i="15"/>
  <c r="AM26" i="15"/>
  <c r="AL26" i="15"/>
  <c r="AK26" i="15"/>
  <c r="AJ26" i="15"/>
  <c r="AH26" i="15"/>
  <c r="AG26" i="15"/>
  <c r="AF26" i="15"/>
  <c r="AE26" i="15"/>
  <c r="AD26" i="15"/>
  <c r="AB26" i="15"/>
  <c r="Z26" i="15"/>
  <c r="Y26" i="15"/>
  <c r="X26" i="15"/>
  <c r="V26" i="15"/>
  <c r="U26" i="15"/>
  <c r="T26" i="15"/>
  <c r="S26" i="15"/>
  <c r="B25" i="15"/>
  <c r="B28" i="15" s="1"/>
  <c r="B31" i="15" s="1"/>
  <c r="B34" i="15" s="1"/>
  <c r="B37" i="15" s="1"/>
  <c r="B40" i="15" s="1"/>
  <c r="B43" i="15" s="1"/>
  <c r="B46" i="15" s="1"/>
  <c r="B49" i="15" s="1"/>
  <c r="B52" i="15" s="1"/>
  <c r="B55" i="15" s="1"/>
  <c r="B58" i="15" s="1"/>
  <c r="AW24" i="15"/>
  <c r="AV24" i="15"/>
  <c r="AU24" i="15"/>
  <c r="AS24" i="15"/>
  <c r="AP24" i="15"/>
  <c r="AL24" i="15"/>
  <c r="AI24" i="15"/>
  <c r="AE24" i="15"/>
  <c r="AB24" i="15"/>
  <c r="X24" i="15"/>
  <c r="U24" i="15"/>
  <c r="F24" i="15"/>
  <c r="AW23" i="15"/>
  <c r="AV23" i="15"/>
  <c r="AU23" i="15"/>
  <c r="AT23" i="15"/>
  <c r="AS23" i="15"/>
  <c r="AR23" i="15"/>
  <c r="AP23" i="15"/>
  <c r="AO23" i="15"/>
  <c r="AN23" i="15"/>
  <c r="AL23" i="15"/>
  <c r="AK23" i="15"/>
  <c r="AJ23" i="15"/>
  <c r="AI23" i="15"/>
  <c r="AH23" i="15"/>
  <c r="AF23" i="15"/>
  <c r="AE23" i="15"/>
  <c r="AD23" i="15"/>
  <c r="AC23" i="15"/>
  <c r="AB23" i="15"/>
  <c r="Z23" i="15"/>
  <c r="Y23" i="15"/>
  <c r="X23" i="15"/>
  <c r="W23" i="15"/>
  <c r="V23" i="15"/>
  <c r="U23" i="15"/>
  <c r="T23" i="15"/>
  <c r="AV21" i="15"/>
  <c r="AV20" i="15"/>
  <c r="AU20" i="15"/>
  <c r="AU21" i="15" s="1"/>
  <c r="AM20" i="15"/>
  <c r="AM21" i="15" s="1"/>
  <c r="AI20" i="15"/>
  <c r="AI21" i="15" s="1"/>
  <c r="AE20" i="15"/>
  <c r="AE21" i="15" s="1"/>
  <c r="AA20" i="15"/>
  <c r="AA21" i="15" s="1"/>
  <c r="W20" i="15"/>
  <c r="W21" i="15" s="1"/>
  <c r="AW19" i="15"/>
  <c r="AW20" i="15" s="1"/>
  <c r="AW21" i="15" s="1"/>
  <c r="AV19" i="15"/>
  <c r="AU19" i="15"/>
  <c r="AX17" i="15"/>
  <c r="BC14" i="15"/>
  <c r="AC2" i="15"/>
  <c r="AN20" i="15" s="1"/>
  <c r="AN21" i="15" s="1"/>
  <c r="C15" i="3"/>
  <c r="AA48" i="15" l="1"/>
  <c r="AP45" i="15"/>
  <c r="AD45" i="15"/>
  <c r="X39" i="15"/>
  <c r="S30" i="15"/>
  <c r="V27" i="15"/>
  <c r="AK48" i="15"/>
  <c r="AN45" i="15"/>
  <c r="AN64" i="15" s="1"/>
  <c r="AB45" i="15"/>
  <c r="AB64" i="15" s="1"/>
  <c r="AH39" i="15"/>
  <c r="AH64" i="15" s="1"/>
  <c r="Z24" i="15"/>
  <c r="AJ48" i="15"/>
  <c r="X48" i="15"/>
  <c r="AM45" i="15"/>
  <c r="AS39" i="15"/>
  <c r="U39" i="15"/>
  <c r="AS27" i="15"/>
  <c r="U27" i="15"/>
  <c r="AK24" i="15"/>
  <c r="Y24" i="15"/>
  <c r="Z45" i="15"/>
  <c r="Z69" i="15" s="1"/>
  <c r="T39" i="15"/>
  <c r="T64" i="15" s="1"/>
  <c r="AR27" i="15"/>
  <c r="T27" i="15"/>
  <c r="AJ24" i="15"/>
  <c r="W48" i="15"/>
  <c r="AR45" i="15"/>
  <c r="AL27" i="15"/>
  <c r="AQ45" i="15"/>
  <c r="AK27" i="15"/>
  <c r="AH48" i="15"/>
  <c r="V48" i="15"/>
  <c r="AK45" i="15"/>
  <c r="AK69" i="15" s="1"/>
  <c r="Y45" i="15"/>
  <c r="AE39" i="15"/>
  <c r="AN30" i="15"/>
  <c r="AQ27" i="15"/>
  <c r="AE27" i="15"/>
  <c r="W24" i="15"/>
  <c r="AS48" i="15"/>
  <c r="AG48" i="15"/>
  <c r="AJ45" i="15"/>
  <c r="AM42" i="15"/>
  <c r="AM30" i="15"/>
  <c r="AM62" i="15" s="1"/>
  <c r="AD27" i="15"/>
  <c r="AD67" i="15" s="1"/>
  <c r="AT24" i="15"/>
  <c r="V24" i="15"/>
  <c r="AR24" i="15"/>
  <c r="AO48" i="15"/>
  <c r="AF42" i="15"/>
  <c r="AP39" i="15"/>
  <c r="AP27" i="15"/>
  <c r="AH24" i="15"/>
  <c r="AT42" i="15"/>
  <c r="AT30" i="15"/>
  <c r="AC24" i="15"/>
  <c r="X27" i="15"/>
  <c r="X67" i="15" s="1"/>
  <c r="AR48" i="15"/>
  <c r="AR64" i="15" s="1"/>
  <c r="T48" i="15"/>
  <c r="AI45" i="15"/>
  <c r="W45" i="15"/>
  <c r="AO39" i="15"/>
  <c r="Z30" i="15"/>
  <c r="AO27" i="15"/>
  <c r="AC27" i="15"/>
  <c r="AG24" i="15"/>
  <c r="AB39" i="15"/>
  <c r="Y30" i="15"/>
  <c r="Y62" i="15" s="1"/>
  <c r="AF24" i="15"/>
  <c r="AC48" i="15"/>
  <c r="AC69" i="15" s="1"/>
  <c r="AF45" i="15"/>
  <c r="AL39" i="15"/>
  <c r="AC45" i="15"/>
  <c r="AM24" i="15"/>
  <c r="AH27" i="15"/>
  <c r="AQ48" i="15"/>
  <c r="AE48" i="15"/>
  <c r="S48" i="15"/>
  <c r="AT45" i="15"/>
  <c r="V45" i="15"/>
  <c r="V69" i="15" s="1"/>
  <c r="Y42" i="15"/>
  <c r="Y64" i="15" s="1"/>
  <c r="AB27" i="15"/>
  <c r="AB67" i="15" s="1"/>
  <c r="T24" i="15"/>
  <c r="AD24" i="15"/>
  <c r="AO24" i="15"/>
  <c r="Z48" i="15"/>
  <c r="AI39" i="15"/>
  <c r="AF30" i="15"/>
  <c r="W27" i="15"/>
  <c r="AA24" i="15"/>
  <c r="AD48" i="15"/>
  <c r="AG45" i="15"/>
  <c r="AG69" i="15" s="1"/>
  <c r="U45" i="15"/>
  <c r="U64" i="15" s="1"/>
  <c r="AA39" i="15"/>
  <c r="AA64" i="15" s="1"/>
  <c r="AA27" i="15"/>
  <c r="AQ24" i="15"/>
  <c r="S24" i="15"/>
  <c r="S45" i="15"/>
  <c r="AG30" i="15"/>
  <c r="AJ27" i="15"/>
  <c r="AN24" i="15"/>
  <c r="AN48" i="15"/>
  <c r="AL48" i="15"/>
  <c r="AI27" i="15"/>
  <c r="AI62" i="15" s="1"/>
  <c r="AX33" i="15"/>
  <c r="AZ33" i="15" s="1"/>
  <c r="AX69" i="18"/>
  <c r="AZ69" i="18" s="1"/>
  <c r="AX129" i="18"/>
  <c r="AZ129" i="18" s="1"/>
  <c r="AX141" i="18"/>
  <c r="AZ141" i="18" s="1"/>
  <c r="AX153" i="18"/>
  <c r="AZ153" i="18" s="1"/>
  <c r="AX177" i="18"/>
  <c r="AZ177" i="18" s="1"/>
  <c r="AX201" i="18"/>
  <c r="AZ201" i="18" s="1"/>
  <c r="AX213" i="18"/>
  <c r="AZ213" i="18" s="1"/>
  <c r="AX225" i="18"/>
  <c r="AZ225" i="18" s="1"/>
  <c r="AX240" i="18"/>
  <c r="AZ240" i="18" s="1"/>
  <c r="AX252" i="18"/>
  <c r="AZ252" i="18" s="1"/>
  <c r="AX264" i="18"/>
  <c r="AZ264" i="18" s="1"/>
  <c r="AX116" i="18"/>
  <c r="AZ116" i="18" s="1"/>
  <c r="AX128" i="18"/>
  <c r="AZ128" i="18" s="1"/>
  <c r="AX140" i="18"/>
  <c r="AZ140" i="18" s="1"/>
  <c r="AX152" i="18"/>
  <c r="AZ152" i="18" s="1"/>
  <c r="AX164" i="18"/>
  <c r="AZ164" i="18" s="1"/>
  <c r="AX176" i="18"/>
  <c r="AZ176" i="18" s="1"/>
  <c r="AX188" i="18"/>
  <c r="AZ188" i="18" s="1"/>
  <c r="AX200" i="18"/>
  <c r="AZ200" i="18" s="1"/>
  <c r="AX212" i="18"/>
  <c r="AZ212" i="18" s="1"/>
  <c r="AX224" i="18"/>
  <c r="AZ224" i="18" s="1"/>
  <c r="AX236" i="18"/>
  <c r="AZ236" i="18" s="1"/>
  <c r="AX245" i="18"/>
  <c r="AZ245" i="18" s="1"/>
  <c r="AX26" i="15"/>
  <c r="AZ26" i="15" s="1"/>
  <c r="AX80" i="18"/>
  <c r="AZ80" i="18" s="1"/>
  <c r="AX92" i="18"/>
  <c r="AZ92" i="18" s="1"/>
  <c r="AX104" i="18"/>
  <c r="AZ104" i="18" s="1"/>
  <c r="AQ20" i="15"/>
  <c r="AQ21" i="15" s="1"/>
  <c r="AA23" i="15"/>
  <c r="AM23" i="15"/>
  <c r="W26" i="15"/>
  <c r="AI26" i="15"/>
  <c r="AF29" i="15"/>
  <c r="AI38" i="15"/>
  <c r="AF41" i="15"/>
  <c r="AX41" i="15" s="1"/>
  <c r="AZ41" i="15" s="1"/>
  <c r="AC44" i="15"/>
  <c r="AX44" i="15" s="1"/>
  <c r="AZ44" i="15" s="1"/>
  <c r="Z47" i="15"/>
  <c r="AL47" i="15"/>
  <c r="AJ20" i="17"/>
  <c r="AJ21" i="17" s="1"/>
  <c r="AX36" i="18"/>
  <c r="AZ36" i="18" s="1"/>
  <c r="AX48" i="18"/>
  <c r="AZ48" i="18" s="1"/>
  <c r="AX60" i="18"/>
  <c r="AZ60" i="18" s="1"/>
  <c r="AX248" i="18"/>
  <c r="AZ248" i="18" s="1"/>
  <c r="AX260" i="18"/>
  <c r="AZ260" i="18" s="1"/>
  <c r="AX269" i="18"/>
  <c r="AZ269" i="18" s="1"/>
  <c r="AX276" i="18"/>
  <c r="AZ276" i="18" s="1"/>
  <c r="AX53" i="15"/>
  <c r="AZ53" i="15" s="1"/>
  <c r="AX57" i="15"/>
  <c r="AZ57" i="15" s="1"/>
  <c r="AN20" i="17"/>
  <c r="AN21" i="17" s="1"/>
  <c r="AW70" i="17"/>
  <c r="AX26" i="17"/>
  <c r="AZ26" i="17" s="1"/>
  <c r="AX38" i="17"/>
  <c r="AZ38" i="17" s="1"/>
  <c r="AX50" i="17"/>
  <c r="AZ50" i="17" s="1"/>
  <c r="AX23" i="18"/>
  <c r="AZ23" i="18" s="1"/>
  <c r="AX35" i="18"/>
  <c r="AZ35" i="18" s="1"/>
  <c r="AX47" i="18"/>
  <c r="AZ47" i="18" s="1"/>
  <c r="AX72" i="18"/>
  <c r="AZ72" i="18" s="1"/>
  <c r="AX84" i="18"/>
  <c r="AZ84" i="18" s="1"/>
  <c r="AX96" i="18"/>
  <c r="AZ96" i="18" s="1"/>
  <c r="AX108" i="18"/>
  <c r="AZ108" i="18" s="1"/>
  <c r="AX120" i="18"/>
  <c r="AZ120" i="18" s="1"/>
  <c r="AX132" i="18"/>
  <c r="AZ132" i="18" s="1"/>
  <c r="AX144" i="18"/>
  <c r="AZ144" i="18" s="1"/>
  <c r="AX156" i="18"/>
  <c r="AZ156" i="18" s="1"/>
  <c r="AX168" i="18"/>
  <c r="AZ168" i="18" s="1"/>
  <c r="AX180" i="18"/>
  <c r="AZ180" i="18" s="1"/>
  <c r="AX192" i="18"/>
  <c r="AZ192" i="18" s="1"/>
  <c r="AX204" i="18"/>
  <c r="AZ204" i="18" s="1"/>
  <c r="AX216" i="18"/>
  <c r="AZ216" i="18" s="1"/>
  <c r="AX228" i="18"/>
  <c r="AZ228" i="18" s="1"/>
  <c r="AX243" i="18"/>
  <c r="AZ243" i="18" s="1"/>
  <c r="AX281" i="18"/>
  <c r="AZ281" i="18" s="1"/>
  <c r="AX290" i="18"/>
  <c r="AZ290" i="18" s="1"/>
  <c r="AX299" i="18"/>
  <c r="AZ299" i="18" s="1"/>
  <c r="AX308" i="18"/>
  <c r="AZ308" i="18" s="1"/>
  <c r="AX317" i="18"/>
  <c r="AZ317" i="18" s="1"/>
  <c r="AX50" i="15"/>
  <c r="AZ50" i="15" s="1"/>
  <c r="AI20" i="17"/>
  <c r="AI21" i="17" s="1"/>
  <c r="AT41" i="15"/>
  <c r="S44" i="15"/>
  <c r="AQ44" i="15"/>
  <c r="AN47" i="15"/>
  <c r="AP20" i="17"/>
  <c r="AP21" i="17" s="1"/>
  <c r="AX29" i="17"/>
  <c r="AZ29" i="17" s="1"/>
  <c r="AX41" i="17"/>
  <c r="AZ41" i="17" s="1"/>
  <c r="AX53" i="17"/>
  <c r="AZ53" i="17" s="1"/>
  <c r="AX71" i="18"/>
  <c r="AZ71" i="18" s="1"/>
  <c r="AX83" i="18"/>
  <c r="AZ83" i="18" s="1"/>
  <c r="AX95" i="18"/>
  <c r="AZ95" i="18" s="1"/>
  <c r="AX107" i="18"/>
  <c r="AZ107" i="18" s="1"/>
  <c r="AX119" i="18"/>
  <c r="AZ119" i="18" s="1"/>
  <c r="AX131" i="18"/>
  <c r="AZ131" i="18" s="1"/>
  <c r="AX143" i="18"/>
  <c r="AZ143" i="18" s="1"/>
  <c r="AX155" i="18"/>
  <c r="AZ155" i="18" s="1"/>
  <c r="AX167" i="18"/>
  <c r="AZ167" i="18" s="1"/>
  <c r="AX179" i="18"/>
  <c r="AZ179" i="18" s="1"/>
  <c r="AX191" i="18"/>
  <c r="AZ191" i="18" s="1"/>
  <c r="AX203" i="18"/>
  <c r="AZ203" i="18" s="1"/>
  <c r="AX215" i="18"/>
  <c r="AZ215" i="18" s="1"/>
  <c r="AX227" i="18"/>
  <c r="AZ227" i="18" s="1"/>
  <c r="AX36" i="15"/>
  <c r="AZ36" i="15" s="1"/>
  <c r="AT20" i="17"/>
  <c r="AT21" i="17" s="1"/>
  <c r="AX24" i="17"/>
  <c r="AZ24" i="17" s="1"/>
  <c r="AX45" i="17"/>
  <c r="AZ45" i="17" s="1"/>
  <c r="AX57" i="17"/>
  <c r="AZ57" i="17" s="1"/>
  <c r="AX27" i="18"/>
  <c r="AZ27" i="18" s="1"/>
  <c r="AX38" i="15"/>
  <c r="AZ38" i="15" s="1"/>
  <c r="AX56" i="15"/>
  <c r="AZ56" i="15" s="1"/>
  <c r="AX33" i="17"/>
  <c r="AZ33" i="17" s="1"/>
  <c r="AX39" i="18"/>
  <c r="AZ39" i="18" s="1"/>
  <c r="AX51" i="18"/>
  <c r="AZ51" i="18" s="1"/>
  <c r="S23" i="15"/>
  <c r="AQ23" i="15"/>
  <c r="AA26" i="15"/>
  <c r="AX32" i="15"/>
  <c r="AZ32" i="15" s="1"/>
  <c r="AA38" i="15"/>
  <c r="U44" i="15"/>
  <c r="AG44" i="15"/>
  <c r="AD47" i="15"/>
  <c r="AX51" i="15"/>
  <c r="AZ51" i="15" s="1"/>
  <c r="AX60" i="15"/>
  <c r="AZ60" i="15" s="1"/>
  <c r="AX36" i="17"/>
  <c r="AZ36" i="17" s="1"/>
  <c r="AX48" i="17"/>
  <c r="AZ48" i="17" s="1"/>
  <c r="AX60" i="17"/>
  <c r="AZ60" i="17" s="1"/>
  <c r="AX26" i="18"/>
  <c r="AZ26" i="18" s="1"/>
  <c r="AX38" i="18"/>
  <c r="AZ38" i="18" s="1"/>
  <c r="AX50" i="18"/>
  <c r="AZ50" i="18" s="1"/>
  <c r="AX63" i="18"/>
  <c r="AZ63" i="18" s="1"/>
  <c r="AX75" i="18"/>
  <c r="AZ75" i="18" s="1"/>
  <c r="AX87" i="18"/>
  <c r="AZ87" i="18" s="1"/>
  <c r="AX99" i="18"/>
  <c r="AZ99" i="18" s="1"/>
  <c r="AX111" i="18"/>
  <c r="AZ111" i="18" s="1"/>
  <c r="AX123" i="18"/>
  <c r="AZ123" i="18" s="1"/>
  <c r="AX135" i="18"/>
  <c r="AZ135" i="18" s="1"/>
  <c r="AX147" i="18"/>
  <c r="AZ147" i="18" s="1"/>
  <c r="AX159" i="18"/>
  <c r="AZ159" i="18" s="1"/>
  <c r="AX171" i="18"/>
  <c r="AZ171" i="18" s="1"/>
  <c r="AX183" i="18"/>
  <c r="AZ183" i="18" s="1"/>
  <c r="AX195" i="18"/>
  <c r="AZ195" i="18" s="1"/>
  <c r="AX207" i="18"/>
  <c r="AZ207" i="18" s="1"/>
  <c r="AX219" i="18"/>
  <c r="AZ219" i="18" s="1"/>
  <c r="AX231" i="18"/>
  <c r="AZ231" i="18" s="1"/>
  <c r="AX255" i="18"/>
  <c r="AZ255" i="18" s="1"/>
  <c r="AX258" i="18"/>
  <c r="AZ258" i="18" s="1"/>
  <c r="AX74" i="18"/>
  <c r="AZ74" i="18" s="1"/>
  <c r="AX86" i="18"/>
  <c r="AZ86" i="18" s="1"/>
  <c r="AX122" i="18"/>
  <c r="AZ122" i="18" s="1"/>
  <c r="AX158" i="18"/>
  <c r="AZ158" i="18" s="1"/>
  <c r="AX170" i="18"/>
  <c r="AZ170" i="18" s="1"/>
  <c r="AX182" i="18"/>
  <c r="AZ182" i="18" s="1"/>
  <c r="AX194" i="18"/>
  <c r="AZ194" i="18" s="1"/>
  <c r="AX206" i="18"/>
  <c r="AZ206" i="18" s="1"/>
  <c r="AX218" i="18"/>
  <c r="AZ218" i="18" s="1"/>
  <c r="AX230" i="18"/>
  <c r="AZ230" i="18" s="1"/>
  <c r="AX284" i="18"/>
  <c r="AZ284" i="18" s="1"/>
  <c r="AX293" i="18"/>
  <c r="AZ293" i="18" s="1"/>
  <c r="AX302" i="18"/>
  <c r="AZ302" i="18" s="1"/>
  <c r="AX311" i="18"/>
  <c r="AZ311" i="18" s="1"/>
  <c r="AX320" i="18"/>
  <c r="AZ320" i="18" s="1"/>
  <c r="S20" i="17"/>
  <c r="S21" i="17" s="1"/>
  <c r="AX98" i="18"/>
  <c r="AZ98" i="18" s="1"/>
  <c r="AX110" i="18"/>
  <c r="AZ110" i="18" s="1"/>
  <c r="S20" i="15"/>
  <c r="S21" i="15" s="1"/>
  <c r="AG23" i="15"/>
  <c r="AX23" i="15" s="1"/>
  <c r="AZ23" i="15" s="1"/>
  <c r="AC26" i="15"/>
  <c r="AO26" i="15"/>
  <c r="Z29" i="15"/>
  <c r="AX29" i="15" s="1"/>
  <c r="AZ29" i="15" s="1"/>
  <c r="AO38" i="15"/>
  <c r="W44" i="15"/>
  <c r="AI44" i="15"/>
  <c r="T47" i="15"/>
  <c r="AX47" i="15" s="1"/>
  <c r="AZ47" i="15" s="1"/>
  <c r="AX59" i="15"/>
  <c r="AZ59" i="15" s="1"/>
  <c r="AX30" i="18"/>
  <c r="AZ30" i="18" s="1"/>
  <c r="AX42" i="18"/>
  <c r="AZ42" i="18" s="1"/>
  <c r="AX54" i="18"/>
  <c r="AZ54" i="18" s="1"/>
  <c r="AX270" i="18"/>
  <c r="AZ270" i="18" s="1"/>
  <c r="AX275" i="18"/>
  <c r="AZ275" i="18" s="1"/>
  <c r="AX54" i="15"/>
  <c r="AZ54" i="15" s="1"/>
  <c r="AX23" i="17"/>
  <c r="AZ23" i="17" s="1"/>
  <c r="AX32" i="17"/>
  <c r="AZ32" i="17" s="1"/>
  <c r="AX44" i="17"/>
  <c r="AZ44" i="17" s="1"/>
  <c r="AX56" i="17"/>
  <c r="AZ56" i="17" s="1"/>
  <c r="AX29" i="18"/>
  <c r="AZ29" i="18" s="1"/>
  <c r="AX41" i="18"/>
  <c r="AZ41" i="18" s="1"/>
  <c r="AX53" i="18"/>
  <c r="AZ53" i="18" s="1"/>
  <c r="AX66" i="18"/>
  <c r="AZ66" i="18" s="1"/>
  <c r="AX78" i="18"/>
  <c r="AZ78" i="18" s="1"/>
  <c r="AX90" i="18"/>
  <c r="AZ90" i="18" s="1"/>
  <c r="AX102" i="18"/>
  <c r="AZ102" i="18" s="1"/>
  <c r="AX114" i="18"/>
  <c r="AZ114" i="18" s="1"/>
  <c r="AX126" i="18"/>
  <c r="AZ126" i="18" s="1"/>
  <c r="AX138" i="18"/>
  <c r="AZ138" i="18" s="1"/>
  <c r="AX150" i="18"/>
  <c r="AZ150" i="18" s="1"/>
  <c r="AX162" i="18"/>
  <c r="AZ162" i="18" s="1"/>
  <c r="AX174" i="18"/>
  <c r="AZ174" i="18" s="1"/>
  <c r="AX186" i="18"/>
  <c r="AZ186" i="18" s="1"/>
  <c r="AX198" i="18"/>
  <c r="AZ198" i="18" s="1"/>
  <c r="AX210" i="18"/>
  <c r="AZ210" i="18" s="1"/>
  <c r="AX222" i="18"/>
  <c r="AZ222" i="18" s="1"/>
  <c r="AX234" i="18"/>
  <c r="AZ234" i="18" s="1"/>
  <c r="AX237" i="18"/>
  <c r="AZ237" i="18" s="1"/>
  <c r="AX246" i="18"/>
  <c r="AZ246" i="18" s="1"/>
  <c r="AX249" i="18"/>
  <c r="AZ249" i="18" s="1"/>
  <c r="AX261" i="18"/>
  <c r="AZ261" i="18" s="1"/>
  <c r="AX35" i="17"/>
  <c r="AZ35" i="17" s="1"/>
  <c r="AX47" i="17"/>
  <c r="AZ47" i="17" s="1"/>
  <c r="AX59" i="17"/>
  <c r="AZ59" i="17" s="1"/>
  <c r="AX65" i="18"/>
  <c r="AZ65" i="18" s="1"/>
  <c r="AX77" i="18"/>
  <c r="AZ77" i="18" s="1"/>
  <c r="AX89" i="18"/>
  <c r="AZ89" i="18" s="1"/>
  <c r="AX101" i="18"/>
  <c r="AZ101" i="18" s="1"/>
  <c r="AX113" i="18"/>
  <c r="AZ113" i="18" s="1"/>
  <c r="AX125" i="18"/>
  <c r="AZ125" i="18" s="1"/>
  <c r="AX137" i="18"/>
  <c r="AZ137" i="18" s="1"/>
  <c r="AX149" i="18"/>
  <c r="AZ149" i="18" s="1"/>
  <c r="AX161" i="18"/>
  <c r="AZ161" i="18" s="1"/>
  <c r="AX173" i="18"/>
  <c r="AZ173" i="18" s="1"/>
  <c r="AX185" i="18"/>
  <c r="AZ185" i="18" s="1"/>
  <c r="AX197" i="18"/>
  <c r="AZ197" i="18" s="1"/>
  <c r="AX209" i="18"/>
  <c r="AZ209" i="18" s="1"/>
  <c r="AX221" i="18"/>
  <c r="AZ221" i="18" s="1"/>
  <c r="AX233" i="18"/>
  <c r="AZ233" i="18" s="1"/>
  <c r="AX242" i="18"/>
  <c r="AZ242" i="18" s="1"/>
  <c r="AX266" i="18"/>
  <c r="AZ266" i="18" s="1"/>
  <c r="AX27" i="17"/>
  <c r="AZ27" i="17" s="1"/>
  <c r="AX39" i="17"/>
  <c r="AZ39" i="17" s="1"/>
  <c r="AX51" i="17"/>
  <c r="AZ51" i="17" s="1"/>
  <c r="AX33" i="18"/>
  <c r="AZ33" i="18" s="1"/>
  <c r="AX45" i="18"/>
  <c r="AZ45" i="18" s="1"/>
  <c r="AX57" i="18"/>
  <c r="AZ57" i="18" s="1"/>
  <c r="AX273" i="18"/>
  <c r="AZ273" i="18" s="1"/>
  <c r="AX278" i="18"/>
  <c r="AZ278" i="18" s="1"/>
  <c r="AX287" i="18"/>
  <c r="AZ287" i="18" s="1"/>
  <c r="AX296" i="18"/>
  <c r="AZ296" i="18" s="1"/>
  <c r="AX305" i="18"/>
  <c r="AZ305" i="18" s="1"/>
  <c r="AX314" i="18"/>
  <c r="AZ314" i="18" s="1"/>
  <c r="AK62" i="17"/>
  <c r="AX24" i="18"/>
  <c r="AZ24" i="18" s="1"/>
  <c r="T20" i="15"/>
  <c r="T21" i="15" s="1"/>
  <c r="AB20" i="15"/>
  <c r="AB21" i="15" s="1"/>
  <c r="AJ20" i="15"/>
  <c r="AJ21" i="15" s="1"/>
  <c r="AR20" i="15"/>
  <c r="AR21" i="15" s="1"/>
  <c r="BB8" i="15"/>
  <c r="U20" i="15"/>
  <c r="U21" i="15" s="1"/>
  <c r="Y20" i="15"/>
  <c r="Y21" i="15" s="1"/>
  <c r="AC20" i="15"/>
  <c r="AC21" i="15" s="1"/>
  <c r="AG20" i="15"/>
  <c r="AG21" i="15" s="1"/>
  <c r="AK20" i="15"/>
  <c r="AK21" i="15" s="1"/>
  <c r="AO20" i="15"/>
  <c r="AO21" i="15" s="1"/>
  <c r="AS20" i="15"/>
  <c r="AS21" i="15" s="1"/>
  <c r="V20" i="15"/>
  <c r="V21" i="15" s="1"/>
  <c r="Z20" i="15"/>
  <c r="Z21" i="15" s="1"/>
  <c r="AD20" i="15"/>
  <c r="AD21" i="15" s="1"/>
  <c r="AH20" i="15"/>
  <c r="AH21" i="15" s="1"/>
  <c r="AL20" i="15"/>
  <c r="AL21" i="15" s="1"/>
  <c r="AP20" i="15"/>
  <c r="AP21" i="15" s="1"/>
  <c r="AT20" i="15"/>
  <c r="AT21" i="15" s="1"/>
  <c r="AT70" i="15"/>
  <c r="AP70" i="15"/>
  <c r="AL70" i="15"/>
  <c r="AH70" i="15"/>
  <c r="AD70" i="15"/>
  <c r="Z70" i="15"/>
  <c r="V70" i="15"/>
  <c r="AW69" i="15"/>
  <c r="AS69" i="15"/>
  <c r="AO69" i="15"/>
  <c r="AS70" i="15"/>
  <c r="AN70" i="15"/>
  <c r="AI70" i="15"/>
  <c r="AC70" i="15"/>
  <c r="X70" i="15"/>
  <c r="S70" i="15"/>
  <c r="AM69" i="15"/>
  <c r="AI69" i="15"/>
  <c r="AE69" i="15"/>
  <c r="W69" i="15"/>
  <c r="S69" i="15"/>
  <c r="AT68" i="15"/>
  <c r="AP68" i="15"/>
  <c r="AL68" i="15"/>
  <c r="AH68" i="15"/>
  <c r="AD68" i="15"/>
  <c r="Z68" i="15"/>
  <c r="V68" i="15"/>
  <c r="AW67" i="15"/>
  <c r="AS67" i="15"/>
  <c r="AO67" i="15"/>
  <c r="AK67" i="15"/>
  <c r="AG67" i="15"/>
  <c r="AC67" i="15"/>
  <c r="U67" i="15"/>
  <c r="AT64" i="15"/>
  <c r="AP64" i="15"/>
  <c r="AL64" i="15"/>
  <c r="AD64" i="15"/>
  <c r="V64" i="15"/>
  <c r="AU63" i="15"/>
  <c r="AQ63" i="15"/>
  <c r="AM63" i="15"/>
  <c r="AI63" i="15"/>
  <c r="AE63" i="15"/>
  <c r="AA63" i="15"/>
  <c r="W63" i="15"/>
  <c r="S63" i="15"/>
  <c r="AV62" i="15"/>
  <c r="AR62" i="15"/>
  <c r="AN62" i="15"/>
  <c r="AJ62" i="15"/>
  <c r="AF62" i="15"/>
  <c r="T62" i="15"/>
  <c r="AW70" i="15"/>
  <c r="AR70" i="15"/>
  <c r="AM70" i="15"/>
  <c r="AG70" i="15"/>
  <c r="AB70" i="15"/>
  <c r="W70" i="15"/>
  <c r="AV69" i="15"/>
  <c r="AQ69" i="15"/>
  <c r="AL69" i="15"/>
  <c r="AD69" i="15"/>
  <c r="AW68" i="15"/>
  <c r="AS68" i="15"/>
  <c r="AO68" i="15"/>
  <c r="AK68" i="15"/>
  <c r="AG68" i="15"/>
  <c r="AC68" i="15"/>
  <c r="Y68" i="15"/>
  <c r="U68" i="15"/>
  <c r="AV67" i="15"/>
  <c r="AR67" i="15"/>
  <c r="AN67" i="15"/>
  <c r="AJ67" i="15"/>
  <c r="AF67" i="15"/>
  <c r="T67" i="15"/>
  <c r="AW64" i="15"/>
  <c r="AS64" i="15"/>
  <c r="AO64" i="15"/>
  <c r="AK64" i="15"/>
  <c r="AT63" i="15"/>
  <c r="AP63" i="15"/>
  <c r="AL63" i="15"/>
  <c r="AH63" i="15"/>
  <c r="AD63" i="15"/>
  <c r="Z63" i="15"/>
  <c r="V63" i="15"/>
  <c r="AU62" i="15"/>
  <c r="AQ62" i="15"/>
  <c r="AE62" i="15"/>
  <c r="AA62" i="15"/>
  <c r="W62" i="15"/>
  <c r="S62" i="15"/>
  <c r="AV70" i="15"/>
  <c r="AQ70" i="15"/>
  <c r="AK70" i="15"/>
  <c r="AF70" i="15"/>
  <c r="AA70" i="15"/>
  <c r="U70" i="15"/>
  <c r="AU69" i="15"/>
  <c r="AP69" i="15"/>
  <c r="AV68" i="15"/>
  <c r="AR68" i="15"/>
  <c r="AN68" i="15"/>
  <c r="AJ68" i="15"/>
  <c r="AF68" i="15"/>
  <c r="AB68" i="15"/>
  <c r="X68" i="15"/>
  <c r="T68" i="15"/>
  <c r="AU67" i="15"/>
  <c r="AQ67" i="15"/>
  <c r="AE67" i="15"/>
  <c r="AA67" i="15"/>
  <c r="W67" i="15"/>
  <c r="S67" i="15"/>
  <c r="AV64" i="15"/>
  <c r="AJ64" i="15"/>
  <c r="AF64" i="15"/>
  <c r="X64" i="15"/>
  <c r="AW63" i="15"/>
  <c r="AS63" i="15"/>
  <c r="AO63" i="15"/>
  <c r="AK63" i="15"/>
  <c r="AG63" i="15"/>
  <c r="AC63" i="15"/>
  <c r="Y63" i="15"/>
  <c r="U63" i="15"/>
  <c r="AT62" i="15"/>
  <c r="AP62" i="15"/>
  <c r="AL62" i="15"/>
  <c r="AH62" i="15"/>
  <c r="AD62" i="15"/>
  <c r="Z62" i="15"/>
  <c r="V62" i="15"/>
  <c r="AU70" i="15"/>
  <c r="AO70" i="15"/>
  <c r="AJ70" i="15"/>
  <c r="AE70" i="15"/>
  <c r="Y70" i="15"/>
  <c r="T70" i="15"/>
  <c r="AT69" i="15"/>
  <c r="AJ69" i="15"/>
  <c r="AF69" i="15"/>
  <c r="AB69" i="15"/>
  <c r="X69" i="15"/>
  <c r="AU68" i="15"/>
  <c r="AQ68" i="15"/>
  <c r="AM68" i="15"/>
  <c r="AI68" i="15"/>
  <c r="AE68" i="15"/>
  <c r="AA68" i="15"/>
  <c r="W68" i="15"/>
  <c r="S68" i="15"/>
  <c r="AT67" i="15"/>
  <c r="AP67" i="15"/>
  <c r="AL67" i="15"/>
  <c r="AH67" i="15"/>
  <c r="Z67" i="15"/>
  <c r="V67" i="15"/>
  <c r="AU64" i="15"/>
  <c r="AQ64" i="15"/>
  <c r="AM64" i="15"/>
  <c r="AI64" i="15"/>
  <c r="AE64" i="15"/>
  <c r="W64" i="15"/>
  <c r="S64" i="15"/>
  <c r="AV63" i="15"/>
  <c r="AR63" i="15"/>
  <c r="AN63" i="15"/>
  <c r="AJ63" i="15"/>
  <c r="AF63" i="15"/>
  <c r="AB63" i="15"/>
  <c r="X63" i="15"/>
  <c r="T63" i="15"/>
  <c r="AW62" i="15"/>
  <c r="AS62" i="15"/>
  <c r="AO62" i="15"/>
  <c r="AK62" i="15"/>
  <c r="AG62" i="15"/>
  <c r="AC62" i="15"/>
  <c r="U62" i="15"/>
  <c r="X20" i="15"/>
  <c r="X21" i="15" s="1"/>
  <c r="AF20" i="15"/>
  <c r="AF21" i="15" s="1"/>
  <c r="S62" i="17"/>
  <c r="AA62" i="17"/>
  <c r="AI62" i="17"/>
  <c r="AQ62" i="17"/>
  <c r="X63" i="17"/>
  <c r="AN63" i="17"/>
  <c r="W64" i="17"/>
  <c r="AM64" i="17"/>
  <c r="V67" i="17"/>
  <c r="AL67" i="17"/>
  <c r="W68" i="17"/>
  <c r="AM68" i="17"/>
  <c r="X69" i="17"/>
  <c r="AN69" i="17"/>
  <c r="Y70" i="17"/>
  <c r="AO70" i="17"/>
  <c r="U62" i="17"/>
  <c r="AC62" i="17"/>
  <c r="AS62" i="17"/>
  <c r="AB63" i="17"/>
  <c r="AR63" i="17"/>
  <c r="AA64" i="17"/>
  <c r="AQ64" i="17"/>
  <c r="Z67" i="17"/>
  <c r="AP67" i="17"/>
  <c r="AA68" i="17"/>
  <c r="AQ68" i="17"/>
  <c r="AB69" i="17"/>
  <c r="AR69" i="17"/>
  <c r="AC70" i="17"/>
  <c r="AS70" i="17"/>
  <c r="AS20" i="17"/>
  <c r="AS21" i="17" s="1"/>
  <c r="AO20" i="17"/>
  <c r="AO21" i="17" s="1"/>
  <c r="AK20" i="17"/>
  <c r="AK21" i="17" s="1"/>
  <c r="AG20" i="17"/>
  <c r="AG21" i="17" s="1"/>
  <c r="AC20" i="17"/>
  <c r="AC21" i="17" s="1"/>
  <c r="Y20" i="17"/>
  <c r="Y21" i="17" s="1"/>
  <c r="U20" i="17"/>
  <c r="U21" i="17" s="1"/>
  <c r="BB8" i="17"/>
  <c r="V20" i="17"/>
  <c r="V21" i="17" s="1"/>
  <c r="AA20" i="17"/>
  <c r="AA21" i="17" s="1"/>
  <c r="AF20" i="17"/>
  <c r="AF21" i="17" s="1"/>
  <c r="AL20" i="17"/>
  <c r="AL21" i="17" s="1"/>
  <c r="AQ20" i="17"/>
  <c r="AQ21" i="17" s="1"/>
  <c r="W62" i="17"/>
  <c r="AE62" i="17"/>
  <c r="AM62" i="17"/>
  <c r="AW62" i="17"/>
  <c r="AF63" i="17"/>
  <c r="AV63" i="17"/>
  <c r="AE64" i="17"/>
  <c r="AU64" i="17"/>
  <c r="AD67" i="17"/>
  <c r="AT67" i="17"/>
  <c r="AE68" i="17"/>
  <c r="AU68" i="17"/>
  <c r="AF69" i="17"/>
  <c r="AV69" i="17"/>
  <c r="AG70" i="17"/>
  <c r="W20" i="17"/>
  <c r="W21" i="17" s="1"/>
  <c r="AB20" i="17"/>
  <c r="AB21" i="17" s="1"/>
  <c r="AH20" i="17"/>
  <c r="AH21" i="17" s="1"/>
  <c r="AM20" i="17"/>
  <c r="AM21" i="17" s="1"/>
  <c r="AR20" i="17"/>
  <c r="AR21" i="17" s="1"/>
  <c r="AT70" i="17"/>
  <c r="AP70" i="17"/>
  <c r="AL70" i="17"/>
  <c r="AH70" i="17"/>
  <c r="AD70" i="17"/>
  <c r="Z70" i="17"/>
  <c r="V70" i="17"/>
  <c r="AW69" i="17"/>
  <c r="AS69" i="17"/>
  <c r="AO69" i="17"/>
  <c r="AK69" i="17"/>
  <c r="AG69" i="17"/>
  <c r="AC69" i="17"/>
  <c r="Y69" i="17"/>
  <c r="U69" i="17"/>
  <c r="AV68" i="17"/>
  <c r="AR68" i="17"/>
  <c r="AN68" i="17"/>
  <c r="AJ68" i="17"/>
  <c r="AF68" i="17"/>
  <c r="AB68" i="17"/>
  <c r="X68" i="17"/>
  <c r="T68" i="17"/>
  <c r="AU67" i="17"/>
  <c r="AQ67" i="17"/>
  <c r="AM67" i="17"/>
  <c r="AI67" i="17"/>
  <c r="AE67" i="17"/>
  <c r="AA67" i="17"/>
  <c r="W67" i="17"/>
  <c r="S67" i="17"/>
  <c r="AV64" i="17"/>
  <c r="AR64" i="17"/>
  <c r="AN64" i="17"/>
  <c r="AJ64" i="17"/>
  <c r="AF64" i="17"/>
  <c r="AB64" i="17"/>
  <c r="X64" i="17"/>
  <c r="T64" i="17"/>
  <c r="AW63" i="17"/>
  <c r="AS63" i="17"/>
  <c r="AO63" i="17"/>
  <c r="AK63" i="17"/>
  <c r="AG63" i="17"/>
  <c r="AC63" i="17"/>
  <c r="Y63" i="17"/>
  <c r="U63" i="17"/>
  <c r="AX62" i="17"/>
  <c r="AZ62" i="17" s="1"/>
  <c r="AT62" i="17"/>
  <c r="AP62" i="17"/>
  <c r="AL62" i="17"/>
  <c r="AH62" i="17"/>
  <c r="AD62" i="17"/>
  <c r="Z62" i="17"/>
  <c r="V62" i="17"/>
  <c r="AV70" i="17"/>
  <c r="AR70" i="17"/>
  <c r="AN70" i="17"/>
  <c r="AJ70" i="17"/>
  <c r="AF70" i="17"/>
  <c r="AB70" i="17"/>
  <c r="X70" i="17"/>
  <c r="T70" i="17"/>
  <c r="AU69" i="17"/>
  <c r="AQ69" i="17"/>
  <c r="AM69" i="17"/>
  <c r="AI69" i="17"/>
  <c r="AE69" i="17"/>
  <c r="AA69" i="17"/>
  <c r="W69" i="17"/>
  <c r="S69" i="17"/>
  <c r="AT68" i="17"/>
  <c r="AP68" i="17"/>
  <c r="AL68" i="17"/>
  <c r="AH68" i="17"/>
  <c r="AD68" i="17"/>
  <c r="Z68" i="17"/>
  <c r="V68" i="17"/>
  <c r="AW67" i="17"/>
  <c r="AS67" i="17"/>
  <c r="AO67" i="17"/>
  <c r="AK67" i="17"/>
  <c r="AG67" i="17"/>
  <c r="AC67" i="17"/>
  <c r="Y67" i="17"/>
  <c r="U67" i="17"/>
  <c r="AX64" i="17"/>
  <c r="AZ64" i="17" s="1"/>
  <c r="AT64" i="17"/>
  <c r="AP64" i="17"/>
  <c r="AL64" i="17"/>
  <c r="AH64" i="17"/>
  <c r="AD64" i="17"/>
  <c r="Z64" i="17"/>
  <c r="V64" i="17"/>
  <c r="AU63" i="17"/>
  <c r="AQ63" i="17"/>
  <c r="AM63" i="17"/>
  <c r="AI63" i="17"/>
  <c r="AE63" i="17"/>
  <c r="AA63" i="17"/>
  <c r="W63" i="17"/>
  <c r="S63" i="17"/>
  <c r="AV62" i="17"/>
  <c r="AR62" i="17"/>
  <c r="AN62" i="17"/>
  <c r="AJ62" i="17"/>
  <c r="AF62" i="17"/>
  <c r="AB62" i="17"/>
  <c r="X62" i="17"/>
  <c r="T62" i="17"/>
  <c r="AU70" i="17"/>
  <c r="AQ70" i="17"/>
  <c r="AM70" i="17"/>
  <c r="AI70" i="17"/>
  <c r="AE70" i="17"/>
  <c r="AA70" i="17"/>
  <c r="W70" i="17"/>
  <c r="S70" i="17"/>
  <c r="AT69" i="17"/>
  <c r="AP69" i="17"/>
  <c r="AL69" i="17"/>
  <c r="AH69" i="17"/>
  <c r="AD69" i="17"/>
  <c r="Z69" i="17"/>
  <c r="V69" i="17"/>
  <c r="AW68" i="17"/>
  <c r="AS68" i="17"/>
  <c r="AO68" i="17"/>
  <c r="AK68" i="17"/>
  <c r="AG68" i="17"/>
  <c r="AC68" i="17"/>
  <c r="Y68" i="17"/>
  <c r="U68" i="17"/>
  <c r="AV67" i="17"/>
  <c r="AR67" i="17"/>
  <c r="AN67" i="17"/>
  <c r="AJ67" i="17"/>
  <c r="AF67" i="17"/>
  <c r="AB67" i="17"/>
  <c r="X67" i="17"/>
  <c r="T67" i="17"/>
  <c r="AW64" i="17"/>
  <c r="AS64" i="17"/>
  <c r="AO64" i="17"/>
  <c r="AK64" i="17"/>
  <c r="AG64" i="17"/>
  <c r="AC64" i="17"/>
  <c r="Y64" i="17"/>
  <c r="U64" i="17"/>
  <c r="AX63" i="17"/>
  <c r="AZ63" i="17" s="1"/>
  <c r="AT63" i="17"/>
  <c r="AP63" i="17"/>
  <c r="AL63" i="17"/>
  <c r="AH63" i="17"/>
  <c r="AD63" i="17"/>
  <c r="Z63" i="17"/>
  <c r="V63" i="17"/>
  <c r="AU62" i="17"/>
  <c r="Y62" i="17"/>
  <c r="AG62" i="17"/>
  <c r="AO62" i="17"/>
  <c r="T63" i="17"/>
  <c r="AJ63" i="17"/>
  <c r="S64" i="17"/>
  <c r="AI64" i="17"/>
  <c r="AH67" i="17"/>
  <c r="S68" i="17"/>
  <c r="AI68" i="17"/>
  <c r="T69" i="17"/>
  <c r="AJ69" i="17"/>
  <c r="U70" i="17"/>
  <c r="AK70" i="17"/>
  <c r="V20" i="18"/>
  <c r="V21" i="18" s="1"/>
  <c r="Z20" i="18"/>
  <c r="Z21" i="18" s="1"/>
  <c r="AD20" i="18"/>
  <c r="AD21" i="18" s="1"/>
  <c r="AH20" i="18"/>
  <c r="AH21" i="18" s="1"/>
  <c r="AL20" i="18"/>
  <c r="AL21" i="18" s="1"/>
  <c r="AP20" i="18"/>
  <c r="AP21" i="18" s="1"/>
  <c r="AT20" i="18"/>
  <c r="AT21" i="18" s="1"/>
  <c r="AV331" i="18"/>
  <c r="AR331" i="18"/>
  <c r="AN331" i="18"/>
  <c r="AJ331" i="18"/>
  <c r="AF331" i="18"/>
  <c r="AB331" i="18"/>
  <c r="X331" i="18"/>
  <c r="T331" i="18"/>
  <c r="AU330" i="18"/>
  <c r="AQ330" i="18"/>
  <c r="AM330" i="18"/>
  <c r="AI330" i="18"/>
  <c r="AE330" i="18"/>
  <c r="AA330" i="18"/>
  <c r="W330" i="18"/>
  <c r="S330" i="18"/>
  <c r="AT329" i="18"/>
  <c r="AP329" i="18"/>
  <c r="AL329" i="18"/>
  <c r="AH329" i="18"/>
  <c r="AD329" i="18"/>
  <c r="Z329" i="18"/>
  <c r="V329" i="18"/>
  <c r="AW328" i="18"/>
  <c r="AS328" i="18"/>
  <c r="AO328" i="18"/>
  <c r="AK328" i="18"/>
  <c r="AG328" i="18"/>
  <c r="AC328" i="18"/>
  <c r="Y328" i="18"/>
  <c r="U328" i="18"/>
  <c r="AX325" i="18"/>
  <c r="AZ325" i="18" s="1"/>
  <c r="AT325" i="18"/>
  <c r="AP325" i="18"/>
  <c r="AL325" i="18"/>
  <c r="AH325" i="18"/>
  <c r="AD325" i="18"/>
  <c r="Z325" i="18"/>
  <c r="V325" i="18"/>
  <c r="AU324" i="18"/>
  <c r="AQ324" i="18"/>
  <c r="AM324" i="18"/>
  <c r="AI324" i="18"/>
  <c r="AE324" i="18"/>
  <c r="AA324" i="18"/>
  <c r="W324" i="18"/>
  <c r="S324" i="18"/>
  <c r="AV323" i="18"/>
  <c r="AR323" i="18"/>
  <c r="AN323" i="18"/>
  <c r="AJ323" i="18"/>
  <c r="AF323" i="18"/>
  <c r="AB323" i="18"/>
  <c r="X323" i="18"/>
  <c r="T323" i="18"/>
  <c r="AU331" i="18"/>
  <c r="AQ331" i="18"/>
  <c r="AM331" i="18"/>
  <c r="AI331" i="18"/>
  <c r="AE331" i="18"/>
  <c r="AA331" i="18"/>
  <c r="W331" i="18"/>
  <c r="S331" i="18"/>
  <c r="AT330" i="18"/>
  <c r="AP330" i="18"/>
  <c r="AL330" i="18"/>
  <c r="AH330" i="18"/>
  <c r="AD330" i="18"/>
  <c r="Z330" i="18"/>
  <c r="V330" i="18"/>
  <c r="AW329" i="18"/>
  <c r="AS329" i="18"/>
  <c r="AO329" i="18"/>
  <c r="AK329" i="18"/>
  <c r="AG329" i="18"/>
  <c r="AC329" i="18"/>
  <c r="Y329" i="18"/>
  <c r="U329" i="18"/>
  <c r="AV328" i="18"/>
  <c r="AR328" i="18"/>
  <c r="AN328" i="18"/>
  <c r="AJ328" i="18"/>
  <c r="AF328" i="18"/>
  <c r="AB328" i="18"/>
  <c r="X328" i="18"/>
  <c r="T328" i="18"/>
  <c r="AW325" i="18"/>
  <c r="AS325" i="18"/>
  <c r="AO325" i="18"/>
  <c r="AK325" i="18"/>
  <c r="AG325" i="18"/>
  <c r="AC325" i="18"/>
  <c r="Y325" i="18"/>
  <c r="U325" i="18"/>
  <c r="AX324" i="18"/>
  <c r="AZ324" i="18" s="1"/>
  <c r="AT324" i="18"/>
  <c r="AP324" i="18"/>
  <c r="AL324" i="18"/>
  <c r="AH324" i="18"/>
  <c r="AD324" i="18"/>
  <c r="Z324" i="18"/>
  <c r="V324" i="18"/>
  <c r="AU323" i="18"/>
  <c r="AQ323" i="18"/>
  <c r="AM323" i="18"/>
  <c r="AI323" i="18"/>
  <c r="AE323" i="18"/>
  <c r="AA323" i="18"/>
  <c r="W323" i="18"/>
  <c r="S323" i="18"/>
  <c r="AT331" i="18"/>
  <c r="AP331" i="18"/>
  <c r="AL331" i="18"/>
  <c r="AH331" i="18"/>
  <c r="AD331" i="18"/>
  <c r="Z331" i="18"/>
  <c r="V331" i="18"/>
  <c r="AW330" i="18"/>
  <c r="AS330" i="18"/>
  <c r="AO330" i="18"/>
  <c r="AK330" i="18"/>
  <c r="AG330" i="18"/>
  <c r="AC330" i="18"/>
  <c r="Y330" i="18"/>
  <c r="U330" i="18"/>
  <c r="AV329" i="18"/>
  <c r="AR329" i="18"/>
  <c r="AN329" i="18"/>
  <c r="AJ329" i="18"/>
  <c r="AF329" i="18"/>
  <c r="AB329" i="18"/>
  <c r="X329" i="18"/>
  <c r="T329" i="18"/>
  <c r="AU328" i="18"/>
  <c r="AQ328" i="18"/>
  <c r="AM328" i="18"/>
  <c r="AI328" i="18"/>
  <c r="AE328" i="18"/>
  <c r="AA328" i="18"/>
  <c r="W328" i="18"/>
  <c r="S328" i="18"/>
  <c r="AV325" i="18"/>
  <c r="AR325" i="18"/>
  <c r="AN325" i="18"/>
  <c r="AJ325" i="18"/>
  <c r="AF325" i="18"/>
  <c r="AB325" i="18"/>
  <c r="X325" i="18"/>
  <c r="T325" i="18"/>
  <c r="AW324" i="18"/>
  <c r="AS324" i="18"/>
  <c r="AO324" i="18"/>
  <c r="AK324" i="18"/>
  <c r="AG324" i="18"/>
  <c r="AC324" i="18"/>
  <c r="Y324" i="18"/>
  <c r="U324" i="18"/>
  <c r="AX323" i="18"/>
  <c r="AZ323" i="18" s="1"/>
  <c r="AT323" i="18"/>
  <c r="AP323" i="18"/>
  <c r="AL323" i="18"/>
  <c r="AH323" i="18"/>
  <c r="AD323" i="18"/>
  <c r="Z323" i="18"/>
  <c r="V323" i="18"/>
  <c r="AS331" i="18"/>
  <c r="AC331" i="18"/>
  <c r="AR330" i="18"/>
  <c r="AB330" i="18"/>
  <c r="AQ329" i="18"/>
  <c r="AA329" i="18"/>
  <c r="AP328" i="18"/>
  <c r="Z328" i="18"/>
  <c r="AQ325" i="18"/>
  <c r="AA325" i="18"/>
  <c r="AR324" i="18"/>
  <c r="AB324" i="18"/>
  <c r="AS323" i="18"/>
  <c r="AC323" i="18"/>
  <c r="AO331" i="18"/>
  <c r="Y331" i="18"/>
  <c r="AN330" i="18"/>
  <c r="X330" i="18"/>
  <c r="AM329" i="18"/>
  <c r="W329" i="18"/>
  <c r="AL328" i="18"/>
  <c r="V328" i="18"/>
  <c r="AM325" i="18"/>
  <c r="W325" i="18"/>
  <c r="AN324" i="18"/>
  <c r="X324" i="18"/>
  <c r="AO323" i="18"/>
  <c r="Y323" i="18"/>
  <c r="AK331" i="18"/>
  <c r="U331" i="18"/>
  <c r="AJ330" i="18"/>
  <c r="T330" i="18"/>
  <c r="AI329" i="18"/>
  <c r="S329" i="18"/>
  <c r="AH328" i="18"/>
  <c r="AI325" i="18"/>
  <c r="S325" i="18"/>
  <c r="AJ324" i="18"/>
  <c r="T324" i="18"/>
  <c r="AK323" i="18"/>
  <c r="U323" i="18"/>
  <c r="AW323" i="18"/>
  <c r="AU325" i="18"/>
  <c r="AU329" i="18"/>
  <c r="AW331" i="18"/>
  <c r="S20" i="18"/>
  <c r="S21" i="18" s="1"/>
  <c r="W20" i="18"/>
  <c r="W21" i="18" s="1"/>
  <c r="AA20" i="18"/>
  <c r="AA21" i="18" s="1"/>
  <c r="AE20" i="18"/>
  <c r="AE21" i="18" s="1"/>
  <c r="AI20" i="18"/>
  <c r="AI21" i="18" s="1"/>
  <c r="AM20" i="18"/>
  <c r="AM21" i="18" s="1"/>
  <c r="AQ20" i="18"/>
  <c r="AQ21" i="18" s="1"/>
  <c r="AX239" i="18"/>
  <c r="AZ239" i="18" s="1"/>
  <c r="AF324" i="18"/>
  <c r="AD328" i="18"/>
  <c r="AF330" i="18"/>
  <c r="T20" i="18"/>
  <c r="T21" i="18" s="1"/>
  <c r="X20" i="18"/>
  <c r="X21" i="18" s="1"/>
  <c r="AB20" i="18"/>
  <c r="AB21" i="18" s="1"/>
  <c r="AF20" i="18"/>
  <c r="AF21" i="18" s="1"/>
  <c r="AJ20" i="18"/>
  <c r="AJ21" i="18" s="1"/>
  <c r="AN20" i="18"/>
  <c r="AN21" i="18" s="1"/>
  <c r="AR20" i="18"/>
  <c r="AR21" i="18" s="1"/>
  <c r="AX59" i="18"/>
  <c r="AZ59" i="18" s="1"/>
  <c r="AV324" i="18"/>
  <c r="AT328" i="18"/>
  <c r="AV330" i="18"/>
  <c r="BB8" i="18"/>
  <c r="U20" i="18"/>
  <c r="U21" i="18" s="1"/>
  <c r="Y20" i="18"/>
  <c r="Y21" i="18" s="1"/>
  <c r="AC20" i="18"/>
  <c r="AC21" i="18" s="1"/>
  <c r="AG20" i="18"/>
  <c r="AG21" i="18" s="1"/>
  <c r="AK20" i="18"/>
  <c r="AK21" i="18" s="1"/>
  <c r="AO20" i="18"/>
  <c r="AO21" i="18" s="1"/>
  <c r="AX62" i="18"/>
  <c r="AZ62" i="18" s="1"/>
  <c r="AG323" i="18"/>
  <c r="AE325" i="18"/>
  <c r="AE329" i="18"/>
  <c r="AG331" i="18"/>
  <c r="AX251" i="18"/>
  <c r="AZ251" i="18" s="1"/>
  <c r="AX263" i="18"/>
  <c r="AZ263" i="18" s="1"/>
  <c r="AX254" i="18"/>
  <c r="AZ254" i="18" s="1"/>
  <c r="AX257" i="18"/>
  <c r="AZ257" i="18" s="1"/>
  <c r="T69" i="15" l="1"/>
  <c r="AC64" i="15"/>
  <c r="X62" i="15"/>
  <c r="Y67" i="15"/>
  <c r="AG64" i="15"/>
  <c r="AH69" i="15"/>
  <c r="AB62" i="15"/>
  <c r="AN69" i="15"/>
  <c r="AI67" i="15"/>
  <c r="U69" i="15"/>
  <c r="AX27" i="15"/>
  <c r="AM67" i="15"/>
  <c r="Y69" i="15"/>
  <c r="AX48" i="15"/>
  <c r="AZ48" i="15" s="1"/>
  <c r="AX39" i="15"/>
  <c r="Z64" i="15"/>
  <c r="AA69" i="15"/>
  <c r="AX30" i="15"/>
  <c r="AZ30" i="15" s="1"/>
  <c r="AR69" i="15"/>
  <c r="AX63" i="15"/>
  <c r="AZ63" i="15" s="1"/>
  <c r="AX42" i="15"/>
  <c r="AZ42" i="15" s="1"/>
  <c r="AX45" i="15"/>
  <c r="AZ45" i="15" s="1"/>
  <c r="AX24" i="15"/>
  <c r="AZ24" i="15" s="1"/>
  <c r="AH13" i="3"/>
  <c r="AH14"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AG15" i="3"/>
  <c r="AZ27" i="15" l="1"/>
  <c r="AX62" i="15"/>
  <c r="AZ62" i="15" s="1"/>
  <c r="AZ39" i="15"/>
  <c r="AX64" i="15"/>
  <c r="AZ64" i="15" s="1"/>
  <c r="AH15" i="3"/>
  <c r="U17" i="3" s="1"/>
</calcChain>
</file>

<file path=xl/sharedStrings.xml><?xml version="1.0" encoding="utf-8"?>
<sst xmlns="http://schemas.openxmlformats.org/spreadsheetml/2006/main" count="2204" uniqueCount="870">
  <si>
    <t>（５）　要介護認定の申請に係る援助</t>
    <rPh sb="4" eb="5">
      <t>ヨウ</t>
    </rPh>
    <rPh sb="5" eb="7">
      <t>カイゴ</t>
    </rPh>
    <rPh sb="7" eb="9">
      <t>ニンテイ</t>
    </rPh>
    <rPh sb="10" eb="12">
      <t>シンセイ</t>
    </rPh>
    <rPh sb="13" eb="14">
      <t>カカ</t>
    </rPh>
    <rPh sb="15" eb="17">
      <t>エンジョ</t>
    </rPh>
    <phoneticPr fontId="3"/>
  </si>
  <si>
    <t>所　在　地</t>
    <rPh sb="0" eb="1">
      <t>トコロ</t>
    </rPh>
    <rPh sb="2" eb="3">
      <t>ザイ</t>
    </rPh>
    <rPh sb="4" eb="5">
      <t>チ</t>
    </rPh>
    <phoneticPr fontId="3"/>
  </si>
  <si>
    <t xml:space="preserve"> 点検日</t>
  </si>
  <si>
    <t xml:space="preserve"> 事業所</t>
    <rPh sb="1" eb="4">
      <t>ジギョウショ</t>
    </rPh>
    <phoneticPr fontId="3"/>
  </si>
  <si>
    <t>事業所番号</t>
  </si>
  <si>
    <t xml:space="preserve"> フリガナ</t>
  </si>
  <si>
    <t xml:space="preserve"> 名　　称</t>
  </si>
  <si>
    <t>（１）　管理者</t>
    <rPh sb="4" eb="7">
      <t>カンリシャ</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</si>
  <si>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</si>
  <si>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</si>
  <si>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</si>
  <si>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</si>
  <si>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</si>
  <si>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</si>
  <si>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（３）　サービス提供困難時の対応</t>
    <rPh sb="8" eb="10">
      <t>テイキョウ</t>
    </rPh>
    <rPh sb="10" eb="12">
      <t>コンナン</t>
    </rPh>
    <rPh sb="12" eb="13">
      <t>ジ</t>
    </rPh>
    <rPh sb="14" eb="16">
      <t>タイオウ</t>
    </rPh>
    <phoneticPr fontId="3"/>
  </si>
  <si>
    <t>（２）　生活相談員・看護職員・介護職員・機能訓練指導員</t>
    <rPh sb="4" eb="6">
      <t>セイカツ</t>
    </rPh>
    <rPh sb="6" eb="9">
      <t>ソウダンイン</t>
    </rPh>
    <rPh sb="10" eb="12">
      <t>カンゴ</t>
    </rPh>
    <rPh sb="12" eb="14">
      <t>ショクイン</t>
    </rPh>
    <rPh sb="15" eb="17">
      <t>カイゴ</t>
    </rPh>
    <rPh sb="17" eb="19">
      <t>ショクイン</t>
    </rPh>
    <rPh sb="20" eb="22">
      <t>キノウ</t>
    </rPh>
    <rPh sb="22" eb="24">
      <t>クンレン</t>
    </rPh>
    <rPh sb="24" eb="27">
      <t>シドウイン</t>
    </rPh>
    <phoneticPr fontId="3"/>
  </si>
  <si>
    <t>問10</t>
    <rPh sb="0" eb="1">
      <t>ト</t>
    </rPh>
    <phoneticPr fontId="3"/>
  </si>
  <si>
    <t>問11</t>
    <rPh sb="0" eb="1">
      <t>ト</t>
    </rPh>
    <phoneticPr fontId="3"/>
  </si>
  <si>
    <t>（１）　定員超過</t>
    <rPh sb="4" eb="6">
      <t>テイイン</t>
    </rPh>
    <rPh sb="6" eb="8">
      <t>チョウカ</t>
    </rPh>
    <phoneticPr fontId="3"/>
  </si>
  <si>
    <t>（２）　提供拒否の禁止</t>
    <rPh sb="4" eb="6">
      <t>テイキョウ</t>
    </rPh>
    <rPh sb="6" eb="8">
      <t>キョヒ</t>
    </rPh>
    <rPh sb="9" eb="11">
      <t>キンシ</t>
    </rPh>
    <phoneticPr fontId="3"/>
  </si>
  <si>
    <t>（２０）　管理者の責務</t>
    <rPh sb="5" eb="8">
      <t>カンリシャ</t>
    </rPh>
    <rPh sb="9" eb="11">
      <t>セキム</t>
    </rPh>
    <phoneticPr fontId="3"/>
  </si>
  <si>
    <t>　個別機能訓練に関する記録（実施時間、訓練内容、担当者等）は、利用者ごとに保管され、常に当該事業所の個別機能訓練の従事者により閲覧が可能である。</t>
    <phoneticPr fontId="3"/>
  </si>
  <si>
    <t>２．設備基準について</t>
  </si>
  <si>
    <t>３．運営基準について</t>
  </si>
  <si>
    <t>4．介護報酬の算定について</t>
    <phoneticPr fontId="3"/>
  </si>
  <si>
    <t>　消防法その他の法令等に規定された設備を設置しており、定期的に設備点検を行っている。</t>
    <rPh sb="1" eb="4">
      <t>ショウボウホウ</t>
    </rPh>
    <rPh sb="6" eb="7">
      <t>ホカ</t>
    </rPh>
    <rPh sb="8" eb="10">
      <t>ホウレイ</t>
    </rPh>
    <rPh sb="10" eb="11">
      <t>トウ</t>
    </rPh>
    <rPh sb="12" eb="14">
      <t>キテイ</t>
    </rPh>
    <rPh sb="17" eb="19">
      <t>セツビ</t>
    </rPh>
    <rPh sb="20" eb="22">
      <t>セッチ</t>
    </rPh>
    <phoneticPr fontId="3"/>
  </si>
  <si>
    <t>介護予防認知症対応型通所介護実施の有無</t>
    <rPh sb="4" eb="6">
      <t>ニンチ</t>
    </rPh>
    <rPh sb="6" eb="7">
      <t>ショウ</t>
    </rPh>
    <rPh sb="7" eb="9">
      <t>タイオウ</t>
    </rPh>
    <rPh sb="9" eb="10">
      <t>カタ</t>
    </rPh>
    <rPh sb="10" eb="12">
      <t>ツウショ</t>
    </rPh>
    <rPh sb="12" eb="14">
      <t>カイゴ</t>
    </rPh>
    <rPh sb="14" eb="16">
      <t>ジッシ</t>
    </rPh>
    <phoneticPr fontId="3"/>
  </si>
  <si>
    <t>連絡先</t>
    <rPh sb="0" eb="2">
      <t>レンラク</t>
    </rPh>
    <rPh sb="2" eb="3">
      <t>サキ</t>
    </rPh>
    <phoneticPr fontId="3"/>
  </si>
  <si>
    <t>電話番号</t>
    <rPh sb="0" eb="2">
      <t>デンワ</t>
    </rPh>
    <rPh sb="2" eb="4">
      <t>バンゴウ</t>
    </rPh>
    <phoneticPr fontId="3"/>
  </si>
  <si>
    <t>【認知症対応型通所介護・介護予防認知症対応型通所介護】</t>
    <rPh sb="1" eb="4">
      <t>ニンチショウ</t>
    </rPh>
    <rPh sb="4" eb="7">
      <t>タイオウガタ</t>
    </rPh>
    <rPh sb="7" eb="9">
      <t>ツウショ</t>
    </rPh>
    <rPh sb="9" eb="11">
      <t>カイゴ</t>
    </rPh>
    <rPh sb="12" eb="14">
      <t>カイゴ</t>
    </rPh>
    <rPh sb="14" eb="16">
      <t>ヨボウ</t>
    </rPh>
    <rPh sb="16" eb="18">
      <t>ニンチ</t>
    </rPh>
    <rPh sb="18" eb="19">
      <t>ショウ</t>
    </rPh>
    <rPh sb="19" eb="21">
      <t>タイオウ</t>
    </rPh>
    <rPh sb="21" eb="22">
      <t>カタ</t>
    </rPh>
    <rPh sb="22" eb="24">
      <t>ツウショ</t>
    </rPh>
    <rPh sb="24" eb="26">
      <t>カイゴ</t>
    </rPh>
    <phoneticPr fontId="3"/>
  </si>
  <si>
    <t>　常に利用者の心身の状況を的確に把握しつつ、相談援助等の生活指導、機能訓練その他必要なサービスを利用者の希望に添って適切に提供している。</t>
    <rPh sb="1" eb="2">
      <t>ツネ</t>
    </rPh>
    <rPh sb="3" eb="6">
      <t>リヨウシャ</t>
    </rPh>
    <rPh sb="7" eb="9">
      <t>シンシン</t>
    </rPh>
    <rPh sb="10" eb="12">
      <t>ジョウキョウ</t>
    </rPh>
    <rPh sb="13" eb="15">
      <t>テキカク</t>
    </rPh>
    <rPh sb="16" eb="18">
      <t>ハアク</t>
    </rPh>
    <rPh sb="22" eb="24">
      <t>ソウダン</t>
    </rPh>
    <rPh sb="24" eb="26">
      <t>エンジョ</t>
    </rPh>
    <rPh sb="26" eb="27">
      <t>トウ</t>
    </rPh>
    <rPh sb="28" eb="30">
      <t>セイカツ</t>
    </rPh>
    <rPh sb="30" eb="32">
      <t>シドウ</t>
    </rPh>
    <rPh sb="33" eb="35">
      <t>キノウ</t>
    </rPh>
    <rPh sb="35" eb="37">
      <t>クンレン</t>
    </rPh>
    <rPh sb="39" eb="40">
      <t>タ</t>
    </rPh>
    <rPh sb="40" eb="42">
      <t>ヒツヨウ</t>
    </rPh>
    <rPh sb="48" eb="51">
      <t>リヨウシャ</t>
    </rPh>
    <rPh sb="52" eb="54">
      <t>キボウ</t>
    </rPh>
    <rPh sb="55" eb="56">
      <t>ソ</t>
    </rPh>
    <rPh sb="58" eb="60">
      <t>テキセツ</t>
    </rPh>
    <rPh sb="61" eb="63">
      <t>テイキョウ</t>
    </rPh>
    <phoneticPr fontId="3"/>
  </si>
  <si>
    <t>　法定代理受領サービスに該当する指定認知症対応型通所介護を提供した際には、その利用者から利用料の一部として、当該指定認知症対応型通所介護に係る地域密着型介護サービス費用基準額から当該指定認知症対応型通所介護事業者に支払われる地域密着型介護サービス費の額を控除して得た額の支払を受けている。</t>
    <rPh sb="18" eb="20">
      <t>ニンチ</t>
    </rPh>
    <rPh sb="20" eb="21">
      <t>ショウ</t>
    </rPh>
    <rPh sb="21" eb="23">
      <t>タイオウ</t>
    </rPh>
    <rPh sb="23" eb="24">
      <t>カタ</t>
    </rPh>
    <rPh sb="24" eb="26">
      <t>ツウショ</t>
    </rPh>
    <rPh sb="26" eb="28">
      <t>カイゴ</t>
    </rPh>
    <rPh sb="71" eb="73">
      <t>チイキ</t>
    </rPh>
    <rPh sb="73" eb="75">
      <t>ミッチャク</t>
    </rPh>
    <rPh sb="75" eb="76">
      <t>カタ</t>
    </rPh>
    <rPh sb="93" eb="95">
      <t>ニンチ</t>
    </rPh>
    <rPh sb="95" eb="96">
      <t>ショウ</t>
    </rPh>
    <rPh sb="96" eb="98">
      <t>タイオウ</t>
    </rPh>
    <rPh sb="98" eb="99">
      <t>カタ</t>
    </rPh>
    <rPh sb="112" eb="114">
      <t>チイキ</t>
    </rPh>
    <rPh sb="114" eb="116">
      <t>ミッチャク</t>
    </rPh>
    <rPh sb="116" eb="117">
      <t>カタ</t>
    </rPh>
    <phoneticPr fontId="3"/>
  </si>
  <si>
    <t>　指定認知症対応型通所介護事業者は、法定代理受領サービスに該当しない指定認知症対応型通所介護を提供した際にその利用者から支払を受ける利用料の額と、指定認知症対応型通所介護に係る地域密着型介護サービス費用基準額との間に、不合理な差額が生じないようにしている。</t>
    <rPh sb="1" eb="3">
      <t>シテイ</t>
    </rPh>
    <rPh sb="3" eb="5">
      <t>ニンチ</t>
    </rPh>
    <rPh sb="5" eb="6">
      <t>ショウ</t>
    </rPh>
    <rPh sb="6" eb="8">
      <t>タイオウ</t>
    </rPh>
    <rPh sb="8" eb="9">
      <t>カタ</t>
    </rPh>
    <rPh sb="88" eb="90">
      <t>チイキ</t>
    </rPh>
    <rPh sb="90" eb="92">
      <t>ミッチャク</t>
    </rPh>
    <rPh sb="92" eb="93">
      <t>カタ</t>
    </rPh>
    <phoneticPr fontId="3"/>
  </si>
  <si>
    <t>問12</t>
    <rPh sb="0" eb="1">
      <t>ト</t>
    </rPh>
    <phoneticPr fontId="3"/>
  </si>
  <si>
    <t>　事業所と同一建物(構造上又は外形上、一体的な建築物を指し、渡り廊下等で繋がっているものも含む)に居住する者又は通う者に対し、サービスを提供した場合、１日につき９４単位を減算している。</t>
    <rPh sb="1" eb="3">
      <t>ジギョウ</t>
    </rPh>
    <rPh sb="3" eb="4">
      <t>ショ</t>
    </rPh>
    <rPh sb="5" eb="7">
      <t>ドウイツ</t>
    </rPh>
    <rPh sb="7" eb="9">
      <t>タテモノ</t>
    </rPh>
    <rPh sb="10" eb="12">
      <t>コウゾウ</t>
    </rPh>
    <rPh sb="12" eb="13">
      <t>ジョウ</t>
    </rPh>
    <rPh sb="13" eb="14">
      <t>マタ</t>
    </rPh>
    <rPh sb="15" eb="18">
      <t>ガイケイジョウ</t>
    </rPh>
    <rPh sb="19" eb="22">
      <t>イッタイテキ</t>
    </rPh>
    <rPh sb="23" eb="26">
      <t>ケンチクブツ</t>
    </rPh>
    <rPh sb="27" eb="28">
      <t>サ</t>
    </rPh>
    <rPh sb="30" eb="31">
      <t>ワタ</t>
    </rPh>
    <rPh sb="32" eb="34">
      <t>ロウカ</t>
    </rPh>
    <rPh sb="34" eb="35">
      <t>トウ</t>
    </rPh>
    <rPh sb="36" eb="37">
      <t>ツナ</t>
    </rPh>
    <rPh sb="45" eb="46">
      <t>フク</t>
    </rPh>
    <rPh sb="49" eb="51">
      <t>キョジュウ</t>
    </rPh>
    <rPh sb="53" eb="54">
      <t>モノ</t>
    </rPh>
    <rPh sb="54" eb="55">
      <t>マタ</t>
    </rPh>
    <rPh sb="56" eb="57">
      <t>カヨ</t>
    </rPh>
    <rPh sb="58" eb="59">
      <t>モノ</t>
    </rPh>
    <rPh sb="60" eb="61">
      <t>タイ</t>
    </rPh>
    <rPh sb="68" eb="70">
      <t>テイキョウ</t>
    </rPh>
    <rPh sb="72" eb="74">
      <t>バアイ</t>
    </rPh>
    <rPh sb="76" eb="77">
      <t>ニチ</t>
    </rPh>
    <rPh sb="82" eb="84">
      <t>タンイ</t>
    </rPh>
    <rPh sb="85" eb="87">
      <t>ゲンサン</t>
    </rPh>
    <phoneticPr fontId="3"/>
  </si>
  <si>
    <t>６.　減算</t>
    <rPh sb="3" eb="5">
      <t>ゲンサン</t>
    </rPh>
    <phoneticPr fontId="3"/>
  </si>
  <si>
    <t>人(f)</t>
    <rPh sb="0" eb="1">
      <t>ニン</t>
    </rPh>
    <phoneticPr fontId="11"/>
  </si>
  <si>
    <r>
      <t>　　　　</t>
    </r>
    <r>
      <rPr>
        <sz val="12"/>
        <rFont val="ＭＳ Ｐ明朝"/>
        <family val="1"/>
        <charset val="128"/>
      </rPr>
      <t>単位目　 　　</t>
    </r>
    <rPh sb="4" eb="6">
      <t>タンイ</t>
    </rPh>
    <rPh sb="6" eb="7">
      <t>メ</t>
    </rPh>
    <phoneticPr fontId="11"/>
  </si>
  <si>
    <r>
      <t>サービス提供日：</t>
    </r>
    <r>
      <rPr>
        <u/>
        <sz val="12"/>
        <rFont val="ＭＳ Ｐ明朝"/>
        <family val="1"/>
        <charset val="128"/>
      </rPr>
      <t>　月 ・ 火 ・ 水 ・ 木 ・ 金 ・ 土 ・ 日 ・ 祝日</t>
    </r>
    <rPh sb="4" eb="6">
      <t>テイキョウ</t>
    </rPh>
    <rPh sb="6" eb="7">
      <t>ビ</t>
    </rPh>
    <rPh sb="9" eb="10">
      <t>ガツ</t>
    </rPh>
    <rPh sb="13" eb="14">
      <t>カ</t>
    </rPh>
    <rPh sb="17" eb="18">
      <t>スイ</t>
    </rPh>
    <rPh sb="21" eb="22">
      <t>モク</t>
    </rPh>
    <rPh sb="25" eb="26">
      <t>キン</t>
    </rPh>
    <rPh sb="29" eb="30">
      <t>ド</t>
    </rPh>
    <rPh sb="33" eb="34">
      <t>ニチ</t>
    </rPh>
    <rPh sb="37" eb="39">
      <t>シュクジツ</t>
    </rPh>
    <phoneticPr fontId="11"/>
  </si>
  <si>
    <r>
      <t>サービス提供時間：</t>
    </r>
    <r>
      <rPr>
        <u/>
        <sz val="12"/>
        <rFont val="ＭＳ Ｐ明朝"/>
        <family val="1"/>
        <charset val="128"/>
      </rPr>
      <t>　　　　時　　　分～　　時　　分（　　　時間　　　分）</t>
    </r>
    <r>
      <rPr>
        <sz val="12"/>
        <rFont val="ＭＳ Ｐ明朝"/>
        <family val="1"/>
        <charset val="128"/>
      </rPr>
      <t>　　</t>
    </r>
    <phoneticPr fontId="11"/>
  </si>
  <si>
    <t>÷</t>
    <phoneticPr fontId="11"/>
  </si>
  <si>
    <t>営業日数</t>
    <phoneticPr fontId="11"/>
  </si>
  <si>
    <t>＝</t>
    <phoneticPr fontId="11"/>
  </si>
  <si>
    <t>名(d)</t>
    <rPh sb="0" eb="1">
      <t>メイ</t>
    </rPh>
    <phoneticPr fontId="11"/>
  </si>
  <si>
    <t>月平均利用者数：月の利用者合計数（ｅ）</t>
    <rPh sb="0" eb="1">
      <t>ツキ</t>
    </rPh>
    <rPh sb="1" eb="3">
      <t>ヘイキン</t>
    </rPh>
    <rPh sb="3" eb="6">
      <t>リヨウシャ</t>
    </rPh>
    <rPh sb="6" eb="7">
      <t>スウ</t>
    </rPh>
    <rPh sb="8" eb="9">
      <t>ツキ</t>
    </rPh>
    <rPh sb="10" eb="13">
      <t>リヨウシャ</t>
    </rPh>
    <rPh sb="13" eb="16">
      <t>ゴウケイスウ</t>
    </rPh>
    <phoneticPr fontId="11"/>
  </si>
  <si>
    <r>
      <t>　　　②　要支援１・２の利用者については、その日の延べ利用者数ではなく、</t>
    </r>
    <r>
      <rPr>
        <b/>
        <sz val="12"/>
        <rFont val="ＭＳ ゴシック"/>
        <family val="3"/>
        <charset val="128"/>
      </rPr>
      <t>サービスを受けている要支援の利用者が最も多い時間帯の利用者数</t>
    </r>
    <r>
      <rPr>
        <sz val="12"/>
        <rFont val="ＭＳ ゴシック"/>
        <family val="3"/>
        <charset val="128"/>
      </rPr>
      <t>です。</t>
    </r>
    <rPh sb="5" eb="8">
      <t>ヨウシエン</t>
    </rPh>
    <rPh sb="12" eb="15">
      <t>リヨウシャ</t>
    </rPh>
    <rPh sb="23" eb="24">
      <t>ヒ</t>
    </rPh>
    <rPh sb="25" eb="26">
      <t>ノ</t>
    </rPh>
    <rPh sb="27" eb="30">
      <t>リヨウシャ</t>
    </rPh>
    <rPh sb="30" eb="31">
      <t>スウ</t>
    </rPh>
    <rPh sb="41" eb="42">
      <t>ウ</t>
    </rPh>
    <rPh sb="46" eb="49">
      <t>ヨウシエン</t>
    </rPh>
    <rPh sb="50" eb="53">
      <t>リヨウシャ</t>
    </rPh>
    <rPh sb="54" eb="55">
      <t>モット</t>
    </rPh>
    <rPh sb="56" eb="57">
      <t>オオ</t>
    </rPh>
    <rPh sb="58" eb="61">
      <t>ジカンタイ</t>
    </rPh>
    <rPh sb="62" eb="65">
      <t>リヨウシャ</t>
    </rPh>
    <rPh sb="65" eb="66">
      <t>スウ</t>
    </rPh>
    <phoneticPr fontId="11"/>
  </si>
  <si>
    <t>◆人員基準については、別紙１　勤務形態一覧表により確認してください。</t>
    <rPh sb="1" eb="3">
      <t>ジンイン</t>
    </rPh>
    <rPh sb="3" eb="5">
      <t>キジュン</t>
    </rPh>
    <rPh sb="11" eb="13">
      <t>ベッシ</t>
    </rPh>
    <rPh sb="15" eb="17">
      <t>キンム</t>
    </rPh>
    <rPh sb="17" eb="19">
      <t>ケイタイ</t>
    </rPh>
    <rPh sb="19" eb="21">
      <t>イチラン</t>
    </rPh>
    <rPh sb="21" eb="22">
      <t>ヒョウ</t>
    </rPh>
    <rPh sb="25" eb="27">
      <t>カクニン</t>
    </rPh>
    <phoneticPr fontId="3"/>
  </si>
  <si>
    <t>●単独型又は併設型の場合</t>
    <rPh sb="1" eb="3">
      <t>タンドク</t>
    </rPh>
    <rPh sb="3" eb="4">
      <t>カタ</t>
    </rPh>
    <rPh sb="4" eb="5">
      <t>マタ</t>
    </rPh>
    <rPh sb="6" eb="8">
      <t>ヘイセツ</t>
    </rPh>
    <rPh sb="8" eb="9">
      <t>カタ</t>
    </rPh>
    <rPh sb="10" eb="12">
      <t>バアイ</t>
    </rPh>
    <phoneticPr fontId="3"/>
  </si>
  <si>
    <t>●共用型の場合</t>
    <rPh sb="1" eb="3">
      <t>キョウヨウ</t>
    </rPh>
    <rPh sb="3" eb="4">
      <t>カタ</t>
    </rPh>
    <rPh sb="5" eb="7">
      <t>バアイ</t>
    </rPh>
    <phoneticPr fontId="3"/>
  </si>
  <si>
    <t>問7</t>
    <rPh sb="0" eb="1">
      <t>ト</t>
    </rPh>
    <phoneticPr fontId="3"/>
  </si>
  <si>
    <t>問8</t>
    <rPh sb="0" eb="1">
      <t>ト</t>
    </rPh>
    <phoneticPr fontId="3"/>
  </si>
  <si>
    <t>問9</t>
    <rPh sb="0" eb="1">
      <t>ト</t>
    </rPh>
    <phoneticPr fontId="3"/>
  </si>
  <si>
    <t>　通所サービスの提供時間中に理美容サービスや訪問マッサージ、通院等を組み込んでいない。</t>
    <rPh sb="1" eb="3">
      <t>ツウショ</t>
    </rPh>
    <rPh sb="22" eb="24">
      <t>ホウモン</t>
    </rPh>
    <rPh sb="30" eb="32">
      <t>ツウイン</t>
    </rPh>
    <rPh sb="32" eb="33">
      <t>トウ</t>
    </rPh>
    <phoneticPr fontId="3"/>
  </si>
  <si>
    <t>　利用者が、短期入所生活介護、短期入所療養介護、特定施設入居者生活介護、小規模多機能型居宅介護、認知症対応型共同生活介護、地域密着型特定施設入居者生活介護、地域密着型介護老人福祉施設入所者生活介護、複合型サービスを受けている間は認知症対応型通所介護費を算定していない。</t>
    <rPh sb="1" eb="4">
      <t>リヨウシャ</t>
    </rPh>
    <rPh sb="99" eb="102">
      <t>フクゴウガタ</t>
    </rPh>
    <rPh sb="114" eb="116">
      <t>ニンチ</t>
    </rPh>
    <rPh sb="116" eb="117">
      <t>ショウ</t>
    </rPh>
    <rPh sb="117" eb="119">
      <t>タイオウ</t>
    </rPh>
    <rPh sb="119" eb="120">
      <t>カタ</t>
    </rPh>
    <rPh sb="120" eb="122">
      <t>ツウショ</t>
    </rPh>
    <rPh sb="122" eb="124">
      <t>カイゴ</t>
    </rPh>
    <rPh sb="124" eb="125">
      <t>ヒ</t>
    </rPh>
    <phoneticPr fontId="3"/>
  </si>
  <si>
    <t>（１）　サービス提供時間について</t>
    <rPh sb="8" eb="10">
      <t>テイキョウ</t>
    </rPh>
    <rPh sb="10" eb="12">
      <t>ジカン</t>
    </rPh>
    <phoneticPr fontId="3"/>
  </si>
  <si>
    <t>（２）　他サービスとの関係</t>
    <rPh sb="4" eb="5">
      <t>タ</t>
    </rPh>
    <rPh sb="11" eb="13">
      <t>カンケイ</t>
    </rPh>
    <phoneticPr fontId="3"/>
  </si>
  <si>
    <t>　生活相談員又は看護・介護職員のうち１人以上は常勤である。</t>
    <rPh sb="1" eb="3">
      <t>セイカツ</t>
    </rPh>
    <rPh sb="3" eb="6">
      <t>ソウダンイン</t>
    </rPh>
    <rPh sb="6" eb="7">
      <t>マタ</t>
    </rPh>
    <rPh sb="19" eb="20">
      <t>ニン</t>
    </rPh>
    <rPh sb="20" eb="22">
      <t>イジョウ</t>
    </rPh>
    <rPh sb="23" eb="25">
      <t>ジョウキン</t>
    </rPh>
    <phoneticPr fontId="3"/>
  </si>
  <si>
    <t>定員</t>
    <rPh sb="0" eb="2">
      <t>テイイン</t>
    </rPh>
    <phoneticPr fontId="3"/>
  </si>
  <si>
    <t>人</t>
    <rPh sb="0" eb="1">
      <t>ニン</t>
    </rPh>
    <phoneticPr fontId="3"/>
  </si>
  <si>
    <t>利用者数</t>
    <rPh sb="0" eb="2">
      <t>リヨウ</t>
    </rPh>
    <rPh sb="2" eb="3">
      <t>シャ</t>
    </rPh>
    <rPh sb="3" eb="4">
      <t>スウ</t>
    </rPh>
    <phoneticPr fontId="3"/>
  </si>
  <si>
    <t>合計</t>
  </si>
  <si>
    <t>単位数</t>
    <rPh sb="0" eb="3">
      <t>タンイスウ</t>
    </rPh>
    <phoneticPr fontId="3"/>
  </si>
  <si>
    <t>単位</t>
    <rPh sb="0" eb="2">
      <t>タンイ</t>
    </rPh>
    <phoneticPr fontId="3"/>
  </si>
  <si>
    <t>　指定認知症対応型通所介護の単位ごとに、サービス提供を行う時間帯に応じて専ら当該指定認知症対応型通所介護の提供に当たる生活相談員を１以上配置している。</t>
    <rPh sb="3" eb="5">
      <t>ニンチ</t>
    </rPh>
    <rPh sb="5" eb="6">
      <t>ショウ</t>
    </rPh>
    <rPh sb="6" eb="8">
      <t>タイオウ</t>
    </rPh>
    <rPh sb="8" eb="9">
      <t>カタ</t>
    </rPh>
    <rPh sb="33" eb="34">
      <t>オウ</t>
    </rPh>
    <rPh sb="42" eb="44">
      <t>ニンチ</t>
    </rPh>
    <rPh sb="44" eb="45">
      <t>ショウ</t>
    </rPh>
    <rPh sb="45" eb="48">
      <t>タイオウガタ</t>
    </rPh>
    <rPh sb="68" eb="70">
      <t>ハイチ</t>
    </rPh>
    <phoneticPr fontId="3"/>
  </si>
  <si>
    <t>　×の場合：提供拒否した理由（　　　　　　　　　　　　　　　　　　　　　　　　　　　　　　　）</t>
    <rPh sb="3" eb="5">
      <t>バアイ</t>
    </rPh>
    <rPh sb="6" eb="8">
      <t>テイキョウ</t>
    </rPh>
    <rPh sb="8" eb="10">
      <t>キョヒ</t>
    </rPh>
    <rPh sb="12" eb="14">
      <t>リユウ</t>
    </rPh>
    <phoneticPr fontId="3"/>
  </si>
  <si>
    <t>　通常の事業の実施地域以外の地域に居住する利用者に係る送迎費用、食事の提供に要する費用、おむつ代その他日常生活においても通常必要となるものに係る費用であって、その利用者に負担させることが適当なもの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5" eb="26">
      <t>カカ</t>
    </rPh>
    <rPh sb="27" eb="29">
      <t>ソウゲイ</t>
    </rPh>
    <rPh sb="29" eb="31">
      <t>ヒヨウ</t>
    </rPh>
    <rPh sb="32" eb="34">
      <t>ショクジ</t>
    </rPh>
    <rPh sb="35" eb="37">
      <t>テイキョウ</t>
    </rPh>
    <rPh sb="38" eb="39">
      <t>ヨウ</t>
    </rPh>
    <rPh sb="41" eb="43">
      <t>ヒヨウ</t>
    </rPh>
    <rPh sb="47" eb="48">
      <t>ダイ</t>
    </rPh>
    <phoneticPr fontId="3"/>
  </si>
  <si>
    <t>　個別の費用ごとに内訳を記載した領収書を利用者へ発行している。</t>
    <rPh sb="16" eb="19">
      <t>リョウシュウショ</t>
    </rPh>
    <rPh sb="20" eb="23">
      <t>リヨウシャ</t>
    </rPh>
    <rPh sb="24" eb="26">
      <t>ハッコウ</t>
    </rPh>
    <phoneticPr fontId="3"/>
  </si>
  <si>
    <t>６月</t>
  </si>
  <si>
    <t>７月</t>
  </si>
  <si>
    <t>８月</t>
  </si>
  <si>
    <t>９月</t>
  </si>
  <si>
    <t>１０月</t>
  </si>
  <si>
    <t>１１月</t>
  </si>
  <si>
    <t>１２月</t>
  </si>
  <si>
    <t>２月</t>
  </si>
  <si>
    <t>３月</t>
  </si>
  <si>
    <t>＜利用者数一覧表＞</t>
    <rPh sb="1" eb="4">
      <t>リヨウシャ</t>
    </rPh>
    <rPh sb="4" eb="5">
      <t>スウ</t>
    </rPh>
    <phoneticPr fontId="11"/>
  </si>
  <si>
    <t>別紙2</t>
    <rPh sb="0" eb="2">
      <t>ベッシ</t>
    </rPh>
    <phoneticPr fontId="11"/>
  </si>
  <si>
    <t>○　枠の中に数字を入れてください。</t>
    <rPh sb="2" eb="3">
      <t>ワク</t>
    </rPh>
    <rPh sb="4" eb="5">
      <t>ナカ</t>
    </rPh>
    <rPh sb="6" eb="8">
      <t>スウジ</t>
    </rPh>
    <rPh sb="9" eb="10">
      <t>イ</t>
    </rPh>
    <phoneticPr fontId="11"/>
  </si>
  <si>
    <t>○　単位ごとに作成してください。</t>
    <rPh sb="2" eb="4">
      <t>タンイ</t>
    </rPh>
    <rPh sb="7" eb="9">
      <t>サクセイ</t>
    </rPh>
    <phoneticPr fontId="11"/>
  </si>
  <si>
    <t>要介護１～５</t>
    <rPh sb="0" eb="3">
      <t>ヨウカイゴ</t>
    </rPh>
    <phoneticPr fontId="11"/>
  </si>
  <si>
    <t>（ａ）</t>
    <phoneticPr fontId="11"/>
  </si>
  <si>
    <t>（ｂ）</t>
    <phoneticPr fontId="11"/>
  </si>
  <si>
    <t>利用者合計数　(a)+(b)</t>
    <rPh sb="0" eb="3">
      <t>リヨウシャ</t>
    </rPh>
    <rPh sb="3" eb="5">
      <t>ゴウケイ</t>
    </rPh>
    <rPh sb="5" eb="6">
      <t>スウ</t>
    </rPh>
    <phoneticPr fontId="11"/>
  </si>
  <si>
    <t>（ｃ）</t>
    <phoneticPr fontId="11"/>
  </si>
  <si>
    <t>日</t>
    <rPh sb="0" eb="1">
      <t>ニチ</t>
    </rPh>
    <phoneticPr fontId="11"/>
  </si>
  <si>
    <t>備考：①　営業していない日については斜線等を引いてください。</t>
    <rPh sb="0" eb="2">
      <t>ビコウ</t>
    </rPh>
    <rPh sb="5" eb="7">
      <t>エイギョウ</t>
    </rPh>
    <rPh sb="12" eb="13">
      <t>ヒ</t>
    </rPh>
    <rPh sb="18" eb="20">
      <t>シャセン</t>
    </rPh>
    <rPh sb="20" eb="21">
      <t>トウ</t>
    </rPh>
    <rPh sb="22" eb="23">
      <t>ヒ</t>
    </rPh>
    <phoneticPr fontId="11"/>
  </si>
  <si>
    <t>＜チェック！＞</t>
    <phoneticPr fontId="11"/>
  </si>
  <si>
    <t>①　利用定員の遵守　…　各サービス提供日の利用者合計数（ｃ）が定員（ｄ）を超えていませんか。</t>
    <rPh sb="2" eb="4">
      <t>リヨウ</t>
    </rPh>
    <rPh sb="4" eb="6">
      <t>テイイン</t>
    </rPh>
    <rPh sb="7" eb="9">
      <t>ジュンシュ</t>
    </rPh>
    <rPh sb="12" eb="13">
      <t>カク</t>
    </rPh>
    <rPh sb="17" eb="19">
      <t>テイキョウ</t>
    </rPh>
    <rPh sb="19" eb="20">
      <t>ビ</t>
    </rPh>
    <rPh sb="21" eb="24">
      <t>リヨウシャ</t>
    </rPh>
    <rPh sb="24" eb="27">
      <t>ゴウケイスウ</t>
    </rPh>
    <rPh sb="31" eb="33">
      <t>テイイン</t>
    </rPh>
    <rPh sb="37" eb="38">
      <t>コ</t>
    </rPh>
    <phoneticPr fontId="11"/>
  </si>
  <si>
    <r>
      <t>②　減算の有無　　　　…　月平均利用者数(f)が定員（ｄ）を超えていませんか？</t>
    </r>
    <r>
      <rPr>
        <sz val="12"/>
        <rFont val="ＭＳ Ｐゴシック"/>
        <family val="3"/>
        <charset val="128"/>
      </rPr>
      <t>　→　超えている場合、当該月の次の月の介護報酬について減算する必要があります。</t>
    </r>
    <rPh sb="2" eb="4">
      <t>ゲンサン</t>
    </rPh>
    <rPh sb="5" eb="7">
      <t>ウム</t>
    </rPh>
    <rPh sb="13" eb="14">
      <t>ツキ</t>
    </rPh>
    <rPh sb="14" eb="16">
      <t>ヘイキン</t>
    </rPh>
    <rPh sb="16" eb="19">
      <t>リヨウシャ</t>
    </rPh>
    <rPh sb="19" eb="20">
      <t>スウ</t>
    </rPh>
    <rPh sb="24" eb="26">
      <t>テイイン</t>
    </rPh>
    <rPh sb="30" eb="31">
      <t>コ</t>
    </rPh>
    <rPh sb="42" eb="43">
      <t>コ</t>
    </rPh>
    <rPh sb="47" eb="49">
      <t>バアイ</t>
    </rPh>
    <rPh sb="50" eb="52">
      <t>トウガイ</t>
    </rPh>
    <rPh sb="52" eb="53">
      <t>ツキ</t>
    </rPh>
    <rPh sb="54" eb="55">
      <t>ツギ</t>
    </rPh>
    <rPh sb="56" eb="57">
      <t>ツキ</t>
    </rPh>
    <rPh sb="58" eb="60">
      <t>カイゴ</t>
    </rPh>
    <rPh sb="60" eb="62">
      <t>ホウシュウ</t>
    </rPh>
    <rPh sb="66" eb="68">
      <t>ゲンサン</t>
    </rPh>
    <rPh sb="70" eb="72">
      <t>ヒツヨウ</t>
    </rPh>
    <phoneticPr fontId="11"/>
  </si>
  <si>
    <t>（２）月単位の利用者数</t>
    <rPh sb="3" eb="6">
      <t>ツキタンイ</t>
    </rPh>
    <rPh sb="7" eb="10">
      <t>リヨウシャ</t>
    </rPh>
    <rPh sb="10" eb="11">
      <t>スウ</t>
    </rPh>
    <phoneticPr fontId="11"/>
  </si>
  <si>
    <t>４月</t>
    <rPh sb="1" eb="2">
      <t>ガツ</t>
    </rPh>
    <phoneticPr fontId="11"/>
  </si>
  <si>
    <t>５月</t>
    <rPh sb="1" eb="2">
      <t>ガツ</t>
    </rPh>
    <phoneticPr fontId="11"/>
  </si>
  <si>
    <t>１月</t>
    <phoneticPr fontId="11"/>
  </si>
  <si>
    <t>延べ利用者数</t>
    <rPh sb="0" eb="1">
      <t>ノ</t>
    </rPh>
    <rPh sb="2" eb="5">
      <t>リヨウシャ</t>
    </rPh>
    <rPh sb="5" eb="6">
      <t>スウ</t>
    </rPh>
    <phoneticPr fontId="11"/>
  </si>
  <si>
    <t>※要介護は延べ人数、要支援は同時にサービスを受けた利用者の最大数を日ごとに合計した数になります。</t>
    <rPh sb="1" eb="4">
      <t>ヨウカイゴ</t>
    </rPh>
    <rPh sb="5" eb="6">
      <t>ノ</t>
    </rPh>
    <rPh sb="7" eb="9">
      <t>ニンズウ</t>
    </rPh>
    <rPh sb="10" eb="13">
      <t>ヨウシエン</t>
    </rPh>
    <rPh sb="14" eb="16">
      <t>ドウジ</t>
    </rPh>
    <rPh sb="22" eb="23">
      <t>ウ</t>
    </rPh>
    <rPh sb="25" eb="28">
      <t>リヨウシャ</t>
    </rPh>
    <rPh sb="29" eb="32">
      <t>サイダイスウ</t>
    </rPh>
    <rPh sb="33" eb="34">
      <t>ヒ</t>
    </rPh>
    <rPh sb="37" eb="39">
      <t>ゴウケイ</t>
    </rPh>
    <rPh sb="41" eb="42">
      <t>カズ</t>
    </rPh>
    <phoneticPr fontId="11"/>
  </si>
  <si>
    <t>)</t>
    <phoneticPr fontId="11"/>
  </si>
  <si>
    <t>要支援１，２の利用者で同時に
サービスを受けた最大数</t>
    <rPh sb="0" eb="3">
      <t>ヨウシエン</t>
    </rPh>
    <rPh sb="7" eb="10">
      <t>リヨウシャ</t>
    </rPh>
    <rPh sb="11" eb="13">
      <t>ドウジ</t>
    </rPh>
    <rPh sb="20" eb="21">
      <t>ウ</t>
    </rPh>
    <rPh sb="23" eb="26">
      <t>サイダイスウ</t>
    </rPh>
    <phoneticPr fontId="11"/>
  </si>
  <si>
    <t>　　定員：</t>
    <phoneticPr fontId="11"/>
  </si>
  <si>
    <t>サービス種類（</t>
    <phoneticPr fontId="11"/>
  </si>
  <si>
    <t>事業所番号（</t>
    <rPh sb="3" eb="5">
      <t>バンゴウ</t>
    </rPh>
    <phoneticPr fontId="12"/>
  </si>
  <si>
    <t>事業所名（</t>
    <phoneticPr fontId="11"/>
  </si>
  <si>
    <t>）</t>
    <phoneticPr fontId="11"/>
  </si>
  <si>
    <t>人</t>
    <rPh sb="0" eb="1">
      <t>ニン</t>
    </rPh>
    <phoneticPr fontId="11"/>
  </si>
  <si>
    <t>(ｅ)</t>
    <phoneticPr fontId="11"/>
  </si>
  <si>
    <t>　管理者は、モニタリングの結果を踏まえ、必要に応じて介護予防認知症対応型通所介護計画の変更を行っている。</t>
    <rPh sb="30" eb="32">
      <t>ニンチ</t>
    </rPh>
    <rPh sb="32" eb="33">
      <t>ショウ</t>
    </rPh>
    <rPh sb="33" eb="35">
      <t>タイオウ</t>
    </rPh>
    <rPh sb="35" eb="36">
      <t>カタ</t>
    </rPh>
    <phoneticPr fontId="3"/>
  </si>
  <si>
    <t>　個別機能訓練加算の対象となる理学療法士等が配置される曜日はあらかじめ定められ、利用者や居宅介護支援事業者に周知されている。</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</si>
  <si>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</si>
  <si>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3"/>
  </si>
  <si>
    <t>　送迎時間を含まず、サービス提供の開始時刻から終了時刻までをサービス提供時間と位置付け、この時間に相当する介護報酬の請求をしている。</t>
    <phoneticPr fontId="3"/>
  </si>
  <si>
    <t>　心身の状況その他利用者のやむを得ない事情により、長時間のサービス利用が困難である利用者にのみ、所要時間２時間以上３時間未満のサービスを行っている。</t>
    <phoneticPr fontId="3"/>
  </si>
  <si>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3"/>
  </si>
  <si>
    <t>　指定認知症対応型通所介護の提供の完結の日から２年間保存している。</t>
    <rPh sb="1" eb="3">
      <t>シテイ</t>
    </rPh>
    <rPh sb="3" eb="6">
      <t>ニンチショウ</t>
    </rPh>
    <rPh sb="6" eb="9">
      <t>タイオウガタ</t>
    </rPh>
    <rPh sb="9" eb="13">
      <t>ツウショカイゴ</t>
    </rPh>
    <rPh sb="14" eb="16">
      <t>テイキョウ</t>
    </rPh>
    <rPh sb="17" eb="19">
      <t>カンケツ</t>
    </rPh>
    <rPh sb="20" eb="21">
      <t>ヒ</t>
    </rPh>
    <rPh sb="24" eb="26">
      <t>ネンカン</t>
    </rPh>
    <rPh sb="26" eb="28">
      <t>ホゾン</t>
    </rPh>
    <phoneticPr fontId="3"/>
  </si>
  <si>
    <t>月の</t>
    <rPh sb="0" eb="1">
      <t>ツキ</t>
    </rPh>
    <phoneticPr fontId="11"/>
  </si>
  <si>
    <t>この単位における要介護１～５の利用者数と、要支援１・２の利用者で同時にサービスを受けた者の最大数を記入してください。</t>
    <rPh sb="2" eb="4">
      <t>タンイ</t>
    </rPh>
    <rPh sb="8" eb="11">
      <t>ヨウカイゴ</t>
    </rPh>
    <rPh sb="15" eb="18">
      <t>リヨウシャ</t>
    </rPh>
    <rPh sb="18" eb="19">
      <t>スウ</t>
    </rPh>
    <rPh sb="21" eb="24">
      <t>ヨウシエン</t>
    </rPh>
    <rPh sb="28" eb="30">
      <t>リヨウ</t>
    </rPh>
    <rPh sb="30" eb="31">
      <t>シャ</t>
    </rPh>
    <rPh sb="32" eb="34">
      <t>ドウジ</t>
    </rPh>
    <rPh sb="40" eb="41">
      <t>ウ</t>
    </rPh>
    <rPh sb="43" eb="44">
      <t>モノ</t>
    </rPh>
    <rPh sb="45" eb="48">
      <t>サイダイスウ</t>
    </rPh>
    <rPh sb="49" eb="51">
      <t>キニュウ</t>
    </rPh>
    <phoneticPr fontId="11"/>
  </si>
  <si>
    <t>②</t>
    <phoneticPr fontId="3"/>
  </si>
  <si>
    <t>イ</t>
    <phoneticPr fontId="3"/>
  </si>
  <si>
    <t>◎「勤務形態一覧表」等を添付してください。</t>
    <rPh sb="2" eb="4">
      <t>キンム</t>
    </rPh>
    <rPh sb="4" eb="6">
      <t>ケイタイ</t>
    </rPh>
    <rPh sb="6" eb="9">
      <t>イチランヒョウ</t>
    </rPh>
    <rPh sb="10" eb="11">
      <t>トウ</t>
    </rPh>
    <rPh sb="12" eb="14">
      <t>テンプ</t>
    </rPh>
    <phoneticPr fontId="3"/>
  </si>
  <si>
    <t>（４）　送迎を行わない場合の減算</t>
    <rPh sb="4" eb="6">
      <t>ソウゲイ</t>
    </rPh>
    <rPh sb="7" eb="8">
      <t>オコナ</t>
    </rPh>
    <rPh sb="11" eb="13">
      <t>バアイ</t>
    </rPh>
    <rPh sb="14" eb="16">
      <t>ゲンサン</t>
    </rPh>
    <phoneticPr fontId="3"/>
  </si>
  <si>
    <t>　適切なサービスを行うために必要な知識及び技能を有する者であって、必要な研修(実践者研修、管理者研修)を修了している。</t>
    <rPh sb="33" eb="35">
      <t>ヒツヨウ</t>
    </rPh>
    <rPh sb="36" eb="38">
      <t>ケンシュウ</t>
    </rPh>
    <rPh sb="39" eb="42">
      <t>ジッセンシャ</t>
    </rPh>
    <rPh sb="42" eb="44">
      <t>ケンシュウ</t>
    </rPh>
    <rPh sb="45" eb="47">
      <t>カンリ</t>
    </rPh>
    <rPh sb="47" eb="48">
      <t>シャ</t>
    </rPh>
    <rPh sb="48" eb="50">
      <t>ケンシュウ</t>
    </rPh>
    <rPh sb="52" eb="54">
      <t>シュウリョウ</t>
    </rPh>
    <phoneticPr fontId="3"/>
  </si>
  <si>
    <t>　生活相談員は、①社会福祉主事　②介護福祉士　③介護支援専門員　④介護保険施設や通所系サービス事業所での直接処遇職員としての勤務経験が２年（360日）以上、のいずれかに該当する。</t>
    <rPh sb="1" eb="3">
      <t>セイカツ</t>
    </rPh>
    <rPh sb="3" eb="6">
      <t>ソウダンイン</t>
    </rPh>
    <rPh sb="9" eb="11">
      <t>シャカイ</t>
    </rPh>
    <rPh sb="11" eb="13">
      <t>フクシ</t>
    </rPh>
    <rPh sb="13" eb="15">
      <t>シュジ</t>
    </rPh>
    <rPh sb="17" eb="19">
      <t>カイゴ</t>
    </rPh>
    <rPh sb="19" eb="22">
      <t>フクシシ</t>
    </rPh>
    <rPh sb="24" eb="26">
      <t>カイゴ</t>
    </rPh>
    <rPh sb="26" eb="28">
      <t>シエン</t>
    </rPh>
    <rPh sb="28" eb="31">
      <t>センモンイン</t>
    </rPh>
    <rPh sb="33" eb="35">
      <t>カイゴ</t>
    </rPh>
    <rPh sb="35" eb="37">
      <t>ホケン</t>
    </rPh>
    <rPh sb="37" eb="39">
      <t>シセツ</t>
    </rPh>
    <rPh sb="40" eb="42">
      <t>ツウショ</t>
    </rPh>
    <rPh sb="42" eb="43">
      <t>ケイ</t>
    </rPh>
    <rPh sb="47" eb="50">
      <t>ジギョウショ</t>
    </rPh>
    <rPh sb="52" eb="54">
      <t>チョクセツ</t>
    </rPh>
    <rPh sb="54" eb="56">
      <t>ショグウ</t>
    </rPh>
    <rPh sb="56" eb="58">
      <t>ショクイン</t>
    </rPh>
    <rPh sb="62" eb="64">
      <t>キンム</t>
    </rPh>
    <rPh sb="64" eb="66">
      <t>ケイケン</t>
    </rPh>
    <rPh sb="68" eb="69">
      <t>ネン</t>
    </rPh>
    <rPh sb="73" eb="74">
      <t>ニチ</t>
    </rPh>
    <rPh sb="75" eb="77">
      <t>イジョウ</t>
    </rPh>
    <rPh sb="84" eb="86">
      <t>ガイトウ</t>
    </rPh>
    <phoneticPr fontId="3"/>
  </si>
  <si>
    <t>　指定認知症対応型通所介護の単位ごとに、サービス提供日に看護・介護職員を２以上配置している。</t>
    <rPh sb="3" eb="5">
      <t>ニンチ</t>
    </rPh>
    <rPh sb="5" eb="6">
      <t>ショウ</t>
    </rPh>
    <rPh sb="6" eb="8">
      <t>タイオウ</t>
    </rPh>
    <rPh sb="8" eb="9">
      <t>カタ</t>
    </rPh>
    <rPh sb="26" eb="27">
      <t>ヒ</t>
    </rPh>
    <phoneticPr fontId="3"/>
  </si>
  <si>
    <t>　問３の看護・介護職員について、サービス提供時間を通じて常勤換算方法で１人以上を配置している。</t>
    <rPh sb="1" eb="2">
      <t>トイ</t>
    </rPh>
    <rPh sb="4" eb="6">
      <t>カンゴ</t>
    </rPh>
    <rPh sb="7" eb="9">
      <t>カイゴ</t>
    </rPh>
    <rPh sb="9" eb="11">
      <t>ショクイン</t>
    </rPh>
    <rPh sb="20" eb="22">
      <t>テイキョウ</t>
    </rPh>
    <rPh sb="22" eb="24">
      <t>ジカン</t>
    </rPh>
    <rPh sb="25" eb="26">
      <t>ツウ</t>
    </rPh>
    <rPh sb="28" eb="30">
      <t>ジョウキン</t>
    </rPh>
    <rPh sb="30" eb="32">
      <t>カンサン</t>
    </rPh>
    <rPh sb="32" eb="34">
      <t>ホウホウ</t>
    </rPh>
    <rPh sb="36" eb="39">
      <t>ニンイジョウ</t>
    </rPh>
    <phoneticPr fontId="3"/>
  </si>
  <si>
    <t>　指定認知症対応型通所介護の利用者と共用先の利用者、入居者、入所者を合計した数について、基準を満たすために必要な従業者を確保している。</t>
    <rPh sb="3" eb="5">
      <t>ニンチ</t>
    </rPh>
    <rPh sb="5" eb="6">
      <t>ショウ</t>
    </rPh>
    <rPh sb="6" eb="8">
      <t>タイオウ</t>
    </rPh>
    <rPh sb="8" eb="9">
      <t>カタ</t>
    </rPh>
    <rPh sb="14" eb="16">
      <t>リヨウ</t>
    </rPh>
    <rPh sb="16" eb="17">
      <t>シャ</t>
    </rPh>
    <rPh sb="18" eb="20">
      <t>キョウヨウ</t>
    </rPh>
    <rPh sb="20" eb="21">
      <t>サキ</t>
    </rPh>
    <rPh sb="22" eb="25">
      <t>リヨウシャ</t>
    </rPh>
    <rPh sb="26" eb="29">
      <t>ニュウキョシャ</t>
    </rPh>
    <rPh sb="30" eb="33">
      <t>ニュウショシャ</t>
    </rPh>
    <rPh sb="34" eb="36">
      <t>ゴウケイ</t>
    </rPh>
    <rPh sb="38" eb="39">
      <t>スウ</t>
    </rPh>
    <rPh sb="44" eb="46">
      <t>キジュン</t>
    </rPh>
    <rPh sb="47" eb="48">
      <t>ミ</t>
    </rPh>
    <rPh sb="53" eb="55">
      <t>ヒツヨウ</t>
    </rPh>
    <rPh sb="56" eb="59">
      <t>ジュウギョウシャ</t>
    </rPh>
    <rPh sb="60" eb="62">
      <t>カクホ</t>
    </rPh>
    <phoneticPr fontId="3"/>
  </si>
  <si>
    <t>点検者（職・氏名）※原則として管理者が行ってください。　</t>
    <phoneticPr fontId="3"/>
  </si>
  <si>
    <t>介護保険</t>
    <phoneticPr fontId="3"/>
  </si>
  <si>
    <t>〒</t>
    <phoneticPr fontId="3"/>
  </si>
  <si>
    <t>　食堂及び機能訓練室は、それぞれ必要な広さを有するものとし、その合計した面積（有効面積）は、３平方メートルに利用定員を乗じて得た面積以上である。</t>
    <phoneticPr fontId="3"/>
  </si>
  <si>
    <t>　事業所の防火管理者（責任者）を決めている。</t>
    <phoneticPr fontId="3"/>
  </si>
  <si>
    <t>問３</t>
    <rPh sb="0" eb="1">
      <t>ト</t>
    </rPh>
    <phoneticPr fontId="3"/>
  </si>
  <si>
    <t>　利用者全員で行うレクリエーションの費用や、入浴時のタオル、介護用手袋、ティッシュペーパー等の費用は事業所で負担している（利用者に負担させていない）。</t>
    <phoneticPr fontId="3"/>
  </si>
  <si>
    <t>　介護技術の進歩に対応し、適切な介護技術をもってサービスの提供を行っている。</t>
    <phoneticPr fontId="3"/>
  </si>
  <si>
    <t>　管理者は、事業所の従業者に基準を遵守させるため必要な指揮命令を行っている。</t>
    <rPh sb="6" eb="9">
      <t>ジギョウトコロ</t>
    </rPh>
    <rPh sb="14" eb="16">
      <t>キジュン</t>
    </rPh>
    <phoneticPr fontId="3"/>
  </si>
  <si>
    <t>　全従業者について、タイムカード等により、勤務実績が分かるようにしている。</t>
    <rPh sb="2" eb="5">
      <t>ジュウギョウシャ</t>
    </rPh>
    <phoneticPr fontId="3"/>
  </si>
  <si>
    <t>　従業者の資質の向上のために、その研修の機会を確保している。</t>
    <rPh sb="1" eb="4">
      <t>ジュウギョウシャ</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</si>
  <si>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</si>
  <si>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利用者の使用する施設､食器その他の設備又は飲用に供する水について､衛生的な管理に努め､又は衛生上必要な措置を講じている。</t>
    <phoneticPr fontId="3"/>
  </si>
  <si>
    <t>　従業者に対し健康診断を実施し、健康状態を管理している。</t>
    <rPh sb="1" eb="4">
      <t>ジュウギョウシャ</t>
    </rPh>
    <rPh sb="5" eb="6">
      <t>タイ</t>
    </rPh>
    <rPh sb="7" eb="9">
      <t>ケンコウ</t>
    </rPh>
    <rPh sb="9" eb="11">
      <t>シンダン</t>
    </rPh>
    <rPh sb="12" eb="14">
      <t>ジッシ</t>
    </rPh>
    <rPh sb="16" eb="18">
      <t>ケンコウ</t>
    </rPh>
    <rPh sb="18" eb="20">
      <t>ジョウタイ</t>
    </rPh>
    <rPh sb="21" eb="23">
      <t>カンリ</t>
    </rPh>
    <phoneticPr fontId="3"/>
  </si>
  <si>
    <t>　事業所の見やすい場所に、運営規程の概要、従業者の勤務の体制その他の利用申込者のサービスの選択に資すると認められる重要事項を掲示している。</t>
    <rPh sb="1" eb="4">
      <t>ジギョウトコロ</t>
    </rPh>
    <rPh sb="21" eb="24">
      <t>ジュウギョウシャ</t>
    </rPh>
    <phoneticPr fontId="3"/>
  </si>
  <si>
    <t>　事業所の従業者は、正当な理由がなく、その業務上知り得た利用者又はその家族の秘密を漏らしていない。</t>
    <rPh sb="1" eb="4">
      <t>ジギョウトコロ</t>
    </rPh>
    <phoneticPr fontId="3"/>
  </si>
  <si>
    <t xml:space="preserve">　サービス担当者会議等において、利用者の個人情報を用いる場合は利用者の同意を、利用者の家族の個人情報を用いる場合は当該家族の同意を、あらかじめ文書により得ている。 </t>
    <phoneticPr fontId="3"/>
  </si>
  <si>
    <t>　事業所について広告をする場合、その内容が虚偽又は誇大なものになっていない。</t>
    <rPh sb="1" eb="4">
      <t>ジギョウトコロ</t>
    </rPh>
    <phoneticPr fontId="3"/>
  </si>
  <si>
    <t xml:space="preserve">　居宅介護支援事業者又はその従業者に対し、利用者に当該事業所を利用させることの対償として、金品その他の財産上の利益を供与していない。 </t>
    <rPh sb="25" eb="27">
      <t>トウガイ</t>
    </rPh>
    <rPh sb="27" eb="30">
      <t>ジギョウショ</t>
    </rPh>
    <phoneticPr fontId="3"/>
  </si>
  <si>
    <t xml:space="preserve">　苦情を受け付けた場合には、当該苦情の内容等を記録している。
</t>
    <phoneticPr fontId="3"/>
  </si>
  <si>
    <t>　事業所ごとに経理を区分するとともに、指定指定認知症対応型通所介護の事業の会計とその他の事業の会計を区分している。</t>
    <rPh sb="1" eb="4">
      <t>ジギョウショ</t>
    </rPh>
    <rPh sb="29" eb="31">
      <t>ツウショ</t>
    </rPh>
    <rPh sb="31" eb="33">
      <t>カイゴ</t>
    </rPh>
    <phoneticPr fontId="3"/>
  </si>
  <si>
    <t xml:space="preserve">　従業者、設備、備品及び会計に関する諸記録を整備している。
</t>
    <phoneticPr fontId="3"/>
  </si>
  <si>
    <t>宿泊サービス実施の有無</t>
    <rPh sb="0" eb="2">
      <t>シュクハク</t>
    </rPh>
    <rPh sb="6" eb="8">
      <t>ジッシ</t>
    </rPh>
    <rPh sb="9" eb="11">
      <t>ウム</t>
    </rPh>
    <phoneticPr fontId="3"/>
  </si>
  <si>
    <t>有</t>
    <phoneticPr fontId="3"/>
  </si>
  <si>
    <t>・</t>
    <phoneticPr fontId="3"/>
  </si>
  <si>
    <t>無</t>
    <phoneticPr fontId="3"/>
  </si>
  <si>
    <t>　利用者が居宅サービス計画等の変更を希望する場合は、当該利用者に係る居宅介護支援事業者等への連絡その他の必要な援助を行なっている。</t>
    <rPh sb="13" eb="14">
      <t>トウ</t>
    </rPh>
    <rPh sb="43" eb="44">
      <t>トウ</t>
    </rPh>
    <phoneticPr fontId="3"/>
  </si>
  <si>
    <t>　居宅サービス計画（介護予防サービス計画）を作成している指定居宅介護支援事業所（指定介護予防支援事業所）から(介護予防)認知症対応型通所介護計画の提供の求めがあった場合は、提供に協力している。</t>
    <rPh sb="1" eb="3">
      <t>キョタク</t>
    </rPh>
    <rPh sb="7" eb="9">
      <t>ケイカク</t>
    </rPh>
    <rPh sb="10" eb="12">
      <t>カイゴ</t>
    </rPh>
    <rPh sb="12" eb="14">
      <t>ヨボウ</t>
    </rPh>
    <rPh sb="18" eb="20">
      <t>ケイカク</t>
    </rPh>
    <rPh sb="22" eb="24">
      <t>サクセイ</t>
    </rPh>
    <rPh sb="28" eb="30">
      <t>シテイ</t>
    </rPh>
    <rPh sb="30" eb="32">
      <t>キョタク</t>
    </rPh>
    <rPh sb="32" eb="34">
      <t>カイゴ</t>
    </rPh>
    <rPh sb="34" eb="36">
      <t>シエン</t>
    </rPh>
    <rPh sb="36" eb="39">
      <t>ジギョウショ</t>
    </rPh>
    <rPh sb="40" eb="42">
      <t>シテイ</t>
    </rPh>
    <rPh sb="42" eb="44">
      <t>カイゴ</t>
    </rPh>
    <rPh sb="44" eb="46">
      <t>ヨボウ</t>
    </rPh>
    <rPh sb="46" eb="48">
      <t>シエン</t>
    </rPh>
    <rPh sb="48" eb="51">
      <t>ジギョウショ</t>
    </rPh>
    <rPh sb="55" eb="57">
      <t>カイゴ</t>
    </rPh>
    <rPh sb="57" eb="59">
      <t>ヨボウ</t>
    </rPh>
    <rPh sb="60" eb="63">
      <t>ニンチショウ</t>
    </rPh>
    <rPh sb="63" eb="66">
      <t>タイオウガタ</t>
    </rPh>
    <rPh sb="66" eb="70">
      <t>ツウショカイゴ</t>
    </rPh>
    <rPh sb="70" eb="72">
      <t>ケイカク</t>
    </rPh>
    <rPh sb="73" eb="75">
      <t>テイキョウ</t>
    </rPh>
    <rPh sb="76" eb="77">
      <t>モト</t>
    </rPh>
    <rPh sb="82" eb="84">
      <t>バアイ</t>
    </rPh>
    <rPh sb="86" eb="88">
      <t>テイキョウ</t>
    </rPh>
    <rPh sb="89" eb="91">
      <t>キョウリョク</t>
    </rPh>
    <phoneticPr fontId="3"/>
  </si>
  <si>
    <t>　利用者の認知症の症状の進行の緩和に資するよう、又は要支援認定を受けている利用者については要介護状態にならないよう、その目標を設定し、計画的に行っている。</t>
    <phoneticPr fontId="3"/>
  </si>
  <si>
    <t>　自らその提供するサービスの質の評価を行い、主治の医師又は歯科医師ともに連携を図り、常にその改善を図っている。</t>
    <phoneticPr fontId="3"/>
  </si>
  <si>
    <t>（１４）　指定(介護予防)認知症対応型通所介護の基本取扱方針</t>
    <rPh sb="13" eb="15">
      <t>ニンチ</t>
    </rPh>
    <rPh sb="15" eb="16">
      <t>ショウ</t>
    </rPh>
    <rPh sb="16" eb="18">
      <t>タイオウ</t>
    </rPh>
    <rPh sb="18" eb="19">
      <t>カタ</t>
    </rPh>
    <rPh sb="19" eb="21">
      <t>ツウショ</t>
    </rPh>
    <rPh sb="21" eb="23">
      <t>カイゴ</t>
    </rPh>
    <phoneticPr fontId="3"/>
  </si>
  <si>
    <t>　利用者がその有する能力を最大限活用することができるような方法によるサービスの提供に努めている。できる限り自立した日常生活を営むことができるよう支援する。</t>
    <phoneticPr fontId="3"/>
  </si>
  <si>
    <t>　利用者とのコミュニケーションを十分に図ることその他の様々な方法により、利用者が主体的に事業に参加するよう適切な働きかけに努めている。</t>
    <phoneticPr fontId="3"/>
  </si>
  <si>
    <t>（１５）　指定(介護予防)認知症対応型通所介護の具体的取扱方針</t>
    <rPh sb="13" eb="15">
      <t>ニンチ</t>
    </rPh>
    <rPh sb="15" eb="16">
      <t>ショウ</t>
    </rPh>
    <rPh sb="16" eb="18">
      <t>タイオウ</t>
    </rPh>
    <rPh sb="18" eb="19">
      <t>カタ</t>
    </rPh>
    <rPh sb="19" eb="21">
      <t>ツウショ</t>
    </rPh>
    <rPh sb="21" eb="23">
      <t>カイゴ</t>
    </rPh>
    <rPh sb="24" eb="27">
      <t>グタイテキ</t>
    </rPh>
    <phoneticPr fontId="3"/>
  </si>
  <si>
    <t>　事業所の屋外でサービスを提供する場合、次の条件を満たしている。
①あらかじめ(介護予防)認知症対応型通所介護計画に位置付けている
②効果的な機能訓練等のサービスが提供できる
※単に気分転換等を目的としたもの及び娯楽性の強いものは認めらません。</t>
    <rPh sb="1" eb="3">
      <t>ジギョウ</t>
    </rPh>
    <rPh sb="3" eb="4">
      <t>ショ</t>
    </rPh>
    <rPh sb="5" eb="7">
      <t>オクガイ</t>
    </rPh>
    <rPh sb="13" eb="15">
      <t>テイキョウ</t>
    </rPh>
    <rPh sb="17" eb="19">
      <t>バアイ</t>
    </rPh>
    <rPh sb="20" eb="21">
      <t>ツギ</t>
    </rPh>
    <rPh sb="22" eb="24">
      <t>ジョウケン</t>
    </rPh>
    <rPh sb="25" eb="26">
      <t>ミ</t>
    </rPh>
    <rPh sb="45" eb="47">
      <t>ニンチ</t>
    </rPh>
    <rPh sb="47" eb="48">
      <t>ショウ</t>
    </rPh>
    <rPh sb="48" eb="51">
      <t>タイオウガタ</t>
    </rPh>
    <rPh sb="51" eb="52">
      <t>ツウ</t>
    </rPh>
    <rPh sb="52" eb="53">
      <t>ショ</t>
    </rPh>
    <rPh sb="53" eb="55">
      <t>カイゴ</t>
    </rPh>
    <rPh sb="55" eb="57">
      <t>ケイカク</t>
    </rPh>
    <rPh sb="58" eb="61">
      <t>イチヅ</t>
    </rPh>
    <rPh sb="67" eb="70">
      <t>コウカテキ</t>
    </rPh>
    <rPh sb="71" eb="73">
      <t>キノウ</t>
    </rPh>
    <rPh sb="73" eb="75">
      <t>クンレン</t>
    </rPh>
    <rPh sb="75" eb="76">
      <t>トウ</t>
    </rPh>
    <rPh sb="82" eb="84">
      <t>テイキョウ</t>
    </rPh>
    <phoneticPr fontId="3"/>
  </si>
  <si>
    <t>　地域住民との交流や地域活動への参加を図るよう努めている。</t>
    <rPh sb="1" eb="3">
      <t>チイキ</t>
    </rPh>
    <rPh sb="3" eb="5">
      <t>ジュウミン</t>
    </rPh>
    <rPh sb="7" eb="9">
      <t>コウリュウ</t>
    </rPh>
    <rPh sb="10" eb="12">
      <t>チイキ</t>
    </rPh>
    <rPh sb="12" eb="14">
      <t>カツドウ</t>
    </rPh>
    <rPh sb="16" eb="18">
      <t>サンカ</t>
    </rPh>
    <rPh sb="19" eb="20">
      <t>ハカ</t>
    </rPh>
    <rPh sb="23" eb="24">
      <t>ツト</t>
    </rPh>
    <phoneticPr fontId="3"/>
  </si>
  <si>
    <t>　利用者一人一人の人格を尊重し、利用者がそれぞれの役割を持って日常生活を送ることができるよう配慮している。</t>
    <rPh sb="1" eb="4">
      <t>リヨウシャ</t>
    </rPh>
    <rPh sb="4" eb="6">
      <t>ヒトリ</t>
    </rPh>
    <rPh sb="6" eb="8">
      <t>ヒトリ</t>
    </rPh>
    <rPh sb="9" eb="11">
      <t>ジンカク</t>
    </rPh>
    <rPh sb="12" eb="14">
      <t>ソンチョウ</t>
    </rPh>
    <rPh sb="16" eb="19">
      <t>リヨウシャ</t>
    </rPh>
    <rPh sb="25" eb="27">
      <t>ヤクワリ</t>
    </rPh>
    <rPh sb="28" eb="29">
      <t>モ</t>
    </rPh>
    <rPh sb="31" eb="33">
      <t>ニチジョウ</t>
    </rPh>
    <rPh sb="33" eb="35">
      <t>セイカツ</t>
    </rPh>
    <rPh sb="36" eb="37">
      <t>オク</t>
    </rPh>
    <rPh sb="46" eb="48">
      <t>ハイリョ</t>
    </rPh>
    <phoneticPr fontId="3"/>
  </si>
  <si>
    <t>　(介護予防)認知症対応型通所介護計画に基づき、漫然かつ画一的にならないように必要な援助を行っている。</t>
    <rPh sb="7" eb="9">
      <t>ニンチ</t>
    </rPh>
    <rPh sb="9" eb="10">
      <t>ショウ</t>
    </rPh>
    <rPh sb="10" eb="12">
      <t>タイオウ</t>
    </rPh>
    <rPh sb="12" eb="13">
      <t>カタ</t>
    </rPh>
    <rPh sb="24" eb="26">
      <t>マンゼン</t>
    </rPh>
    <rPh sb="28" eb="31">
      <t>カクイツテキ</t>
    </rPh>
    <phoneticPr fontId="3"/>
  </si>
  <si>
    <t>（１７）　介護予防認知症対応型通所介護のモニタリング</t>
    <rPh sb="5" eb="7">
      <t>カイゴ</t>
    </rPh>
    <rPh sb="7" eb="9">
      <t>ヨボウ</t>
    </rPh>
    <rPh sb="15" eb="17">
      <t>ツウショ</t>
    </rPh>
    <rPh sb="17" eb="19">
      <t>カイゴ</t>
    </rPh>
    <phoneticPr fontId="3"/>
  </si>
  <si>
    <t>　事業所ごとに、次の事業の運営についての重要事項に関する規程を定めている。</t>
    <phoneticPr fontId="3"/>
  </si>
  <si>
    <t>従業者の職種、員数及び職務の内容＜単位ごとに＞</t>
    <rPh sb="17" eb="19">
      <t>タンイ</t>
    </rPh>
    <phoneticPr fontId="3"/>
  </si>
  <si>
    <t>営業日及び営業時間（サービス提供時間＜単位ごとに＞）</t>
    <rPh sb="14" eb="16">
      <t>テイキョウ</t>
    </rPh>
    <rPh sb="16" eb="18">
      <t>ジカン</t>
    </rPh>
    <rPh sb="19" eb="21">
      <t>タンイ</t>
    </rPh>
    <phoneticPr fontId="3"/>
  </si>
  <si>
    <t>利用定員＜単位ごとに＞</t>
    <rPh sb="0" eb="2">
      <t>リヨウ</t>
    </rPh>
    <rPh sb="2" eb="4">
      <t>テイイン</t>
    </rPh>
    <rPh sb="5" eb="7">
      <t>タンイ</t>
    </rPh>
    <phoneticPr fontId="3"/>
  </si>
  <si>
    <t>通常の事業の実施地域</t>
    <phoneticPr fontId="3"/>
  </si>
  <si>
    <t>サービス利用に当たっての留意事項</t>
    <rPh sb="4" eb="6">
      <t>リヨウ</t>
    </rPh>
    <rPh sb="7" eb="8">
      <t>ア</t>
    </rPh>
    <rPh sb="12" eb="14">
      <t>リュウイ</t>
    </rPh>
    <rPh sb="14" eb="16">
      <t>ジコウ</t>
    </rPh>
    <phoneticPr fontId="3"/>
  </si>
  <si>
    <t>緊急時等における対応方法</t>
    <phoneticPr fontId="3"/>
  </si>
  <si>
    <t>非常災害対策</t>
    <rPh sb="0" eb="2">
      <t>ヒジョウ</t>
    </rPh>
    <rPh sb="2" eb="4">
      <t>サイガイ</t>
    </rPh>
    <rPh sb="4" eb="6">
      <t>タイサク</t>
    </rPh>
    <phoneticPr fontId="3"/>
  </si>
  <si>
    <t>事故発生時の対応</t>
    <phoneticPr fontId="3"/>
  </si>
  <si>
    <t>従業者の秘密の保持</t>
    <phoneticPr fontId="3"/>
  </si>
  <si>
    <t>苦情及び相談に対する体制</t>
    <phoneticPr fontId="3"/>
  </si>
  <si>
    <t>従業者の研修の実施</t>
    <phoneticPr fontId="3"/>
  </si>
  <si>
    <t>その他運営に関する重要事項</t>
    <phoneticPr fontId="3"/>
  </si>
  <si>
    <t>　地域住民との密接な連携体制を確保するなど、訓練時や火災等の際に消火･避難等に協力を得られる体制作りに努めている。</t>
    <phoneticPr fontId="3"/>
  </si>
  <si>
    <t>　事故の状況及び事故に際して採った処置について記録している。</t>
    <phoneticPr fontId="3"/>
  </si>
  <si>
    <t>　事故発生時における対応マニュアルを作成するなど、事故が発生した場合の対応方法についてあらかじめ定め、職員全員に周知している。</t>
    <rPh sb="25" eb="27">
      <t>ジコ</t>
    </rPh>
    <rPh sb="28" eb="30">
      <t>ハッセイ</t>
    </rPh>
    <rPh sb="32" eb="34">
      <t>バアイ</t>
    </rPh>
    <rPh sb="35" eb="37">
      <t>タイオウ</t>
    </rPh>
    <rPh sb="37" eb="39">
      <t>ホウホウ</t>
    </rPh>
    <rPh sb="48" eb="49">
      <t>サダ</t>
    </rPh>
    <rPh sb="51" eb="52">
      <t>ショク</t>
    </rPh>
    <phoneticPr fontId="3"/>
  </si>
  <si>
    <t>　事故が発生した場合はその原因を解明し、再発防止対策を講じている。</t>
    <rPh sb="4" eb="6">
      <t>ハッセイ</t>
    </rPh>
    <rPh sb="8" eb="10">
      <t>バアイ</t>
    </rPh>
    <rPh sb="13" eb="15">
      <t>ゲンイン</t>
    </rPh>
    <rPh sb="16" eb="18">
      <t>カイメイ</t>
    </rPh>
    <rPh sb="20" eb="22">
      <t>サイハツ</t>
    </rPh>
    <rPh sb="22" eb="24">
      <t>ボウシ</t>
    </rPh>
    <rPh sb="24" eb="26">
      <t>タイサク</t>
    </rPh>
    <rPh sb="27" eb="28">
      <t>コウ</t>
    </rPh>
    <phoneticPr fontId="3"/>
  </si>
  <si>
    <t>　利用者に対するサービスの提供により賠償すべき事故が発生した場合には、損害賠償を速やかに行っている。</t>
    <phoneticPr fontId="3"/>
  </si>
  <si>
    <t>　利用者に対するサービスの提供により事故が発生した場合には速やかに市町村、利用者の家族、当該利用者に係る居宅介護支援事業者等に連絡を行うとともに、必要な措置を講じている。</t>
    <phoneticPr fontId="3"/>
  </si>
  <si>
    <t>（２）　定員</t>
    <rPh sb="4" eb="6">
      <t>テイイン</t>
    </rPh>
    <phoneticPr fontId="3"/>
  </si>
  <si>
    <t>（３）　指定認知症対応型通所介護事業所等の設備を利用した宿泊サービス</t>
    <rPh sb="4" eb="6">
      <t>シテイ</t>
    </rPh>
    <rPh sb="6" eb="9">
      <t>ニンチショウ</t>
    </rPh>
    <rPh sb="9" eb="12">
      <t>タイオウガタ</t>
    </rPh>
    <rPh sb="12" eb="14">
      <t>ツウショ</t>
    </rPh>
    <rPh sb="14" eb="16">
      <t>カイゴ</t>
    </rPh>
    <rPh sb="16" eb="20">
      <t>ジギョウショトウ</t>
    </rPh>
    <rPh sb="21" eb="23">
      <t>セツビ</t>
    </rPh>
    <rPh sb="24" eb="26">
      <t>リヨウ</t>
    </rPh>
    <rPh sb="28" eb="30">
      <t>シュクハク</t>
    </rPh>
    <phoneticPr fontId="3"/>
  </si>
  <si>
    <t>※上記届出を行わなかった場合は、指定認知症対応型通所介護事業所の運営基準違反となります。</t>
    <rPh sb="1" eb="3">
      <t>ジョウキ</t>
    </rPh>
    <rPh sb="3" eb="4">
      <t>トド</t>
    </rPh>
    <rPh sb="4" eb="5">
      <t>デ</t>
    </rPh>
    <rPh sb="6" eb="7">
      <t>オコナ</t>
    </rPh>
    <rPh sb="12" eb="14">
      <t>バアイ</t>
    </rPh>
    <rPh sb="16" eb="18">
      <t>シテイ</t>
    </rPh>
    <rPh sb="18" eb="24">
      <t>ニンチショウタイオウガタ</t>
    </rPh>
    <rPh sb="24" eb="26">
      <t>ツウショ</t>
    </rPh>
    <rPh sb="26" eb="28">
      <t>カイゴ</t>
    </rPh>
    <rPh sb="28" eb="31">
      <t>ジギョウショ</t>
    </rPh>
    <rPh sb="32" eb="34">
      <t>ウンエイ</t>
    </rPh>
    <rPh sb="34" eb="36">
      <t>キジュン</t>
    </rPh>
    <rPh sb="36" eb="38">
      <t>イハン</t>
    </rPh>
    <phoneticPr fontId="3"/>
  </si>
  <si>
    <t>　市に届出が必要な事故が発生した場合、速やかに事故報告書を提出している。</t>
    <rPh sb="1" eb="2">
      <t>シ</t>
    </rPh>
    <rPh sb="3" eb="5">
      <t>トドケデ</t>
    </rPh>
    <rPh sb="6" eb="8">
      <t>ヒツヨウ</t>
    </rPh>
    <rPh sb="9" eb="11">
      <t>ジコ</t>
    </rPh>
    <rPh sb="12" eb="14">
      <t>ハッセイ</t>
    </rPh>
    <rPh sb="16" eb="18">
      <t>バアイ</t>
    </rPh>
    <rPh sb="19" eb="20">
      <t>スミ</t>
    </rPh>
    <rPh sb="23" eb="25">
      <t>ジコ</t>
    </rPh>
    <rPh sb="25" eb="28">
      <t>ホウコクショ</t>
    </rPh>
    <rPh sb="29" eb="31">
      <t>テイシュツ</t>
    </rPh>
    <phoneticPr fontId="3"/>
  </si>
  <si>
    <t>　利用者に対する指定認知症対応型通所介護の提供に関する次に掲げる記録を整備し、記録の種類に応じて定められた期間保存している。</t>
    <rPh sb="8" eb="10">
      <t>シテイ</t>
    </rPh>
    <rPh sb="10" eb="13">
      <t>ニンチショウ</t>
    </rPh>
    <rPh sb="13" eb="16">
      <t>タイオウガタ</t>
    </rPh>
    <rPh sb="16" eb="20">
      <t>ツウショカイゴ</t>
    </rPh>
    <rPh sb="21" eb="23">
      <t>テイキョウ</t>
    </rPh>
    <rPh sb="24" eb="25">
      <t>カン</t>
    </rPh>
    <phoneticPr fontId="3"/>
  </si>
  <si>
    <t>　指定認知症対応型通所介護の提供の完結の日から２年間又は介護給付費の受領の日から５年間のいずれか長い期間保存している。</t>
    <rPh sb="1" eb="3">
      <t>シテイ</t>
    </rPh>
    <rPh sb="3" eb="6">
      <t>ニンチショウ</t>
    </rPh>
    <rPh sb="6" eb="9">
      <t>タイオウガタ</t>
    </rPh>
    <rPh sb="9" eb="11">
      <t>ツウショ</t>
    </rPh>
    <rPh sb="11" eb="13">
      <t>カイゴ</t>
    </rPh>
    <rPh sb="14" eb="16">
      <t>テイキョウ</t>
    </rPh>
    <rPh sb="17" eb="19">
      <t>カンケツ</t>
    </rPh>
    <rPh sb="20" eb="21">
      <t>ヒ</t>
    </rPh>
    <rPh sb="24" eb="26">
      <t>ネンカン</t>
    </rPh>
    <rPh sb="26" eb="27">
      <t>マタ</t>
    </rPh>
    <rPh sb="28" eb="30">
      <t>カイゴ</t>
    </rPh>
    <rPh sb="30" eb="32">
      <t>キュウフ</t>
    </rPh>
    <rPh sb="32" eb="33">
      <t>ヒ</t>
    </rPh>
    <phoneticPr fontId="3"/>
  </si>
  <si>
    <t>問2</t>
    <rPh sb="0" eb="1">
      <t>トイ</t>
    </rPh>
    <phoneticPr fontId="3"/>
  </si>
  <si>
    <t>　事務室、プライバシーの確保された相談室（専用の部屋でない場合はパーテーション等で囲われている相談スペース）、静養室、洗面所、洗面設備を確保している。</t>
    <rPh sb="1" eb="4">
      <t>ジムシツ</t>
    </rPh>
    <rPh sb="12" eb="14">
      <t>カクホ</t>
    </rPh>
    <rPh sb="17" eb="20">
      <t>ソウダンシツ</t>
    </rPh>
    <rPh sb="21" eb="23">
      <t>センヨウ</t>
    </rPh>
    <rPh sb="24" eb="26">
      <t>ヘヤ</t>
    </rPh>
    <rPh sb="29" eb="31">
      <t>バアイ</t>
    </rPh>
    <rPh sb="55" eb="57">
      <t>セイヨウ</t>
    </rPh>
    <rPh sb="57" eb="58">
      <t>シツ</t>
    </rPh>
    <rPh sb="59" eb="61">
      <t>センメン</t>
    </rPh>
    <rPh sb="61" eb="62">
      <t>ジョ</t>
    </rPh>
    <rPh sb="63" eb="65">
      <t>センメン</t>
    </rPh>
    <rPh sb="65" eb="67">
      <t>セツビ</t>
    </rPh>
    <phoneticPr fontId="3"/>
  </si>
  <si>
    <t>　事業所の通常の事業の実施地域等を勘案し、利用申込者に対し自ら適切なサービスを提供することが困難であると認めた場合は、当該利用申込者に係る居宅介護支援事業者への連絡、適当な他事業者等の紹介その他の必要な措置を速やかに講じている。</t>
    <phoneticPr fontId="3"/>
  </si>
  <si>
    <t>　被保険者証に認定審査会の意見が記載されているときは、当該意見に配慮して、サービスを提供するように努めている。</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</si>
  <si>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</si>
  <si>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居宅介護支援が利用者に対して行われていない等の場合であって必要と認めるときは、要介護認定の更新の申請が、遅くとも要介護認定の有効期間が終了する３０日前までに行われるよう、必要な援助を行っている。</t>
    <rPh sb="60" eb="62">
      <t>ニンテイ</t>
    </rPh>
    <rPh sb="79" eb="80">
      <t>オコナ</t>
    </rPh>
    <phoneticPr fontId="3"/>
  </si>
  <si>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t>
    <phoneticPr fontId="3"/>
  </si>
  <si>
    <t>　サービスを提供するに当たっては、居宅介護支援事業者その他保健医療サービス又は福祉サービスを提供する者との密接な連携に努めている。</t>
    <rPh sb="28" eb="29">
      <t>タ</t>
    </rPh>
    <phoneticPr fontId="3"/>
  </si>
  <si>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t>
    <phoneticPr fontId="3"/>
  </si>
  <si>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認知症対応型通所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0">
      <t>ニンチ</t>
    </rPh>
    <rPh sb="120" eb="121">
      <t>ショウ</t>
    </rPh>
    <rPh sb="121" eb="124">
      <t>タイオウガタ</t>
    </rPh>
    <rPh sb="124" eb="126">
      <t>ツウショ</t>
    </rPh>
    <rPh sb="126" eb="128">
      <t>カイゴ</t>
    </rPh>
    <phoneticPr fontId="3"/>
  </si>
  <si>
    <t>　居宅サービス計画等が作成されている場合は、当該計画に沿ったサービスを提供している。</t>
    <rPh sb="9" eb="10">
      <t>トウ</t>
    </rPh>
    <phoneticPr fontId="3"/>
  </si>
  <si>
    <t xml:space="preserve">　サービスを提供した際には、当該サービスの提供日及び内容、サービス費の額その他必要な事項を、利用者の居宅サービス計画等を記載した書面又はこれに準ずる書面に記載している。 </t>
    <rPh sb="58" eb="59">
      <t>トウ</t>
    </rPh>
    <phoneticPr fontId="3"/>
  </si>
  <si>
    <t>　サービス記録について、利用者からの申出があった場合には、文書の交付その他適切な方法により、その情報を利用者に対して提供している。</t>
    <phoneticPr fontId="3"/>
  </si>
  <si>
    <t>　法定代理受領サービスに該当しない指定認知症対応型通所介護に係る利用料の支払を受けた場合（償還払）は、提供した指定認知症対応型通所介護の内容、費用の額その他必要と認められる事項を記載したサービス提供証明書を利用者に対して交付している。</t>
    <rPh sb="19" eb="21">
      <t>ニンチ</t>
    </rPh>
    <rPh sb="21" eb="22">
      <t>ショウ</t>
    </rPh>
    <rPh sb="22" eb="24">
      <t>タイオウ</t>
    </rPh>
    <rPh sb="24" eb="25">
      <t>カタ</t>
    </rPh>
    <rPh sb="25" eb="27">
      <t>ツウショ</t>
    </rPh>
    <rPh sb="27" eb="29">
      <t>カイゴ</t>
    </rPh>
    <rPh sb="45" eb="47">
      <t>ショウカン</t>
    </rPh>
    <rPh sb="47" eb="48">
      <t>バラ</t>
    </rPh>
    <rPh sb="57" eb="59">
      <t>ニンチ</t>
    </rPh>
    <rPh sb="59" eb="60">
      <t>ショウ</t>
    </rPh>
    <rPh sb="60" eb="62">
      <t>タイオウ</t>
    </rPh>
    <rPh sb="62" eb="63">
      <t>カタ</t>
    </rPh>
    <rPh sb="63" eb="65">
      <t>ツウショ</t>
    </rPh>
    <rPh sb="65" eb="67">
      <t>カイゴ</t>
    </rPh>
    <phoneticPr fontId="3"/>
  </si>
  <si>
    <t>　従業者は、サービスの提供に当たっては、懇切丁寧に行うことを旨とし、利用者又はその家族に対し、サービスの提供方法等について理解しやすいように説明を行っている。</t>
    <phoneticPr fontId="3"/>
  </si>
  <si>
    <t>　サービスを受けている利用者が次のいずれかに該当する場合は、遅滞なく、意見を付してその旨を市町村に通知している。 
①正当な理由なしにサービスの利用に関する指示に従わないことにより、要介護状態の程度を増進させたと認められるとき。
②偽りその他不正な行為によって保険給付を受け、又は受けようとしたとき。</t>
    <phoneticPr fontId="3"/>
  </si>
  <si>
    <t>　現にサービスの提供を行っているときに利用者に病状の急変等が生じた場合には、必要に応じて臨時応急の手当を行うとともに、速やかに主治の医師への連絡を行い指示を求める等の必要な措置を講じている。</t>
    <phoneticPr fontId="3"/>
  </si>
  <si>
    <t>　管理者は、事業所の従業者の管理及びサービスの利用の申込みに係る調整、業務の実施状況の把握その他の管理を一元的に行っている。</t>
    <rPh sb="6" eb="9">
      <t>ジギョウトコロ</t>
    </rPh>
    <phoneticPr fontId="3"/>
  </si>
  <si>
    <t>事業の目的及び運営の方針、名称・所在地</t>
    <rPh sb="0" eb="2">
      <t>ジギョウ</t>
    </rPh>
    <rPh sb="3" eb="5">
      <t>モクテキ</t>
    </rPh>
    <rPh sb="5" eb="6">
      <t>オヨ</t>
    </rPh>
    <rPh sb="7" eb="9">
      <t>ウンエイ</t>
    </rPh>
    <rPh sb="10" eb="12">
      <t>ホウシン</t>
    </rPh>
    <rPh sb="13" eb="15">
      <t>メイショウ</t>
    </rPh>
    <rPh sb="16" eb="19">
      <t>ショザイチ</t>
    </rPh>
    <phoneticPr fontId="3"/>
  </si>
  <si>
    <t>サービスの内容及び利用料その他の費用の額（別紙料金表含む）</t>
    <rPh sb="21" eb="23">
      <t>ベッシ</t>
    </rPh>
    <rPh sb="23" eb="25">
      <t>リョウキン</t>
    </rPh>
    <rPh sb="25" eb="26">
      <t>ヒョウ</t>
    </rPh>
    <rPh sb="26" eb="27">
      <t>フク</t>
    </rPh>
    <phoneticPr fontId="3"/>
  </si>
  <si>
    <t>　事業所ごとに、従業員の勤務体制表（ローテーション表）を作成している（日々の勤務体制について、常勤・非常勤の別、兼務関係等を明確にしていること）。</t>
    <rPh sb="35" eb="37">
      <t>ヒビ</t>
    </rPh>
    <rPh sb="38" eb="40">
      <t>キンム</t>
    </rPh>
    <rPh sb="40" eb="42">
      <t>タイセイ</t>
    </rPh>
    <rPh sb="47" eb="49">
      <t>ジョウキン</t>
    </rPh>
    <rPh sb="50" eb="53">
      <t>ヒジョウキン</t>
    </rPh>
    <rPh sb="54" eb="55">
      <t>ベツ</t>
    </rPh>
    <rPh sb="56" eb="58">
      <t>ケンム</t>
    </rPh>
    <rPh sb="58" eb="60">
      <t>カンケイ</t>
    </rPh>
    <rPh sb="60" eb="61">
      <t>トウ</t>
    </rPh>
    <rPh sb="62" eb="64">
      <t>メイカク</t>
    </rPh>
    <phoneticPr fontId="3"/>
  </si>
  <si>
    <t>　生活相談員、看護職員、理学療法士、管理栄養士等の資格職を雇用する際は、必要な資格を確認するとともに、資格証等の写しを事業所で保管している。</t>
    <rPh sb="18" eb="20">
      <t>カンリ</t>
    </rPh>
    <rPh sb="20" eb="23">
      <t>エイヨウシ</t>
    </rPh>
    <rPh sb="59" eb="62">
      <t>ジギョウショ</t>
    </rPh>
    <phoneticPr fontId="3"/>
  </si>
  <si>
    <t>　事業所ごとに、当該事業所の従業者によってサービスを提供している。</t>
    <rPh sb="1" eb="4">
      <t>ジギョウショ</t>
    </rPh>
    <rPh sb="10" eb="13">
      <t>ジギョウトコロ</t>
    </rPh>
    <rPh sb="14" eb="17">
      <t>ジュウギョウシャ</t>
    </rPh>
    <phoneticPr fontId="3"/>
  </si>
  <si>
    <t>　災害等その他やむを得ない事情がある場合を除き、利用定員を超えてサービスの提供を行っていない（自費の利用者がいる日やイベントの日も定員を超えていない）。</t>
    <rPh sb="1" eb="3">
      <t>サイガイ</t>
    </rPh>
    <rPh sb="3" eb="4">
      <t>トウ</t>
    </rPh>
    <rPh sb="6" eb="7">
      <t>タ</t>
    </rPh>
    <rPh sb="10" eb="11">
      <t>エ</t>
    </rPh>
    <rPh sb="13" eb="15">
      <t>ジジョウ</t>
    </rPh>
    <rPh sb="18" eb="20">
      <t>バアイ</t>
    </rPh>
    <rPh sb="21" eb="22">
      <t>ノゾ</t>
    </rPh>
    <rPh sb="47" eb="49">
      <t>ジヒ</t>
    </rPh>
    <rPh sb="50" eb="52">
      <t>リヨウ</t>
    </rPh>
    <rPh sb="52" eb="53">
      <t>シャ</t>
    </rPh>
    <rPh sb="56" eb="57">
      <t>ヒ</t>
    </rPh>
    <rPh sb="63" eb="64">
      <t>ヒ</t>
    </rPh>
    <rPh sb="65" eb="67">
      <t>テイイン</t>
    </rPh>
    <rPh sb="68" eb="69">
      <t>コ</t>
    </rPh>
    <phoneticPr fontId="3"/>
  </si>
  <si>
    <t>　定期的に避難、救出その他の必要な訓練を利用者を含めて行い、記録している。</t>
    <rPh sb="20" eb="23">
      <t>リヨウシャ</t>
    </rPh>
    <rPh sb="24" eb="25">
      <t>フク</t>
    </rPh>
    <rPh sb="30" eb="32">
      <t>キロク</t>
    </rPh>
    <phoneticPr fontId="3"/>
  </si>
  <si>
    <t>　事業所の従業者であった者が、正当な理由がなく、その業務上知り得た利用者又はその家族の秘密を漏らすことがないよう、必要な措置を講じている（雇用時に誓約書を取るなど）。</t>
    <rPh sb="1" eb="4">
      <t>ジギョウトコロ</t>
    </rPh>
    <rPh sb="69" eb="71">
      <t>コヨウ</t>
    </rPh>
    <rPh sb="71" eb="72">
      <t>ジ</t>
    </rPh>
    <rPh sb="73" eb="76">
      <t>セイヤクショ</t>
    </rPh>
    <rPh sb="77" eb="78">
      <t>ト</t>
    </rPh>
    <phoneticPr fontId="3"/>
  </si>
  <si>
    <t>　提供したサービス関する利用者及びその家族からの苦情に迅速かつ適切に対応するために、苦情を受け付けるための窓口を設置する等の必要な措置を講じている。</t>
    <rPh sb="9" eb="10">
      <t>カン</t>
    </rPh>
    <phoneticPr fontId="3"/>
  </si>
  <si>
    <t>　機能訓練指導員、看護職員、介護職員、生活相談員その他の職種の者が共同して、利用者ごとにその目標、実施方法等を内容とする個別機能訓練計画を作成している（個別機能訓練計画相当の内容を認知症対応型通所介護計画の中に記載してもよい）。</t>
    <rPh sb="31" eb="32">
      <t>モノ</t>
    </rPh>
    <phoneticPr fontId="3"/>
  </si>
  <si>
    <t>　受け入れた若年性認知症利用者ごとに個別の担当者を決めている。</t>
    <phoneticPr fontId="3"/>
  </si>
  <si>
    <t>　加算の対象は、初老期の認知症の者（６５歳の誕生日の前々日まで）である。</t>
    <phoneticPr fontId="3"/>
  </si>
  <si>
    <t>　サービス時間が９時間以上となった場合、超えた時間に応じて算定している。</t>
    <rPh sb="5" eb="7">
      <t>ジカン</t>
    </rPh>
    <rPh sb="20" eb="21">
      <t>コ</t>
    </rPh>
    <rPh sb="23" eb="25">
      <t>ジカン</t>
    </rPh>
    <rPh sb="26" eb="27">
      <t>オウ</t>
    </rPh>
    <phoneticPr fontId="3"/>
  </si>
  <si>
    <t>　事業所の実情に応じて適当数の従業者を配置している。</t>
    <phoneticPr fontId="3"/>
  </si>
  <si>
    <t>　この加算を算定した場合は、別途延長サービス費は利用者から徴収していない。</t>
    <rPh sb="3" eb="4">
      <t>カ</t>
    </rPh>
    <rPh sb="4" eb="5">
      <t>サン</t>
    </rPh>
    <rPh sb="6" eb="8">
      <t>サンテイ</t>
    </rPh>
    <rPh sb="10" eb="12">
      <t>バアイ</t>
    </rPh>
    <rPh sb="14" eb="16">
      <t>ベット</t>
    </rPh>
    <rPh sb="16" eb="18">
      <t>エンチョウ</t>
    </rPh>
    <rPh sb="22" eb="23">
      <t>ヒ</t>
    </rPh>
    <rPh sb="24" eb="27">
      <t>リヨウシャ</t>
    </rPh>
    <rPh sb="29" eb="31">
      <t>チョウシュウ</t>
    </rPh>
    <phoneticPr fontId="3"/>
  </si>
  <si>
    <t>　認知症対応型通所介護の時間外に宿泊サービスを利用した者には算定していない。</t>
    <rPh sb="1" eb="7">
      <t>ニンチショウタイオウガタ</t>
    </rPh>
    <rPh sb="7" eb="11">
      <t>ツウショカイゴ</t>
    </rPh>
    <rPh sb="12" eb="14">
      <t>ジカン</t>
    </rPh>
    <rPh sb="14" eb="15">
      <t>ガイ</t>
    </rPh>
    <rPh sb="16" eb="18">
      <t>シュクハク</t>
    </rPh>
    <rPh sb="23" eb="25">
      <t>リヨウ</t>
    </rPh>
    <rPh sb="27" eb="28">
      <t>モノ</t>
    </rPh>
    <rPh sb="30" eb="32">
      <t>サンテイ</t>
    </rPh>
    <phoneticPr fontId="3"/>
  </si>
  <si>
    <t>　次の①～⑤のいずれかに該当するものであって、栄養改善サービスが必要と認められる者に算定している。</t>
    <phoneticPr fontId="3"/>
  </si>
  <si>
    <t>①</t>
    <phoneticPr fontId="3"/>
  </si>
  <si>
    <t>①</t>
    <phoneticPr fontId="3"/>
  </si>
  <si>
    <t>ＢＭＩが１８．５未満の者</t>
    <phoneticPr fontId="3"/>
  </si>
  <si>
    <t>②</t>
    <phoneticPr fontId="3"/>
  </si>
  <si>
    <t>１～６月間に３％以上の体重の減少が認められる者又は｢地域支援事業の実施について｣に規定する基本チェックリストのＮo.１１の項目が「１」に該当する者</t>
    <phoneticPr fontId="3"/>
  </si>
  <si>
    <t>③</t>
    <phoneticPr fontId="3"/>
  </si>
  <si>
    <t>血清アルブミン値が３．５g/dl以下である者</t>
    <phoneticPr fontId="3"/>
  </si>
  <si>
    <t>④</t>
    <phoneticPr fontId="3"/>
  </si>
  <si>
    <t>食事摂取量が不良（７５％以下）である者</t>
    <phoneticPr fontId="3"/>
  </si>
  <si>
    <t>⑤</t>
    <phoneticPr fontId="3"/>
  </si>
  <si>
    <t>その他低栄養状態にある又はそのおそれがあると認められる者</t>
    <phoneticPr fontId="3"/>
  </si>
  <si>
    <t>・口腔及び摂食・嚥下機能の問題</t>
    <phoneticPr fontId="3"/>
  </si>
  <si>
    <t>・閉じこもりの問題</t>
    <phoneticPr fontId="3"/>
  </si>
  <si>
    <t>・生活機能の低下の問題</t>
    <phoneticPr fontId="3"/>
  </si>
  <si>
    <t>・認知症の問題</t>
    <phoneticPr fontId="3"/>
  </si>
  <si>
    <t>・褥瘡に関する問題</t>
    <phoneticPr fontId="3"/>
  </si>
  <si>
    <t>・うつの問題</t>
    <phoneticPr fontId="3"/>
  </si>
  <si>
    <t>・食欲の低下の問題</t>
    <phoneticPr fontId="3"/>
  </si>
  <si>
    <t>　次のような問題がある者について、問３に該当するか適宜確認している。</t>
    <rPh sb="17" eb="18">
      <t>トイ</t>
    </rPh>
    <phoneticPr fontId="3"/>
  </si>
  <si>
    <t>　おおむね３か月ごとに体重測定等により、栄養状態の評価を行い、その結果を担当介護支援専門員や利用者の主治の医師に対して情報提供している。</t>
    <phoneticPr fontId="3"/>
  </si>
  <si>
    <t>　おおむね３か月ごとの評価の結果、継続的に管理栄養士等がサービス提供を行うことにより、栄養改善の効果が期待できると認められる者についてのみ、継続的に栄養改善サービスを提供している。</t>
    <phoneticPr fontId="3"/>
  </si>
  <si>
    <t>基本チェックリストの口腔機能に関連する(１３)、(１４)、(１５)のうち２項目以上が「１」に該当する者</t>
    <phoneticPr fontId="3"/>
  </si>
  <si>
    <t>その他口腔機能の低下している者又はそのおそれのある者</t>
    <phoneticPr fontId="3"/>
  </si>
  <si>
    <t>　作成した栄養ケア計画については、利用者又はその家族に説明し、その同意を得ている。また、同意を得られた日以降にサービス提供を算定している。</t>
    <rPh sb="5" eb="7">
      <t>エイヨウ</t>
    </rPh>
    <rPh sb="44" eb="46">
      <t>ドウイ</t>
    </rPh>
    <rPh sb="47" eb="48">
      <t>エ</t>
    </rPh>
    <rPh sb="51" eb="52">
      <t>ヒ</t>
    </rPh>
    <rPh sb="52" eb="54">
      <t>イコウ</t>
    </rPh>
    <rPh sb="59" eb="61">
      <t>テイキョウ</t>
    </rPh>
    <rPh sb="62" eb="64">
      <t>サンテイ</t>
    </rPh>
    <phoneticPr fontId="3"/>
  </si>
  <si>
    <t>口腔清潔・唾液分泌・咀嚼・嚥下・食事摂取等の口腔機能の低下が認められる状態の者</t>
    <phoneticPr fontId="3"/>
  </si>
  <si>
    <t>当該サービスを継続しないことにより、口腔機能が著しく低下するおそれのある者</t>
    <phoneticPr fontId="3"/>
  </si>
  <si>
    <t>　前３か月間の実績により加算を算定している事業所は、以降、直近３か月間の利用者割合を毎月記録している。</t>
    <rPh sb="1" eb="2">
      <t>マエ</t>
    </rPh>
    <rPh sb="4" eb="6">
      <t>ツキカン</t>
    </rPh>
    <rPh sb="7" eb="9">
      <t>ジッセキ</t>
    </rPh>
    <rPh sb="12" eb="14">
      <t>カサン</t>
    </rPh>
    <rPh sb="15" eb="17">
      <t>サンテイ</t>
    </rPh>
    <rPh sb="21" eb="24">
      <t>ジギョウショ</t>
    </rPh>
    <rPh sb="26" eb="28">
      <t>イコウ</t>
    </rPh>
    <rPh sb="29" eb="31">
      <t>チョッキン</t>
    </rPh>
    <rPh sb="33" eb="35">
      <t>ゲツカン</t>
    </rPh>
    <rPh sb="36" eb="39">
      <t>リヨウシャ</t>
    </rPh>
    <rPh sb="39" eb="41">
      <t>ワリアイ</t>
    </rPh>
    <rPh sb="42" eb="44">
      <t>マイツキ</t>
    </rPh>
    <rPh sb="44" eb="46">
      <t>キロク</t>
    </rPh>
    <phoneticPr fontId="3"/>
  </si>
  <si>
    <t>④サービス提供体制強化加算（共通）</t>
    <rPh sb="5" eb="7">
      <t>テイキョウ</t>
    </rPh>
    <rPh sb="7" eb="9">
      <t>タイセイ</t>
    </rPh>
    <rPh sb="9" eb="11">
      <t>キョウカ</t>
    </rPh>
    <rPh sb="11" eb="13">
      <t>カサン</t>
    </rPh>
    <rPh sb="14" eb="16">
      <t>キョウツウ</t>
    </rPh>
    <phoneticPr fontId="3"/>
  </si>
  <si>
    <t>※問１が○の場合は、別紙２による確認は不要です。</t>
    <rPh sb="1" eb="2">
      <t>トイ</t>
    </rPh>
    <rPh sb="6" eb="8">
      <t>バアイ</t>
    </rPh>
    <rPh sb="10" eb="12">
      <t>ベッシ</t>
    </rPh>
    <rPh sb="16" eb="18">
      <t>カクニン</t>
    </rPh>
    <rPh sb="19" eb="21">
      <t>フヨウ</t>
    </rPh>
    <phoneticPr fontId="3"/>
  </si>
  <si>
    <t>　月の１営業日当たりの平均利用者数が、市に届け出ている定員を超過したことがない。</t>
    <rPh sb="19" eb="20">
      <t>シ</t>
    </rPh>
    <phoneticPr fontId="3"/>
  </si>
  <si>
    <t>　月の１営業日当たりの平均利用者数が市に届け出ている定員を超過した単位がある場合は、次の月の介護報酬については、当該単位の利用者全員に所定単位数の70/100を算定している。</t>
    <rPh sb="18" eb="19">
      <t>シ</t>
    </rPh>
    <phoneticPr fontId="3"/>
  </si>
  <si>
    <t>（２）　看護職員又は介護職員の欠如</t>
    <rPh sb="4" eb="6">
      <t>カンゴ</t>
    </rPh>
    <rPh sb="6" eb="8">
      <t>ショクイン</t>
    </rPh>
    <rPh sb="8" eb="9">
      <t>マタ</t>
    </rPh>
    <rPh sb="10" eb="12">
      <t>カイゴ</t>
    </rPh>
    <rPh sb="12" eb="14">
      <t>ショクイン</t>
    </rPh>
    <rPh sb="15" eb="17">
      <t>ケツジョ</t>
    </rPh>
    <phoneticPr fontId="3"/>
  </si>
  <si>
    <t>（３）　同一建物に居住する又は同一建物から通所する利用者に係る減算</t>
    <rPh sb="4" eb="6">
      <t>ドウイツ</t>
    </rPh>
    <rPh sb="6" eb="8">
      <t>タテモノ</t>
    </rPh>
    <rPh sb="9" eb="11">
      <t>キョジュウ</t>
    </rPh>
    <rPh sb="13" eb="14">
      <t>マタ</t>
    </rPh>
    <rPh sb="15" eb="17">
      <t>ドウイツ</t>
    </rPh>
    <rPh sb="17" eb="19">
      <t>タテモノ</t>
    </rPh>
    <rPh sb="21" eb="23">
      <t>ツウショ</t>
    </rPh>
    <rPh sb="25" eb="28">
      <t>リヨウシャ</t>
    </rPh>
    <rPh sb="29" eb="30">
      <t>カカ</t>
    </rPh>
    <rPh sb="31" eb="33">
      <t>ゲンサン</t>
    </rPh>
    <phoneticPr fontId="3"/>
  </si>
  <si>
    <t>　同一建物に居住等する利用者であっても、歩行困難を理由に２人以上の従業者で往復の送迎を行うとして減算しない場合、その理由や移動介助方法、期間を介護支援専門員と慎重に検討して、その内容を通所介護計画に記載するとともに、移動介助者名や介助時の利用者の様子等を記録している。</t>
    <phoneticPr fontId="3"/>
  </si>
  <si>
    <t>　利用者に対して、その居宅と事業所との間の送迎を行わない場合は、片道につき４７単位を所定単位数から減算している。</t>
    <rPh sb="1" eb="4">
      <t>リヨウシャ</t>
    </rPh>
    <rPh sb="5" eb="6">
      <t>タイ</t>
    </rPh>
    <rPh sb="11" eb="13">
      <t>キョタク</t>
    </rPh>
    <rPh sb="14" eb="17">
      <t>ジギョウショ</t>
    </rPh>
    <rPh sb="19" eb="20">
      <t>アイダ</t>
    </rPh>
    <rPh sb="21" eb="23">
      <t>ソウゲイ</t>
    </rPh>
    <rPh sb="24" eb="25">
      <t>オコナ</t>
    </rPh>
    <rPh sb="28" eb="30">
      <t>バアイ</t>
    </rPh>
    <rPh sb="32" eb="34">
      <t>カタミチ</t>
    </rPh>
    <rPh sb="39" eb="41">
      <t>タンイ</t>
    </rPh>
    <rPh sb="42" eb="44">
      <t>ショテイ</t>
    </rPh>
    <rPh sb="44" eb="47">
      <t>タンイスウ</t>
    </rPh>
    <rPh sb="49" eb="51">
      <t>ゲンサン</t>
    </rPh>
    <phoneticPr fontId="3"/>
  </si>
  <si>
    <t>　同一事業所で午前と午後で別単位となるサービスを連続利用する場合や、異なる事業所を自宅に帰らずに連続利用する場合は、それぞれ片道の送迎を行っていないとして減算している。</t>
    <rPh sb="1" eb="3">
      <t>ドウイツ</t>
    </rPh>
    <rPh sb="3" eb="6">
      <t>ジギョウショ</t>
    </rPh>
    <rPh sb="30" eb="32">
      <t>バアイ</t>
    </rPh>
    <rPh sb="34" eb="35">
      <t>コト</t>
    </rPh>
    <rPh sb="37" eb="40">
      <t>ジギョウショ</t>
    </rPh>
    <rPh sb="41" eb="43">
      <t>ジタク</t>
    </rPh>
    <rPh sb="44" eb="45">
      <t>カエ</t>
    </rPh>
    <rPh sb="48" eb="50">
      <t>レンゾク</t>
    </rPh>
    <rPh sb="50" eb="52">
      <t>リヨウ</t>
    </rPh>
    <rPh sb="54" eb="56">
      <t>バアイ</t>
    </rPh>
    <rPh sb="62" eb="64">
      <t>カタミチ</t>
    </rPh>
    <rPh sb="65" eb="67">
      <t>ソウゲイ</t>
    </rPh>
    <rPh sb="68" eb="69">
      <t>オコナ</t>
    </rPh>
    <rPh sb="77" eb="78">
      <t>ゲン</t>
    </rPh>
    <rPh sb="78" eb="79">
      <t>サン</t>
    </rPh>
    <phoneticPr fontId="3"/>
  </si>
  <si>
    <t>　送迎時における居宅内介助等（着替え、ベッド・車椅子への移乗、戸締り等）は、１日３０分を限度としている。</t>
    <rPh sb="1" eb="3">
      <t>ソウゲイ</t>
    </rPh>
    <rPh sb="3" eb="4">
      <t>ジ</t>
    </rPh>
    <rPh sb="8" eb="10">
      <t>キョタク</t>
    </rPh>
    <rPh sb="10" eb="11">
      <t>ナイ</t>
    </rPh>
    <rPh sb="11" eb="14">
      <t>カイジョトウ</t>
    </rPh>
    <rPh sb="15" eb="17">
      <t>キガ</t>
    </rPh>
    <rPh sb="23" eb="24">
      <t>クルマ</t>
    </rPh>
    <rPh sb="24" eb="26">
      <t>イス</t>
    </rPh>
    <rPh sb="28" eb="30">
      <t>イジョウ</t>
    </rPh>
    <rPh sb="31" eb="33">
      <t>トジマ</t>
    </rPh>
    <rPh sb="34" eb="35">
      <t>トウ</t>
    </rPh>
    <rPh sb="39" eb="40">
      <t>ニチ</t>
    </rPh>
    <rPh sb="42" eb="43">
      <t>フン</t>
    </rPh>
    <rPh sb="44" eb="46">
      <t>ゲンド</t>
    </rPh>
    <phoneticPr fontId="3"/>
  </si>
  <si>
    <t>　送迎時における居宅内介助等を行う者は、次の職員である。
①介護福祉士　②実務者研修修了者　③介護職員基礎研修課程修了者　④１級課程修了者　⑤介護職員初任者研修修了者（２級課程修了者を含む）　⑥看護職員　⑦機能訓練指導員　⑧当該事業所や同一法人経営の他の介護サービス事業所等で直接処遇職員として３年以上勤務する介護職員</t>
    <rPh sb="1" eb="3">
      <t>ソウゲイ</t>
    </rPh>
    <rPh sb="3" eb="4">
      <t>ジ</t>
    </rPh>
    <rPh sb="8" eb="10">
      <t>キョタク</t>
    </rPh>
    <rPh sb="10" eb="11">
      <t>ナイ</t>
    </rPh>
    <rPh sb="11" eb="14">
      <t>カイジョトウ</t>
    </rPh>
    <rPh sb="15" eb="16">
      <t>オコナ</t>
    </rPh>
    <rPh sb="17" eb="18">
      <t>モノ</t>
    </rPh>
    <rPh sb="20" eb="21">
      <t>ツギ</t>
    </rPh>
    <rPh sb="22" eb="24">
      <t>ショクイン</t>
    </rPh>
    <rPh sb="140" eb="142">
      <t>ショグウ</t>
    </rPh>
    <rPh sb="148" eb="151">
      <t>ネンイジョウ</t>
    </rPh>
    <rPh sb="151" eb="153">
      <t>キンム</t>
    </rPh>
    <phoneticPr fontId="3"/>
  </si>
  <si>
    <t>　送迎時における居宅内介助等を行っている間、他の利用者を送迎車に待機させていない。</t>
    <rPh sb="1" eb="3">
      <t>ソウゲイ</t>
    </rPh>
    <rPh sb="3" eb="4">
      <t>ジ</t>
    </rPh>
    <rPh sb="8" eb="10">
      <t>キョタク</t>
    </rPh>
    <rPh sb="10" eb="11">
      <t>ナイ</t>
    </rPh>
    <rPh sb="11" eb="14">
      <t>カイジョトウ</t>
    </rPh>
    <rPh sb="15" eb="16">
      <t>オコナ</t>
    </rPh>
    <rPh sb="20" eb="21">
      <t>アイダ</t>
    </rPh>
    <rPh sb="22" eb="23">
      <t>タ</t>
    </rPh>
    <rPh sb="24" eb="27">
      <t>リヨウシャ</t>
    </rPh>
    <rPh sb="28" eb="31">
      <t>ソウゲイシャ</t>
    </rPh>
    <rPh sb="32" eb="34">
      <t>タイキ</t>
    </rPh>
    <phoneticPr fontId="3"/>
  </si>
  <si>
    <t>　送迎時における居宅内介助等を行う利用者については、その旨を居宅サービス計画及び認知症対応型通所介護計画に位置付けている。</t>
    <rPh sb="1" eb="3">
      <t>ソウゲイ</t>
    </rPh>
    <rPh sb="3" eb="4">
      <t>ジ</t>
    </rPh>
    <rPh sb="8" eb="10">
      <t>キョタク</t>
    </rPh>
    <rPh sb="10" eb="11">
      <t>ナイ</t>
    </rPh>
    <rPh sb="11" eb="14">
      <t>カイジョトウ</t>
    </rPh>
    <rPh sb="15" eb="16">
      <t>オコナ</t>
    </rPh>
    <rPh sb="17" eb="20">
      <t>リヨウシャ</t>
    </rPh>
    <rPh sb="28" eb="29">
      <t>ムネ</t>
    </rPh>
    <rPh sb="38" eb="39">
      <t>オヨ</t>
    </rPh>
    <rPh sb="40" eb="46">
      <t>ニンチショウタイオウガタ</t>
    </rPh>
    <rPh sb="46" eb="48">
      <t>ツウショ</t>
    </rPh>
    <rPh sb="48" eb="50">
      <t>カイゴ</t>
    </rPh>
    <rPh sb="50" eb="52">
      <t>ケイカク</t>
    </rPh>
    <rPh sb="53" eb="56">
      <t>イチヅ</t>
    </rPh>
    <phoneticPr fontId="3"/>
  </si>
  <si>
    <t>　「宿泊サービス」の利用者の場合、１泊につき１日目の送り分と２日目の迎え分をそれぞれ減算している。</t>
    <rPh sb="2" eb="4">
      <t>シュクハク</t>
    </rPh>
    <rPh sb="10" eb="13">
      <t>リヨウシャ</t>
    </rPh>
    <rPh sb="14" eb="16">
      <t>バアイ</t>
    </rPh>
    <rPh sb="18" eb="19">
      <t>ハク</t>
    </rPh>
    <rPh sb="23" eb="24">
      <t>ニチ</t>
    </rPh>
    <rPh sb="24" eb="25">
      <t>メ</t>
    </rPh>
    <rPh sb="26" eb="27">
      <t>オク</t>
    </rPh>
    <rPh sb="28" eb="29">
      <t>ブン</t>
    </rPh>
    <rPh sb="31" eb="33">
      <t>カメ</t>
    </rPh>
    <rPh sb="34" eb="35">
      <t>ムカ</t>
    </rPh>
    <rPh sb="36" eb="37">
      <t>ブン</t>
    </rPh>
    <rPh sb="42" eb="44">
      <t>ゲンサン</t>
    </rPh>
    <phoneticPr fontId="3"/>
  </si>
  <si>
    <t>　※単位ごとに次の計算式で算出します。</t>
    <rPh sb="7" eb="8">
      <t>ツギ</t>
    </rPh>
    <rPh sb="13" eb="15">
      <t>サンシュツ</t>
    </rPh>
    <phoneticPr fontId="3"/>
  </si>
  <si>
    <t>＜　０．９</t>
    <phoneticPr fontId="3"/>
  </si>
  <si>
    <t>０．９　≦</t>
    <phoneticPr fontId="3"/>
  </si>
  <si>
    <t>＜　１．０</t>
    <phoneticPr fontId="3"/>
  </si>
  <si>
    <t>当該月に配置された看護職員又は介護職員の勤務延時間数</t>
    <rPh sb="9" eb="11">
      <t>カンゴ</t>
    </rPh>
    <rPh sb="11" eb="13">
      <t>ショクイン</t>
    </rPh>
    <rPh sb="13" eb="14">
      <t>マタ</t>
    </rPh>
    <rPh sb="15" eb="17">
      <t>カイゴ</t>
    </rPh>
    <phoneticPr fontId="3"/>
  </si>
  <si>
    <t>当該月に配置すべき看護職員又は介護職員の勤務延時間数</t>
    <rPh sb="9" eb="11">
      <t>カンゴ</t>
    </rPh>
    <rPh sb="11" eb="13">
      <t>ショクイン</t>
    </rPh>
    <rPh sb="13" eb="14">
      <t>マタ</t>
    </rPh>
    <rPh sb="15" eb="17">
      <t>カイゴ</t>
    </rPh>
    <phoneticPr fontId="3"/>
  </si>
  <si>
    <t>　看護職員又は介護職員の配置について、次の計算方法で算出した結果が０．９以上１未満となった月がない。</t>
    <rPh sb="1" eb="3">
      <t>カンゴ</t>
    </rPh>
    <rPh sb="3" eb="5">
      <t>ショクイン</t>
    </rPh>
    <rPh sb="5" eb="6">
      <t>マタ</t>
    </rPh>
    <rPh sb="7" eb="9">
      <t>カイゴ</t>
    </rPh>
    <rPh sb="9" eb="11">
      <t>ショクイン</t>
    </rPh>
    <rPh sb="19" eb="20">
      <t>ツギ</t>
    </rPh>
    <rPh sb="26" eb="28">
      <t>サンシュツ</t>
    </rPh>
    <rPh sb="36" eb="38">
      <t>イジョウ</t>
    </rPh>
    <rPh sb="39" eb="41">
      <t>ミマン</t>
    </rPh>
    <phoneticPr fontId="3"/>
  </si>
  <si>
    <t>※「×」と回答した場合のみ問４を回答してください。</t>
    <phoneticPr fontId="3"/>
  </si>
  <si>
    <t>※「×」と回答した場合のみ問２を回答してください。
　「○」と回答した場合は問３へ進んでください。</t>
    <phoneticPr fontId="3"/>
  </si>
  <si>
    <t>　・別紙２　利用者数一覧表</t>
    <rPh sb="2" eb="4">
      <t>ベッシ</t>
    </rPh>
    <rPh sb="12" eb="13">
      <t>ヒョウ</t>
    </rPh>
    <phoneticPr fontId="3"/>
  </si>
  <si>
    <t>※全員に作成していなければ×</t>
    <phoneticPr fontId="3"/>
  </si>
  <si>
    <t>　管理者は、(介護予防)認知症対応型通所介護計画の作成に当たっては、利用者又はその家族にその内容を説明し、同意を得ており、また、決定した計画を利用者に交付している。</t>
    <rPh sb="1" eb="4">
      <t>カンリシャ</t>
    </rPh>
    <rPh sb="12" eb="14">
      <t>ニンチ</t>
    </rPh>
    <rPh sb="14" eb="15">
      <t>ショウ</t>
    </rPh>
    <rPh sb="15" eb="17">
      <t>タイオウ</t>
    </rPh>
    <rPh sb="17" eb="18">
      <t>カタ</t>
    </rPh>
    <rPh sb="28" eb="29">
      <t>ア</t>
    </rPh>
    <rPh sb="68" eb="70">
      <t>ケイカク</t>
    </rPh>
    <phoneticPr fontId="3"/>
  </si>
  <si>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い、改善内容を報告している。</t>
    <rPh sb="10" eb="11">
      <t>カカ</t>
    </rPh>
    <phoneticPr fontId="3"/>
  </si>
  <si>
    <t>　提供したサービスに係る利用者からの苦情に関して、市町村から文書その他の物件の提出若しくは提示の求めがあった場合又は当該市町村の職員から質問若しくは照会があった場合は、その調査に協力するとともに、市町村から指導又は助言を受けた場合においては、当該指導又は助言に従って必要な改善を行い、改善内容を報告している。</t>
    <rPh sb="10" eb="11">
      <t>カカ</t>
    </rPh>
    <rPh sb="12" eb="15">
      <t>リヨウシャ</t>
    </rPh>
    <rPh sb="18" eb="20">
      <t>クジョウ</t>
    </rPh>
    <rPh sb="21" eb="22">
      <t>カン</t>
    </rPh>
    <rPh sb="54" eb="56">
      <t>バアイ</t>
    </rPh>
    <rPh sb="80" eb="82">
      <t>バアイ</t>
    </rPh>
    <phoneticPr fontId="3"/>
  </si>
  <si>
    <t>◆別紙２　利用者数一覧表により確認してください。</t>
    <rPh sb="1" eb="3">
      <t>ベッシ</t>
    </rPh>
    <rPh sb="5" eb="8">
      <t>リヨウシャ</t>
    </rPh>
    <rPh sb="8" eb="9">
      <t>スウ</t>
    </rPh>
    <rPh sb="9" eb="11">
      <t>イチラン</t>
    </rPh>
    <rPh sb="11" eb="12">
      <t>ヒョウ</t>
    </rPh>
    <rPh sb="15" eb="17">
      <t>カクニン</t>
    </rPh>
    <phoneticPr fontId="3"/>
  </si>
  <si>
    <t>　・別紙１　勤務形態一覧表</t>
    <rPh sb="2" eb="4">
      <t>ベッシ</t>
    </rPh>
    <rPh sb="6" eb="8">
      <t>キンム</t>
    </rPh>
    <rPh sb="8" eb="10">
      <t>ケイタイ</t>
    </rPh>
    <rPh sb="10" eb="12">
      <t>イチラン</t>
    </rPh>
    <rPh sb="12" eb="13">
      <t>ヒョウ</t>
    </rPh>
    <phoneticPr fontId="3"/>
  </si>
  <si>
    <t>　問２又は問４の減算を行っている場合、運動器機能向上加算、栄養改善加算、口腔機能向上加算、サービス提供体制強化加算は算定していない。</t>
    <rPh sb="1" eb="2">
      <t>トイ</t>
    </rPh>
    <rPh sb="3" eb="4">
      <t>マタ</t>
    </rPh>
    <rPh sb="8" eb="10">
      <t>ゲンサン</t>
    </rPh>
    <rPh sb="11" eb="12">
      <t>オコナ</t>
    </rPh>
    <rPh sb="16" eb="18">
      <t>バアイ</t>
    </rPh>
    <rPh sb="19" eb="21">
      <t>ウンドウ</t>
    </rPh>
    <rPh sb="21" eb="22">
      <t>キ</t>
    </rPh>
    <rPh sb="22" eb="24">
      <t>キノウ</t>
    </rPh>
    <rPh sb="24" eb="26">
      <t>コウジョウ</t>
    </rPh>
    <rPh sb="26" eb="28">
      <t>カサン</t>
    </rPh>
    <rPh sb="29" eb="31">
      <t>エイヨウ</t>
    </rPh>
    <rPh sb="31" eb="33">
      <t>カイゼン</t>
    </rPh>
    <rPh sb="33" eb="35">
      <t>カサン</t>
    </rPh>
    <rPh sb="36" eb="38">
      <t>コウクウ</t>
    </rPh>
    <rPh sb="38" eb="40">
      <t>キノウ</t>
    </rPh>
    <rPh sb="40" eb="42">
      <t>コウジョウ</t>
    </rPh>
    <rPh sb="42" eb="44">
      <t>カサン</t>
    </rPh>
    <rPh sb="49" eb="51">
      <t>テイキョウ</t>
    </rPh>
    <rPh sb="51" eb="53">
      <t>タイセイ</t>
    </rPh>
    <rPh sb="53" eb="55">
      <t>キョウカ</t>
    </rPh>
    <rPh sb="55" eb="57">
      <t>カサン</t>
    </rPh>
    <rPh sb="58" eb="60">
      <t>サンテイ</t>
    </rPh>
    <phoneticPr fontId="3"/>
  </si>
  <si>
    <t>　事業所が所在する地域を所管する区高齢者相談課及び高齢者支援センターへ、運営推進会議の議事録等の写しを提出している。</t>
    <rPh sb="9" eb="11">
      <t>チイキ</t>
    </rPh>
    <rPh sb="12" eb="14">
      <t>ショカン</t>
    </rPh>
    <rPh sb="16" eb="17">
      <t>ク</t>
    </rPh>
    <rPh sb="17" eb="19">
      <t>コウレイ</t>
    </rPh>
    <rPh sb="19" eb="20">
      <t>シャ</t>
    </rPh>
    <rPh sb="20" eb="22">
      <t>ソウダン</t>
    </rPh>
    <rPh sb="22" eb="23">
      <t>カ</t>
    </rPh>
    <rPh sb="25" eb="28">
      <t>コウレイシャ</t>
    </rPh>
    <phoneticPr fontId="3"/>
  </si>
  <si>
    <t>　提供したサービスに関する利用者からの苦情に関して、市町村等が派遣する者が相談及び援助を行う事業その他の事業に協力するよう努めている。</t>
    <rPh sb="1" eb="3">
      <t>テイキョウ</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4">
      <t>ジギョウ</t>
    </rPh>
    <rPh sb="55" eb="57">
      <t>キョウリョク</t>
    </rPh>
    <rPh sb="61" eb="62">
      <t>ツト</t>
    </rPh>
    <phoneticPr fontId="3"/>
  </si>
  <si>
    <t>　事業所の所在する建物と同一の建物に居住する利用者に対してサービスを提供する場合には、当該建物に居住する利用者以外の者に対してもサービスの提供を行うよう努めている。</t>
    <rPh sb="1" eb="4">
      <t>ジギョウショ</t>
    </rPh>
    <rPh sb="5" eb="7">
      <t>ショザイ</t>
    </rPh>
    <rPh sb="9" eb="11">
      <t>タテモノ</t>
    </rPh>
    <rPh sb="12" eb="14">
      <t>ドウイツ</t>
    </rPh>
    <rPh sb="15" eb="17">
      <t>タテモノ</t>
    </rPh>
    <rPh sb="18" eb="20">
      <t>キョジュウ</t>
    </rPh>
    <rPh sb="22" eb="25">
      <t>リヨウシャ</t>
    </rPh>
    <rPh sb="26" eb="27">
      <t>タイ</t>
    </rPh>
    <rPh sb="34" eb="36">
      <t>テイキョウ</t>
    </rPh>
    <rPh sb="38" eb="40">
      <t>バアイ</t>
    </rPh>
    <rPh sb="43" eb="45">
      <t>トウガイ</t>
    </rPh>
    <rPh sb="45" eb="47">
      <t>タテモノ</t>
    </rPh>
    <rPh sb="48" eb="50">
      <t>キョジュウ</t>
    </rPh>
    <rPh sb="52" eb="55">
      <t>リヨウシャ</t>
    </rPh>
    <rPh sb="55" eb="57">
      <t>イガイ</t>
    </rPh>
    <rPh sb="58" eb="59">
      <t>モノ</t>
    </rPh>
    <rPh sb="60" eb="61">
      <t>タイ</t>
    </rPh>
    <rPh sb="69" eb="71">
      <t>テイキョウ</t>
    </rPh>
    <rPh sb="72" eb="73">
      <t>オコナ</t>
    </rPh>
    <rPh sb="76" eb="77">
      <t>ツト</t>
    </rPh>
    <phoneticPr fontId="3"/>
  </si>
  <si>
    <t>　事業の運営に当たっては、地域住民又はその自発的な活動等との連携及び協力を行う等の地域との交流を図っている。</t>
    <phoneticPr fontId="3"/>
  </si>
  <si>
    <t>　概ね６か月に１回以上、運営推進会議に対し活動状況を報告し、その評価を受けるとともに、必要な要望、助言等を聴く機会を設けている。</t>
    <rPh sb="1" eb="2">
      <t>オオム</t>
    </rPh>
    <rPh sb="5" eb="6">
      <t>ツキ</t>
    </rPh>
    <rPh sb="8" eb="9">
      <t>カイ</t>
    </rPh>
    <rPh sb="9" eb="11">
      <t>イジョウ</t>
    </rPh>
    <rPh sb="19" eb="20">
      <t>タイ</t>
    </rPh>
    <rPh sb="21" eb="23">
      <t>カツドウ</t>
    </rPh>
    <rPh sb="23" eb="25">
      <t>ジョウキョウ</t>
    </rPh>
    <rPh sb="26" eb="28">
      <t>ホウコク</t>
    </rPh>
    <rPh sb="32" eb="34">
      <t>ヒョウカ</t>
    </rPh>
    <rPh sb="35" eb="36">
      <t>ウ</t>
    </rPh>
    <rPh sb="43" eb="45">
      <t>ヒツヨウ</t>
    </rPh>
    <rPh sb="46" eb="48">
      <t>ヨウボウ</t>
    </rPh>
    <rPh sb="49" eb="51">
      <t>ジョゲン</t>
    </rPh>
    <rPh sb="51" eb="52">
      <t>トウ</t>
    </rPh>
    <rPh sb="53" eb="54">
      <t>キ</t>
    </rPh>
    <rPh sb="55" eb="57">
      <t>キカイ</t>
    </rPh>
    <rPh sb="58" eb="59">
      <t>モウ</t>
    </rPh>
    <phoneticPr fontId="3"/>
  </si>
  <si>
    <t>　利用者、利用者の家族、地域住民の代表者、市職員又は事業所が所在する区域を管轄する高齢者支援センター職員等で構成される協議会（以下、運営推進会議）を設置している。</t>
    <rPh sb="1" eb="4">
      <t>リヨウシャ</t>
    </rPh>
    <rPh sb="5" eb="8">
      <t>リヨウシャ</t>
    </rPh>
    <rPh sb="9" eb="11">
      <t>カゾク</t>
    </rPh>
    <rPh sb="21" eb="24">
      <t>シショクイン</t>
    </rPh>
    <rPh sb="22" eb="24">
      <t>ショクイン</t>
    </rPh>
    <rPh sb="24" eb="25">
      <t>マタ</t>
    </rPh>
    <rPh sb="26" eb="29">
      <t>ジギョウショ</t>
    </rPh>
    <rPh sb="30" eb="32">
      <t>ショザイ</t>
    </rPh>
    <rPh sb="34" eb="36">
      <t>クイキ</t>
    </rPh>
    <rPh sb="37" eb="39">
      <t>カンカツ</t>
    </rPh>
    <rPh sb="41" eb="44">
      <t>コウレイシャ</t>
    </rPh>
    <rPh sb="44" eb="46">
      <t>シエン</t>
    </rPh>
    <rPh sb="50" eb="52">
      <t>ショクイン</t>
    </rPh>
    <rPh sb="54" eb="56">
      <t>コウセイ</t>
    </rPh>
    <rPh sb="59" eb="62">
      <t>キョウギカイ</t>
    </rPh>
    <rPh sb="63" eb="65">
      <t>イカ</t>
    </rPh>
    <rPh sb="66" eb="68">
      <t>ウンエイ</t>
    </rPh>
    <rPh sb="68" eb="70">
      <t>スイシン</t>
    </rPh>
    <rPh sb="70" eb="72">
      <t>カイギ</t>
    </rPh>
    <rPh sb="74" eb="76">
      <t>セッチ</t>
    </rPh>
    <phoneticPr fontId="3"/>
  </si>
  <si>
    <t>　循環式浴槽を利用している場合に、レジオネラ症防止対策について「循環式浴槽におけるレジオネラ症防止対策マニュアル」に沿った対応をしている。</t>
    <rPh sb="1" eb="3">
      <t>ジュンカン</t>
    </rPh>
    <rPh sb="3" eb="4">
      <t>シキ</t>
    </rPh>
    <rPh sb="4" eb="6">
      <t>ヨクソウ</t>
    </rPh>
    <rPh sb="7" eb="9">
      <t>リヨウ</t>
    </rPh>
    <rPh sb="13" eb="15">
      <t>バアイ</t>
    </rPh>
    <rPh sb="22" eb="23">
      <t>ショウ</t>
    </rPh>
    <rPh sb="23" eb="25">
      <t>ボウシ</t>
    </rPh>
    <rPh sb="25" eb="27">
      <t>タイサク</t>
    </rPh>
    <rPh sb="32" eb="34">
      <t>ジュンカン</t>
    </rPh>
    <rPh sb="34" eb="35">
      <t>シキ</t>
    </rPh>
    <rPh sb="35" eb="37">
      <t>ヨクソウ</t>
    </rPh>
    <rPh sb="46" eb="47">
      <t>ショウ</t>
    </rPh>
    <rPh sb="47" eb="49">
      <t>ボウシ</t>
    </rPh>
    <rPh sb="49" eb="51">
      <t>タイサク</t>
    </rPh>
    <rPh sb="58" eb="59">
      <t>ソ</t>
    </rPh>
    <rPh sb="61" eb="63">
      <t>タイオウ</t>
    </rPh>
    <phoneticPr fontId="3"/>
  </si>
  <si>
    <t>以上で終了です。お疲れ様でした。</t>
    <phoneticPr fontId="3"/>
  </si>
  <si>
    <t>点検の結果、適切にできていなかった事項については、速やかに改善してください。</t>
    <phoneticPr fontId="3"/>
  </si>
  <si>
    <t>次の添付書類を忘れずに作成し、添付して下さい。</t>
    <rPh sb="0" eb="1">
      <t>ツギ</t>
    </rPh>
    <phoneticPr fontId="3"/>
  </si>
  <si>
    <t>認知症対応型通所介護　　　・介護予防認知症対応型通所介護</t>
    <rPh sb="0" eb="10">
      <t>ニ</t>
    </rPh>
    <rPh sb="14" eb="18">
      <t>カ</t>
    </rPh>
    <rPh sb="18" eb="28">
      <t>ニ</t>
    </rPh>
    <phoneticPr fontId="11"/>
  </si>
  <si>
    <t>　指定認知症対応型通所介護事業所の設備を利用して、夜間及び深夜に宿泊サービスを提供する場合は、市長に届け出ている。</t>
    <rPh sb="1" eb="3">
      <t>シテイ</t>
    </rPh>
    <rPh sb="3" eb="9">
      <t>ニンチショウタイオウガタ</t>
    </rPh>
    <rPh sb="9" eb="11">
      <t>ツウショ</t>
    </rPh>
    <rPh sb="11" eb="13">
      <t>カイゴ</t>
    </rPh>
    <rPh sb="13" eb="16">
      <t>ジギョウショ</t>
    </rPh>
    <rPh sb="17" eb="19">
      <t>セツビ</t>
    </rPh>
    <rPh sb="20" eb="22">
      <t>リヨウ</t>
    </rPh>
    <rPh sb="25" eb="27">
      <t>ヤカン</t>
    </rPh>
    <rPh sb="27" eb="28">
      <t>オヨ</t>
    </rPh>
    <rPh sb="29" eb="31">
      <t>シンヤ</t>
    </rPh>
    <rPh sb="32" eb="34">
      <t>シュクハク</t>
    </rPh>
    <rPh sb="39" eb="41">
      <t>テイキョウ</t>
    </rPh>
    <rPh sb="43" eb="45">
      <t>バアイ</t>
    </rPh>
    <rPh sb="47" eb="49">
      <t>シチョウ</t>
    </rPh>
    <rPh sb="50" eb="51">
      <t>トド</t>
    </rPh>
    <rPh sb="52" eb="53">
      <t>デ</t>
    </rPh>
    <phoneticPr fontId="3"/>
  </si>
  <si>
    <t>○　提供した具体的なサービスの内容等の記録</t>
    <phoneticPr fontId="3"/>
  </si>
  <si>
    <t>○　市町村への通知に係る記録</t>
    <phoneticPr fontId="3"/>
  </si>
  <si>
    <t>○　苦情の内容等の記録</t>
    <phoneticPr fontId="3"/>
  </si>
  <si>
    <t>○　事故の状況及び事故に際して採った処置についての記録</t>
    <phoneticPr fontId="3"/>
  </si>
  <si>
    <t>○　運営推進会議の報告・評価・要望・助言等の記録</t>
    <phoneticPr fontId="3"/>
  </si>
  <si>
    <t>○　介護給付費の請求、受領等に係る書類</t>
    <rPh sb="2" eb="4">
      <t>カイゴ</t>
    </rPh>
    <rPh sb="4" eb="6">
      <t>キュウフ</t>
    </rPh>
    <rPh sb="6" eb="7">
      <t>ヒ</t>
    </rPh>
    <rPh sb="8" eb="10">
      <t>セイキュウ</t>
    </rPh>
    <rPh sb="11" eb="13">
      <t>ジュリョウ</t>
    </rPh>
    <rPh sb="13" eb="14">
      <t>トウ</t>
    </rPh>
    <rPh sb="15" eb="16">
      <t>カカ</t>
    </rPh>
    <rPh sb="17" eb="19">
      <t>ショルイ</t>
    </rPh>
    <phoneticPr fontId="3"/>
  </si>
  <si>
    <t>○　利用者又は入所者から支払を受ける利用料の請求、受領等に関する記録</t>
    <rPh sb="2" eb="5">
      <t>リヨウシャ</t>
    </rPh>
    <rPh sb="5" eb="6">
      <t>マタ</t>
    </rPh>
    <rPh sb="7" eb="10">
      <t>ニュウショシャ</t>
    </rPh>
    <rPh sb="12" eb="14">
      <t>シハライ</t>
    </rPh>
    <rPh sb="15" eb="16">
      <t>ウ</t>
    </rPh>
    <rPh sb="18" eb="21">
      <t>リヨウリョウ</t>
    </rPh>
    <rPh sb="22" eb="24">
      <t>セイキュウ</t>
    </rPh>
    <rPh sb="25" eb="27">
      <t>ジュリョウ</t>
    </rPh>
    <rPh sb="27" eb="28">
      <t>トウ</t>
    </rPh>
    <rPh sb="29" eb="30">
      <t>カン</t>
    </rPh>
    <rPh sb="32" eb="34">
      <t>キロク</t>
    </rPh>
    <phoneticPr fontId="3"/>
  </si>
  <si>
    <t>○　従業者の勤務の実績に関する記録</t>
    <rPh sb="2" eb="5">
      <t>ジュウギョウシャ</t>
    </rPh>
    <rPh sb="6" eb="8">
      <t>キンム</t>
    </rPh>
    <rPh sb="9" eb="11">
      <t>ジッセキ</t>
    </rPh>
    <rPh sb="12" eb="13">
      <t>カン</t>
    </rPh>
    <rPh sb="15" eb="17">
      <t>キロク</t>
    </rPh>
    <phoneticPr fontId="3"/>
  </si>
  <si>
    <t>○　その他市長が特に必要と認める記録</t>
    <rPh sb="4" eb="5">
      <t>タ</t>
    </rPh>
    <rPh sb="5" eb="7">
      <t>シチョウ</t>
    </rPh>
    <rPh sb="8" eb="9">
      <t>トク</t>
    </rPh>
    <rPh sb="10" eb="12">
      <t>ヒツヨウ</t>
    </rPh>
    <rPh sb="13" eb="14">
      <t>ミト</t>
    </rPh>
    <rPh sb="16" eb="18">
      <t>キロク</t>
    </rPh>
    <phoneticPr fontId="3"/>
  </si>
  <si>
    <t>（８）　法定代理受領サービスの提供を受けるための援助</t>
    <phoneticPr fontId="3"/>
  </si>
  <si>
    <t>（１０）　居宅サービス計画等の変更の援助</t>
    <phoneticPr fontId="3"/>
  </si>
  <si>
    <t>（１３）　保険給付の請求のための証明書の交付</t>
    <phoneticPr fontId="3"/>
  </si>
  <si>
    <t>（１８）　利用者に関する市町村への通知</t>
    <phoneticPr fontId="3"/>
  </si>
  <si>
    <t>問４</t>
    <rPh sb="0" eb="1">
      <t>ト</t>
    </rPh>
    <phoneticPr fontId="3"/>
  </si>
  <si>
    <t>　指定居宅サービス事業所等を併設し、設備を共用している場合は、利用者へのサービス提供に支障がないようにしている。</t>
    <rPh sb="18" eb="20">
      <t>セツビ</t>
    </rPh>
    <rPh sb="21" eb="23">
      <t>キョウヨウ</t>
    </rPh>
    <rPh sb="27" eb="29">
      <t>バアイ</t>
    </rPh>
    <phoneticPr fontId="3"/>
  </si>
  <si>
    <t>問５</t>
    <rPh sb="0" eb="1">
      <t>ト</t>
    </rPh>
    <phoneticPr fontId="3"/>
  </si>
  <si>
    <t>　設備を共用する場合、事業所において感染症が発生し、又はまん延しないよう、衛生管理等に一層努めている。</t>
    <phoneticPr fontId="3"/>
  </si>
  <si>
    <t>①</t>
    <phoneticPr fontId="3"/>
  </si>
  <si>
    <t>②</t>
    <phoneticPr fontId="3"/>
  </si>
  <si>
    <t>③</t>
    <phoneticPr fontId="3"/>
  </si>
  <si>
    <t>④</t>
    <phoneticPr fontId="3"/>
  </si>
  <si>
    <t>（１）　時間延長サービス加算</t>
    <rPh sb="4" eb="6">
      <t>ジカン</t>
    </rPh>
    <rPh sb="6" eb="8">
      <t>エンチョウ</t>
    </rPh>
    <rPh sb="12" eb="14">
      <t>カサン</t>
    </rPh>
    <phoneticPr fontId="3"/>
  </si>
  <si>
    <t>　有資格者の機能訓練指導員を１以上配置している。
　※有資格者とは、理学療法士、作業療法士、言語聴覚士、看護職員、柔道整復師、あん摩マッサージ指圧師、はり師又はきゅう師（理学療法士、作業療法士、言語聴覚士、看護職員、柔道整復師又はあん摩マッサージ指圧師の資格を有する機能訓練指導員を配置した事業所で６月以上機能訓練指導に従事した経験を有する者）を指す。</t>
    <phoneticPr fontId="3"/>
  </si>
  <si>
    <t>従業者の員数の算出に係る利用者数は、次のとおり算出している。
①3時間以上4時間未満及び4時間以上5時間未満の利用者＝利用者数の1/2
②5時間以上6時間未満及び6時間以上7時間未満の利用者＝利用者数の3/4
③7時間以上8時間未満及び8時間以上9時間未満の利用者＝利用者数(＝1)</t>
    <rPh sb="0" eb="3">
      <t>ジュウギョウシャ</t>
    </rPh>
    <rPh sb="4" eb="6">
      <t>インスウ</t>
    </rPh>
    <rPh sb="7" eb="9">
      <t>サンシュツ</t>
    </rPh>
    <rPh sb="10" eb="11">
      <t>カカ</t>
    </rPh>
    <rPh sb="12" eb="14">
      <t>リヨウ</t>
    </rPh>
    <rPh sb="14" eb="15">
      <t>シャ</t>
    </rPh>
    <rPh sb="15" eb="16">
      <t>スウ</t>
    </rPh>
    <rPh sb="18" eb="19">
      <t>ツギ</t>
    </rPh>
    <rPh sb="23" eb="25">
      <t>サンシュツ</t>
    </rPh>
    <rPh sb="33" eb="35">
      <t>ジカン</t>
    </rPh>
    <rPh sb="35" eb="37">
      <t>イジョウ</t>
    </rPh>
    <rPh sb="38" eb="40">
      <t>ジカン</t>
    </rPh>
    <rPh sb="40" eb="42">
      <t>ミマン</t>
    </rPh>
    <rPh sb="42" eb="43">
      <t>オヨ</t>
    </rPh>
    <rPh sb="55" eb="57">
      <t>リヨウ</t>
    </rPh>
    <rPh sb="57" eb="58">
      <t>シャ</t>
    </rPh>
    <rPh sb="59" eb="61">
      <t>リヨウ</t>
    </rPh>
    <rPh sb="61" eb="62">
      <t>シャ</t>
    </rPh>
    <rPh sb="62" eb="63">
      <t>スウ</t>
    </rPh>
    <rPh sb="96" eb="98">
      <t>リヨウ</t>
    </rPh>
    <rPh sb="98" eb="99">
      <t>シャ</t>
    </rPh>
    <rPh sb="99" eb="100">
      <t>スウ</t>
    </rPh>
    <rPh sb="133" eb="135">
      <t>リヨウ</t>
    </rPh>
    <rPh sb="135" eb="136">
      <t>シャ</t>
    </rPh>
    <rPh sb="136" eb="137">
      <t>スウ</t>
    </rPh>
    <phoneticPr fontId="3"/>
  </si>
  <si>
    <t>　共用型指定認知症対応型通所介護事業所の利用定員は、認知症対応型共同生活介護事業所にあっては共同生活住居ごとに、地域密着型特定施設とユニット型を除く地域密着型介護老人福祉施設にあっては施設ごとに、１日当たり３人以下である。
　また、ユニット型地域密着型介護老人福祉施設にあってはユニットごとに、当該ユニット型指定地域密着型介護老人福祉施設の入居者の数と当該共用型指定認知症対応型通所介護の利用者の数の合計が１日当たり１２人以下である。</t>
    <rPh sb="1" eb="3">
      <t>キョウヨウ</t>
    </rPh>
    <rPh sb="3" eb="4">
      <t>ガタ</t>
    </rPh>
    <rPh sb="4" eb="6">
      <t>シテイ</t>
    </rPh>
    <rPh sb="6" eb="9">
      <t>ニンチショウ</t>
    </rPh>
    <rPh sb="9" eb="12">
      <t>タイオウガタ</t>
    </rPh>
    <rPh sb="12" eb="14">
      <t>ツウショ</t>
    </rPh>
    <rPh sb="14" eb="16">
      <t>カイゴ</t>
    </rPh>
    <rPh sb="16" eb="19">
      <t>ジギョウショ</t>
    </rPh>
    <rPh sb="20" eb="22">
      <t>リヨウ</t>
    </rPh>
    <rPh sb="22" eb="24">
      <t>テイイン</t>
    </rPh>
    <rPh sb="26" eb="29">
      <t>ニンチショウ</t>
    </rPh>
    <rPh sb="29" eb="32">
      <t>タイオウガタ</t>
    </rPh>
    <rPh sb="32" eb="34">
      <t>キョウドウ</t>
    </rPh>
    <rPh sb="34" eb="36">
      <t>セイカツ</t>
    </rPh>
    <rPh sb="36" eb="38">
      <t>カイゴ</t>
    </rPh>
    <rPh sb="38" eb="41">
      <t>ジギョウショ</t>
    </rPh>
    <rPh sb="46" eb="48">
      <t>キョウドウ</t>
    </rPh>
    <rPh sb="48" eb="50">
      <t>セイカツ</t>
    </rPh>
    <rPh sb="50" eb="52">
      <t>ジュウキョ</t>
    </rPh>
    <rPh sb="56" eb="58">
      <t>チイキ</t>
    </rPh>
    <rPh sb="58" eb="61">
      <t>ミッチャクガタ</t>
    </rPh>
    <rPh sb="61" eb="63">
      <t>トクテイ</t>
    </rPh>
    <rPh sb="63" eb="65">
      <t>シセツ</t>
    </rPh>
    <rPh sb="92" eb="94">
      <t>シセツ</t>
    </rPh>
    <rPh sb="132" eb="134">
      <t>シセツ</t>
    </rPh>
    <phoneticPr fontId="3"/>
  </si>
  <si>
    <t>　サービスの提供を求められた場合は、その者の提示する負担割合証によって、利用者負担の割合を確認している。</t>
    <phoneticPr fontId="3"/>
  </si>
  <si>
    <t>　運営推進会議の効率化や、事業所間のネットワーク形成の促進等の観点から、複数の事業所の運営推進会議を合同で開催する場合には、以下の条件を満たしている。
イ　利用者及び利用者家族については匿名とするなど、個人情報・プライバシーを保護している。
ロ　同一の日常生活圏域内に所在する事業所である。</t>
    <phoneticPr fontId="3"/>
  </si>
  <si>
    <t>○　（介護予防）認知症対応型通所介護計画</t>
    <rPh sb="3" eb="7">
      <t>カ</t>
    </rPh>
    <rPh sb="8" eb="11">
      <t>ニンチショウ</t>
    </rPh>
    <rPh sb="11" eb="14">
      <t>タイオウガタ</t>
    </rPh>
    <rPh sb="14" eb="18">
      <t>ツウショカイゴ</t>
    </rPh>
    <rPh sb="18" eb="20">
      <t>ケイカク</t>
    </rPh>
    <phoneticPr fontId="3"/>
  </si>
  <si>
    <t>　認知症対応型通所介護のサービス区分が８－９時間の事業所である。</t>
    <rPh sb="1" eb="7">
      <t>ニンチショウタイオウガタ</t>
    </rPh>
    <rPh sb="16" eb="18">
      <t>クブン</t>
    </rPh>
    <rPh sb="22" eb="24">
      <t>ジカン</t>
    </rPh>
    <rPh sb="25" eb="28">
      <t>ジギョウショ</t>
    </rPh>
    <phoneticPr fontId="3"/>
  </si>
  <si>
    <t>問3</t>
    <rPh sb="0" eb="1">
      <t>トイ</t>
    </rPh>
    <phoneticPr fontId="3"/>
  </si>
  <si>
    <t>問4</t>
    <rPh sb="0" eb="1">
      <t>トイ</t>
    </rPh>
    <phoneticPr fontId="3"/>
  </si>
  <si>
    <t>問１</t>
    <rPh sb="0" eb="1">
      <t>トイ</t>
    </rPh>
    <phoneticPr fontId="3"/>
  </si>
  <si>
    <t>問２</t>
    <rPh sb="0" eb="1">
      <t>トイ</t>
    </rPh>
    <phoneticPr fontId="3"/>
  </si>
  <si>
    <t>問３</t>
    <rPh sb="0" eb="1">
      <t>トイ</t>
    </rPh>
    <phoneticPr fontId="3"/>
  </si>
  <si>
    <t>問４</t>
    <rPh sb="0" eb="1">
      <t>トイ</t>
    </rPh>
    <phoneticPr fontId="3"/>
  </si>
  <si>
    <t>問６</t>
    <rPh sb="0" eb="1">
      <t>トイ</t>
    </rPh>
    <phoneticPr fontId="3"/>
  </si>
  <si>
    <t>問７</t>
    <rPh sb="0" eb="1">
      <t>トイ</t>
    </rPh>
    <phoneticPr fontId="3"/>
  </si>
  <si>
    <t>問９</t>
    <rPh sb="0" eb="1">
      <t>トイ</t>
    </rPh>
    <phoneticPr fontId="3"/>
  </si>
  <si>
    <t xml:space="preserve"> 令和　　　年 　　月　  　日</t>
    <rPh sb="1" eb="3">
      <t>レイワ</t>
    </rPh>
    <phoneticPr fontId="3"/>
  </si>
  <si>
    <t>虐待の防止のための措置に関する事項</t>
    <rPh sb="0" eb="2">
      <t>ギャクタイ</t>
    </rPh>
    <rPh sb="3" eb="5">
      <t>ボウシ</t>
    </rPh>
    <rPh sb="9" eb="11">
      <t>ソチ</t>
    </rPh>
    <rPh sb="12" eb="13">
      <t>カン</t>
    </rPh>
    <rPh sb="15" eb="17">
      <t>ジコウ</t>
    </rPh>
    <phoneticPr fontId="3"/>
  </si>
  <si>
    <t>問7</t>
    <rPh sb="0" eb="1">
      <t>トイ</t>
    </rPh>
    <phoneticPr fontId="3"/>
  </si>
  <si>
    <t>　全ての従業者（看護師、准看護師、介護支援専門員等福祉・医療の資格を有する者を除く。）に対し認知症介護基礎研修を受講させるために必要な措置を講じている。。</t>
    <rPh sb="1" eb="2">
      <t>スベ</t>
    </rPh>
    <rPh sb="4" eb="7">
      <t>ジュウギョウシャ</t>
    </rPh>
    <rPh sb="8" eb="11">
      <t>カンゴシ</t>
    </rPh>
    <rPh sb="12" eb="16">
      <t>ジュンカンゴシ</t>
    </rPh>
    <rPh sb="17" eb="24">
      <t>カイゴシエンセンモンイン</t>
    </rPh>
    <rPh sb="24" eb="25">
      <t>トウ</t>
    </rPh>
    <rPh sb="25" eb="27">
      <t>フクシ</t>
    </rPh>
    <rPh sb="28" eb="30">
      <t>イリョウ</t>
    </rPh>
    <rPh sb="31" eb="33">
      <t>シカク</t>
    </rPh>
    <rPh sb="34" eb="35">
      <t>ユウ</t>
    </rPh>
    <rPh sb="37" eb="38">
      <t>モノ</t>
    </rPh>
    <rPh sb="39" eb="40">
      <t>ノゾ</t>
    </rPh>
    <rPh sb="44" eb="45">
      <t>タイ</t>
    </rPh>
    <rPh sb="46" eb="55">
      <t>ニンチショウカイゴキソケンシュウ</t>
    </rPh>
    <rPh sb="56" eb="58">
      <t>ジュコウ</t>
    </rPh>
    <rPh sb="64" eb="66">
      <t>ヒツヨウ</t>
    </rPh>
    <rPh sb="67" eb="69">
      <t>ソチ</t>
    </rPh>
    <rPh sb="70" eb="71">
      <t>コウ</t>
    </rPh>
    <phoneticPr fontId="3"/>
  </si>
  <si>
    <t>　適切な認知症対応型通所介護の提供を確保する観点から、職場において行われる性的な言動又は優越的な関係を背景とした言動であって業務上必要かつ相当な範囲を超えたものにより認知症対応型通所介護の就業環境が害されることを防止するための方針の明確化等の必要な措置を講じている。</t>
    <rPh sb="1" eb="3">
      <t>テキセツ</t>
    </rPh>
    <rPh sb="4" eb="14">
      <t>ニンチショウタイオウガタツウショカイゴ</t>
    </rPh>
    <rPh sb="15" eb="17">
      <t>テイキョウ</t>
    </rPh>
    <rPh sb="18" eb="20">
      <t>カクホ</t>
    </rPh>
    <rPh sb="22" eb="24">
      <t>カンテン</t>
    </rPh>
    <rPh sb="27" eb="29">
      <t>ショクバ</t>
    </rPh>
    <rPh sb="33" eb="34">
      <t>オコナ</t>
    </rPh>
    <rPh sb="37" eb="39">
      <t>セイテキ</t>
    </rPh>
    <rPh sb="40" eb="43">
      <t>ゲンドウマタ</t>
    </rPh>
    <rPh sb="44" eb="47">
      <t>ユウエツテキ</t>
    </rPh>
    <rPh sb="48" eb="50">
      <t>カンケイ</t>
    </rPh>
    <rPh sb="51" eb="53">
      <t>ハイケイ</t>
    </rPh>
    <rPh sb="56" eb="58">
      <t>ゲンドウ</t>
    </rPh>
    <rPh sb="62" eb="67">
      <t>ギョウムジョウヒツヨウ</t>
    </rPh>
    <rPh sb="69" eb="71">
      <t>ソウトウ</t>
    </rPh>
    <rPh sb="72" eb="74">
      <t>ハンイ</t>
    </rPh>
    <rPh sb="75" eb="76">
      <t>コ</t>
    </rPh>
    <rPh sb="83" eb="93">
      <t>ニンチショウタイオウガタツウショカイゴ</t>
    </rPh>
    <rPh sb="127" eb="128">
      <t>コウ</t>
    </rPh>
    <phoneticPr fontId="3"/>
  </si>
  <si>
    <t>問8</t>
    <rPh sb="0" eb="1">
      <t>トイ</t>
    </rPh>
    <phoneticPr fontId="3"/>
  </si>
  <si>
    <t>（２３）　業務継続計画</t>
    <rPh sb="5" eb="11">
      <t>ギョウムケイゾクケイカク</t>
    </rPh>
    <phoneticPr fontId="3"/>
  </si>
  <si>
    <t>　事業者は、感染症や非常災害の発生時において、利用者に対する認知症対応型通所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40">
      <t>ニンチショウタイオウガタツウショカイゴ</t>
    </rPh>
    <rPh sb="41" eb="43">
      <t>テイキョウ</t>
    </rPh>
    <rPh sb="44" eb="47">
      <t>ケイゾクテキ</t>
    </rPh>
    <rPh sb="48" eb="50">
      <t>ジッシ</t>
    </rPh>
    <rPh sb="56" eb="57">
      <t>オヨ</t>
    </rPh>
    <rPh sb="73" eb="74">
      <t>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3"/>
  </si>
  <si>
    <t>　事業者は、認知症対応型通所介護従業者に対し、業務継続計画について周知するとともに、必要な研修及び訓練を定期的に実施している。</t>
    <rPh sb="1" eb="4">
      <t>ジギョウシャ</t>
    </rPh>
    <rPh sb="6" eb="16">
      <t>ニンチショウタイオウガタツウショカイゴ</t>
    </rPh>
    <rPh sb="16" eb="19">
      <t>ジュウギョウシャ</t>
    </rPh>
    <rPh sb="20" eb="21">
      <t>タイ</t>
    </rPh>
    <rPh sb="23" eb="29">
      <t>ギョウムケイゾクケイカク</t>
    </rPh>
    <rPh sb="33" eb="35">
      <t>シュウチ</t>
    </rPh>
    <rPh sb="42" eb="44">
      <t>ヒツヨウ</t>
    </rPh>
    <rPh sb="45" eb="48">
      <t>ケンシュウオヨ</t>
    </rPh>
    <rPh sb="49" eb="51">
      <t>クンレン</t>
    </rPh>
    <rPh sb="52" eb="55">
      <t>テイキテキ</t>
    </rPh>
    <rPh sb="56" eb="58">
      <t>ジッシ</t>
    </rPh>
    <phoneticPr fontId="3"/>
  </si>
  <si>
    <t>　事業者は、定期的に業務改善計画の見直しを行い、必要に応じて業務改善計画の変更を行っている。</t>
    <rPh sb="1" eb="4">
      <t>ジギョウシャ</t>
    </rPh>
    <rPh sb="6" eb="9">
      <t>テイキテキ</t>
    </rPh>
    <rPh sb="10" eb="16">
      <t>ギョウムカイゼンケイカク</t>
    </rPh>
    <rPh sb="17" eb="19">
      <t>ミナオ</t>
    </rPh>
    <rPh sb="21" eb="22">
      <t>オコナ</t>
    </rPh>
    <rPh sb="24" eb="26">
      <t>ヒツヨウ</t>
    </rPh>
    <rPh sb="27" eb="28">
      <t>オウ</t>
    </rPh>
    <rPh sb="30" eb="36">
      <t>ギョウムカイゼンケイカク</t>
    </rPh>
    <rPh sb="37" eb="39">
      <t>ヘンコウ</t>
    </rPh>
    <rPh sb="40" eb="41">
      <t>オコナ</t>
    </rPh>
    <phoneticPr fontId="3"/>
  </si>
  <si>
    <t>問1</t>
    <rPh sb="0" eb="1">
      <t>トイ</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</si>
  <si>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2" eb="14">
      <t>ヨボウ</t>
    </rPh>
    <rPh sb="14" eb="15">
      <t>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3"/>
  </si>
  <si>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</si>
  <si>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</si>
  <si>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　損害賠償保険に加入している。</t>
    <rPh sb="1" eb="3">
      <t>ソンガイ</t>
    </rPh>
    <rPh sb="3" eb="5">
      <t>バイショウ</t>
    </rPh>
    <rPh sb="5" eb="7">
      <t>ホケン</t>
    </rPh>
    <rPh sb="8" eb="10">
      <t>カニュウ</t>
    </rPh>
    <phoneticPr fontId="3"/>
  </si>
  <si>
    <t>　「宿泊サービス」中に事故が発生した場合も、上記のとおり行っている。</t>
    <rPh sb="2" eb="4">
      <t>シュクハク</t>
    </rPh>
    <rPh sb="9" eb="10">
      <t>チュウ</t>
    </rPh>
    <rPh sb="22" eb="24">
      <t>ジョウキ</t>
    </rPh>
    <phoneticPr fontId="3"/>
  </si>
  <si>
    <t>（２６）　衛生管理等</t>
    <rPh sb="5" eb="7">
      <t>エイセイ</t>
    </rPh>
    <rPh sb="7" eb="9">
      <t>カンリ</t>
    </rPh>
    <rPh sb="9" eb="10">
      <t>トウ</t>
    </rPh>
    <phoneticPr fontId="3"/>
  </si>
  <si>
    <t>（２７）　掲示</t>
    <rPh sb="5" eb="7">
      <t>ケイジ</t>
    </rPh>
    <phoneticPr fontId="3"/>
  </si>
  <si>
    <t>（３０）　居宅介護支援事業者等に対する利益供与の禁止</t>
    <rPh sb="5" eb="7">
      <t>キョタク</t>
    </rPh>
    <rPh sb="7" eb="9">
      <t>カイゴ</t>
    </rPh>
    <rPh sb="9" eb="11">
      <t>シエン</t>
    </rPh>
    <rPh sb="11" eb="15">
      <t>ジギョウシャナド</t>
    </rPh>
    <rPh sb="16" eb="17">
      <t>タイ</t>
    </rPh>
    <rPh sb="19" eb="21">
      <t>リエキ</t>
    </rPh>
    <rPh sb="21" eb="23">
      <t>キョウヨ</t>
    </rPh>
    <rPh sb="24" eb="26">
      <t>キンシ</t>
    </rPh>
    <phoneticPr fontId="3"/>
  </si>
  <si>
    <t>（３２）　地域との連携</t>
    <rPh sb="5" eb="7">
      <t>チイキ</t>
    </rPh>
    <rPh sb="9" eb="11">
      <t>レンケイ</t>
    </rPh>
    <phoneticPr fontId="3"/>
  </si>
  <si>
    <t>（３４）　虐待の防止</t>
    <rPh sb="5" eb="7">
      <t>ギャクタイ</t>
    </rPh>
    <rPh sb="8" eb="10">
      <t>ボウシ</t>
    </rPh>
    <phoneticPr fontId="3"/>
  </si>
  <si>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5" eb="78">
      <t>ジュウギョウシャ</t>
    </rPh>
    <rPh sb="79" eb="83">
      <t>シュウチテッテイ</t>
    </rPh>
    <rPh sb="84" eb="85">
      <t>ハカ</t>
    </rPh>
    <phoneticPr fontId="3"/>
  </si>
  <si>
    <t>　事業所における虐待の防止のための指針を整備している。</t>
    <rPh sb="1" eb="4">
      <t>ジギョウショ</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</si>
  <si>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</si>
  <si>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</si>
  <si>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（３５）　会計の区分</t>
    <phoneticPr fontId="3"/>
  </si>
  <si>
    <t>（３６）　記録の整備</t>
    <rPh sb="5" eb="7">
      <t>キロク</t>
    </rPh>
    <rPh sb="8" eb="10">
      <t>セイビ</t>
    </rPh>
    <phoneticPr fontId="3"/>
  </si>
  <si>
    <t>（３７）　暴力団排除</t>
    <rPh sb="5" eb="8">
      <t>ボウリョクダン</t>
    </rPh>
    <rPh sb="8" eb="10">
      <t>ハイジョ</t>
    </rPh>
    <phoneticPr fontId="3"/>
  </si>
  <si>
    <t>(Ⅰ）・（Ⅱ）
　入浴介助を適切に行うことができる人員及び設備を有して行われる入浴介助である。</t>
    <rPh sb="9" eb="11">
      <t>ニュウヨク</t>
    </rPh>
    <rPh sb="11" eb="13">
      <t>カイジョ</t>
    </rPh>
    <rPh sb="14" eb="16">
      <t>テキセツ</t>
    </rPh>
    <rPh sb="17" eb="18">
      <t>オコナ</t>
    </rPh>
    <rPh sb="25" eb="28">
      <t>ジンインオヨ</t>
    </rPh>
    <rPh sb="29" eb="31">
      <t>セツビ</t>
    </rPh>
    <rPh sb="32" eb="33">
      <t>ユウ</t>
    </rPh>
    <rPh sb="35" eb="36">
      <t>オコナ</t>
    </rPh>
    <rPh sb="39" eb="43">
      <t>ニュウヨクカイジョ</t>
    </rPh>
    <phoneticPr fontId="3"/>
  </si>
  <si>
    <t>（Ⅱ）
　当該指定認知症対応型通所介護事業所の機能訓練指導員、看護職員、介護職員、生活相談員その他の職種の者（以下「機能訓練指導員等」）が共同して利用者の居宅を訪問した医師等との連携の下で、当該利用者の身体の状況、訪問により把握した当該居宅の浴室の環境等を踏まえて個別の入浴計画を作成している。</t>
    <rPh sb="9" eb="19">
      <t>ニンチショウタイオウガタツウショカイゴ</t>
    </rPh>
    <rPh sb="23" eb="30">
      <t>キノウクンレンシドウイン</t>
    </rPh>
    <rPh sb="31" eb="35">
      <t>カンゴショクイン</t>
    </rPh>
    <rPh sb="36" eb="40">
      <t>カイゴショクイン</t>
    </rPh>
    <rPh sb="41" eb="46">
      <t>セイカツソウダンイン</t>
    </rPh>
    <rPh sb="48" eb="49">
      <t>タ</t>
    </rPh>
    <rPh sb="55" eb="57">
      <t>イカ</t>
    </rPh>
    <rPh sb="58" eb="65">
      <t>キノウクンレンシドウイン</t>
    </rPh>
    <rPh sb="65" eb="66">
      <t>トウ</t>
    </rPh>
    <rPh sb="69" eb="71">
      <t>キョウドウ</t>
    </rPh>
    <rPh sb="73" eb="76">
      <t>リヨウシャ</t>
    </rPh>
    <rPh sb="77" eb="79">
      <t>キョタク</t>
    </rPh>
    <rPh sb="80" eb="82">
      <t>ホウモン</t>
    </rPh>
    <rPh sb="84" eb="87">
      <t>イシトウ</t>
    </rPh>
    <rPh sb="89" eb="91">
      <t>レンケイ</t>
    </rPh>
    <rPh sb="92" eb="93">
      <t>モト</t>
    </rPh>
    <rPh sb="95" eb="100">
      <t>トウガイリヨウシャ</t>
    </rPh>
    <rPh sb="101" eb="103">
      <t>シンタイ</t>
    </rPh>
    <rPh sb="104" eb="106">
      <t>ジョウキョウ</t>
    </rPh>
    <rPh sb="107" eb="109">
      <t>ホウモン</t>
    </rPh>
    <rPh sb="112" eb="114">
      <t>ハアク</t>
    </rPh>
    <rPh sb="116" eb="118">
      <t>トウガイ</t>
    </rPh>
    <rPh sb="118" eb="120">
      <t>キョタク</t>
    </rPh>
    <rPh sb="121" eb="123">
      <t>ヨクシツ</t>
    </rPh>
    <rPh sb="124" eb="126">
      <t>カンキョウ</t>
    </rPh>
    <rPh sb="126" eb="127">
      <t>トウ</t>
    </rPh>
    <rPh sb="128" eb="129">
      <t>フ</t>
    </rPh>
    <rPh sb="132" eb="134">
      <t>コベツ</t>
    </rPh>
    <rPh sb="135" eb="139">
      <t>ニュウヨクケイカク</t>
    </rPh>
    <rPh sb="140" eb="142">
      <t>サクセイ</t>
    </rPh>
    <phoneticPr fontId="3"/>
  </si>
  <si>
    <t>（２）　入浴介助加算（Ⅰ）・（Ⅱ）</t>
    <rPh sb="4" eb="6">
      <t>ニュウヨク</t>
    </rPh>
    <rPh sb="6" eb="8">
      <t>カイジョ</t>
    </rPh>
    <rPh sb="8" eb="10">
      <t>カサン</t>
    </rPh>
    <phoneticPr fontId="3"/>
  </si>
  <si>
    <t>（Ⅰ）
　個別機能訓練計画に基づき、利用者の身体機能又は生活機能の向上を目的とする機能訓練の項目を準備し、機能訓練指導員等が利用者の心身の状況に応じた機能訓練を適切に提供している。</t>
    <rPh sb="14" eb="15">
      <t>モト</t>
    </rPh>
    <rPh sb="18" eb="21">
      <t>リヨウシャ</t>
    </rPh>
    <rPh sb="22" eb="26">
      <t>シンタイキノウ</t>
    </rPh>
    <rPh sb="26" eb="27">
      <t>マタ</t>
    </rPh>
    <rPh sb="28" eb="32">
      <t>セイカツキノウ</t>
    </rPh>
    <rPh sb="33" eb="35">
      <t>コウジョウ</t>
    </rPh>
    <rPh sb="36" eb="38">
      <t>モクテキ</t>
    </rPh>
    <rPh sb="41" eb="45">
      <t>キノウクンレン</t>
    </rPh>
    <rPh sb="46" eb="48">
      <t>コウモク</t>
    </rPh>
    <rPh sb="49" eb="51">
      <t>ジュンビ</t>
    </rPh>
    <rPh sb="53" eb="60">
      <t>キノウクンレンシドウイン</t>
    </rPh>
    <rPh sb="60" eb="61">
      <t>トウ</t>
    </rPh>
    <rPh sb="62" eb="65">
      <t>リヨウシャ</t>
    </rPh>
    <rPh sb="66" eb="68">
      <t>シンシン</t>
    </rPh>
    <rPh sb="69" eb="71">
      <t>ジョウキョウ</t>
    </rPh>
    <rPh sb="72" eb="73">
      <t>オウ</t>
    </rPh>
    <rPh sb="75" eb="77">
      <t>キノウ</t>
    </rPh>
    <rPh sb="77" eb="79">
      <t>クンレン</t>
    </rPh>
    <rPh sb="80" eb="82">
      <t>テキセツ</t>
    </rPh>
    <rPh sb="83" eb="85">
      <t>テイキョウ</t>
    </rPh>
    <phoneticPr fontId="3"/>
  </si>
  <si>
    <t>（Ⅱ）
　指定訪問リハビリテーション事業所、指定通所リハビリテーション事業所、又はリハビリテーションを実施している医療提供施設の理学療法士等が、当該指定認知症対応型通所介護を訪問し、当該事業所の機能訓練指導員等が共同して利用者の身体状況等の評価及び個別機能訓練計画の作成を行っている。</t>
    <rPh sb="5" eb="7">
      <t>シテイ</t>
    </rPh>
    <rPh sb="7" eb="9">
      <t>ホウモン</t>
    </rPh>
    <rPh sb="18" eb="21">
      <t>ジギョウショ</t>
    </rPh>
    <rPh sb="22" eb="26">
      <t>シテイツウショ</t>
    </rPh>
    <rPh sb="35" eb="38">
      <t>ジギョウショ</t>
    </rPh>
    <rPh sb="39" eb="40">
      <t>マタ</t>
    </rPh>
    <rPh sb="51" eb="53">
      <t>ジッシ</t>
    </rPh>
    <rPh sb="57" eb="61">
      <t>イリョウテイキョウ</t>
    </rPh>
    <rPh sb="61" eb="63">
      <t>シセツ</t>
    </rPh>
    <rPh sb="64" eb="70">
      <t>リガクリョウホウシトウ</t>
    </rPh>
    <rPh sb="72" eb="74">
      <t>トウガイ</t>
    </rPh>
    <rPh sb="74" eb="76">
      <t>シテイ</t>
    </rPh>
    <rPh sb="76" eb="79">
      <t>ニンチショウ</t>
    </rPh>
    <rPh sb="79" eb="86">
      <t>タイオウガタツウショカイゴ</t>
    </rPh>
    <rPh sb="87" eb="89">
      <t>ホウモン</t>
    </rPh>
    <rPh sb="91" eb="96">
      <t>トウガイジギョウショ</t>
    </rPh>
    <rPh sb="97" eb="105">
      <t>キノウクンレンシドウイントウ</t>
    </rPh>
    <rPh sb="106" eb="108">
      <t>キョウドウ</t>
    </rPh>
    <rPh sb="110" eb="113">
      <t>リヨウシャ</t>
    </rPh>
    <rPh sb="114" eb="118">
      <t>シンタイジョウキョウ</t>
    </rPh>
    <rPh sb="118" eb="119">
      <t>トウ</t>
    </rPh>
    <rPh sb="120" eb="122">
      <t>ヒョウカ</t>
    </rPh>
    <rPh sb="122" eb="123">
      <t>オヨ</t>
    </rPh>
    <rPh sb="124" eb="132">
      <t>コベツキノウクンレンケイカク</t>
    </rPh>
    <rPh sb="133" eb="135">
      <t>サクセイ</t>
    </rPh>
    <rPh sb="136" eb="137">
      <t>オコナ</t>
    </rPh>
    <phoneticPr fontId="3"/>
  </si>
  <si>
    <t>　個別機能訓練加算を算定している場合は、生活機能向上加算（Ⅰ）は算定できず、（Ⅱ）は１月につき１００単位を所定単位数に加算している。</t>
    <rPh sb="20" eb="22">
      <t>セイカツ</t>
    </rPh>
    <rPh sb="22" eb="24">
      <t>キノウ</t>
    </rPh>
    <rPh sb="24" eb="26">
      <t>コウジョウ</t>
    </rPh>
    <rPh sb="26" eb="28">
      <t>カサン</t>
    </rPh>
    <rPh sb="32" eb="34">
      <t>サンテイ</t>
    </rPh>
    <phoneticPr fontId="3"/>
  </si>
  <si>
    <t>問5</t>
    <rPh sb="0" eb="1">
      <t>トイ</t>
    </rPh>
    <phoneticPr fontId="3"/>
  </si>
  <si>
    <t>（Ⅰ）
　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同じ。）の理学療法士、作業療法士、言語聴覚士又は医師（以下「理学療法士等」）の助言に基づき、当該指定認知症対応型通所介護事業所の機能訓練指導員等（機能訓練指導員、看護職員、介護職員、生活相談員その他の職種の者）が共同して利用者の身体状況等の評価及び個別機能訓練計画の作成を行っている。</t>
    <rPh sb="89" eb="91">
      <t>トウガイ</t>
    </rPh>
    <rPh sb="123" eb="124">
      <t>カギ</t>
    </rPh>
    <rPh sb="126" eb="128">
      <t>イカ</t>
    </rPh>
    <rPh sb="128" eb="129">
      <t>オナ</t>
    </rPh>
    <rPh sb="155" eb="157">
      <t>イカ</t>
    </rPh>
    <rPh sb="167" eb="169">
      <t>ジョゲン</t>
    </rPh>
    <rPh sb="170" eb="171">
      <t>モト</t>
    </rPh>
    <rPh sb="178" eb="188">
      <t>ニ</t>
    </rPh>
    <phoneticPr fontId="3"/>
  </si>
  <si>
    <t>（Ⅰ）・（Ⅱ）
　「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t>
    <phoneticPr fontId="3"/>
  </si>
  <si>
    <t>（Ⅱ）
　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5" eb="11">
      <t>リガクリョウホウシトウ</t>
    </rPh>
    <rPh sb="14" eb="15">
      <t>ツキ</t>
    </rPh>
    <rPh sb="19" eb="22">
      <t>カイイジョウ</t>
    </rPh>
    <rPh sb="22" eb="24">
      <t>シテイ</t>
    </rPh>
    <rPh sb="24" eb="34">
      <t>ニンチショウタイオウガタツウショカイゴ</t>
    </rPh>
    <rPh sb="34" eb="37">
      <t>ジギョウショ</t>
    </rPh>
    <rPh sb="38" eb="40">
      <t>ホウモン</t>
    </rPh>
    <rPh sb="42" eb="50">
      <t>キノウクンレンシドウイントウ</t>
    </rPh>
    <rPh sb="51" eb="53">
      <t>キョウドウ</t>
    </rPh>
    <rPh sb="62" eb="67">
      <t>シンチョクジョウキョウトウ</t>
    </rPh>
    <rPh sb="71" eb="73">
      <t>ヒョウカ</t>
    </rPh>
    <rPh sb="75" eb="76">
      <t>ウエ</t>
    </rPh>
    <rPh sb="78" eb="86">
      <t>キノウクンレンシドウイントウ</t>
    </rPh>
    <rPh sb="88" eb="92">
      <t>リヨウシャマタ</t>
    </rPh>
    <rPh sb="95" eb="97">
      <t>カゾク</t>
    </rPh>
    <rPh sb="98" eb="99">
      <t>タイ</t>
    </rPh>
    <rPh sb="101" eb="109">
      <t>コベツキノウクンレンケイカク</t>
    </rPh>
    <rPh sb="110" eb="112">
      <t>ナイヨウ</t>
    </rPh>
    <rPh sb="121" eb="126">
      <t>シンチョクジョウキョウトウ</t>
    </rPh>
    <rPh sb="127" eb="129">
      <t>セツメイ</t>
    </rPh>
    <rPh sb="130" eb="132">
      <t>キロク</t>
    </rPh>
    <rPh sb="139" eb="141">
      <t>ヒツヨウ</t>
    </rPh>
    <rPh sb="142" eb="143">
      <t>オウ</t>
    </rPh>
    <rPh sb="145" eb="149">
      <t>クンレンナイヨウ</t>
    </rPh>
    <rPh sb="150" eb="152">
      <t>ミナオ</t>
    </rPh>
    <rPh sb="153" eb="154">
      <t>トウ</t>
    </rPh>
    <rPh sb="155" eb="156">
      <t>オコナ</t>
    </rPh>
    <phoneticPr fontId="3"/>
  </si>
  <si>
    <t>（Ⅰ）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ＩＣＴを活用した動画やテレビ電話を用いて把握した上で、当該地域認知症対応型通所介護事業所の機能訓練指導員等に助言を行っている。</t>
    <rPh sb="5" eb="13">
      <t>コベツキノウクンレンケイカク</t>
    </rPh>
    <rPh sb="14" eb="16">
      <t>サクセイ</t>
    </rPh>
    <rPh sb="17" eb="18">
      <t>ア</t>
    </rPh>
    <rPh sb="23" eb="25">
      <t>シテイ</t>
    </rPh>
    <rPh sb="25" eb="27">
      <t>ホウモン</t>
    </rPh>
    <rPh sb="36" eb="39">
      <t>ジギョウショ</t>
    </rPh>
    <rPh sb="40" eb="42">
      <t>シテイ</t>
    </rPh>
    <rPh sb="42" eb="44">
      <t>ツウショ</t>
    </rPh>
    <rPh sb="53" eb="56">
      <t>ジギョウショ</t>
    </rPh>
    <rPh sb="56" eb="57">
      <t>マタ</t>
    </rPh>
    <rPh sb="68" eb="70">
      <t>ジッシ</t>
    </rPh>
    <rPh sb="74" eb="76">
      <t>イリョウ</t>
    </rPh>
    <rPh sb="76" eb="78">
      <t>テイキョウ</t>
    </rPh>
    <rPh sb="78" eb="80">
      <t>シセツ</t>
    </rPh>
    <rPh sb="81" eb="87">
      <t>リガクリョウホウシトウ</t>
    </rPh>
    <rPh sb="89" eb="91">
      <t>トウガイ</t>
    </rPh>
    <rPh sb="91" eb="94">
      <t>リヨウシャ</t>
    </rPh>
    <rPh sb="99" eb="101">
      <t>ネガエ</t>
    </rPh>
    <rPh sb="103" eb="104">
      <t>オ</t>
    </rPh>
    <rPh sb="105" eb="106">
      <t>ア</t>
    </rPh>
    <rPh sb="109" eb="111">
      <t>イジョウ</t>
    </rPh>
    <rPh sb="112" eb="114">
      <t>ホコウ</t>
    </rPh>
    <rPh sb="115" eb="117">
      <t>チャクイ</t>
    </rPh>
    <rPh sb="118" eb="120">
      <t>ニュウヨク</t>
    </rPh>
    <rPh sb="121" eb="122">
      <t>ハイ</t>
    </rPh>
    <rPh sb="124" eb="125">
      <t>トウ</t>
    </rPh>
    <rPh sb="126" eb="127">
      <t>オヨ</t>
    </rPh>
    <rPh sb="133" eb="135">
      <t>チョウリ</t>
    </rPh>
    <rPh sb="136" eb="138">
      <t>ソウジ</t>
    </rPh>
    <rPh sb="139" eb="141">
      <t>カイモノ</t>
    </rPh>
    <rPh sb="142" eb="144">
      <t>キンセン</t>
    </rPh>
    <rPh sb="144" eb="146">
      <t>カンリ</t>
    </rPh>
    <rPh sb="147" eb="151">
      <t>フクヤクジョウキョウ</t>
    </rPh>
    <rPh sb="151" eb="152">
      <t>トウ</t>
    </rPh>
    <rPh sb="154" eb="155">
      <t>カン</t>
    </rPh>
    <rPh sb="157" eb="159">
      <t>ジョウキョウ</t>
    </rPh>
    <rPh sb="164" eb="168">
      <t>シテイホウモン</t>
    </rPh>
    <rPh sb="177" eb="180">
      <t>ジギョウショ</t>
    </rPh>
    <rPh sb="181" eb="183">
      <t>シテイ</t>
    </rPh>
    <rPh sb="183" eb="185">
      <t>ツウショ</t>
    </rPh>
    <rPh sb="194" eb="197">
      <t>ジギョウショ</t>
    </rPh>
    <rPh sb="197" eb="198">
      <t>マタ</t>
    </rPh>
    <rPh sb="209" eb="211">
      <t>ジッシシ</t>
    </rPh>
    <rPh sb="235" eb="240">
      <t>ニンチショウタイオウ</t>
    </rPh>
    <rPh sb="293" eb="298">
      <t>ニンチショウタイオウ</t>
    </rPh>
    <phoneticPr fontId="3"/>
  </si>
  <si>
    <t>（Ⅰ）
　生活機能向上連携加算（Ⅰ）は個別機能訓練計画に基づき個別機能訓練を提供した初回の月に限り、算定される。なお、問１の助言に基づき個別機能訓練計画を見直した場合には、本加算を再度算定することは可能であるが、利用者の急性憎悪等により個別機能訓練計画を見直した場合を除き、個別機能訓練計画に基づき個別機能訓練提供した初回の月の翌月及び翌々月は本加算を算定していない。</t>
    <rPh sb="5" eb="11">
      <t>セイカツキノウコウジョウ</t>
    </rPh>
    <rPh sb="11" eb="15">
      <t>レンケイカサン</t>
    </rPh>
    <rPh sb="19" eb="27">
      <t>コベツキノウクンレンケイカク</t>
    </rPh>
    <rPh sb="28" eb="29">
      <t>モト</t>
    </rPh>
    <rPh sb="31" eb="37">
      <t>コベツキノウクンレン</t>
    </rPh>
    <rPh sb="38" eb="40">
      <t>テイキョウ</t>
    </rPh>
    <rPh sb="42" eb="44">
      <t>ショカイ</t>
    </rPh>
    <rPh sb="45" eb="46">
      <t>ツキ</t>
    </rPh>
    <rPh sb="47" eb="48">
      <t>カギ</t>
    </rPh>
    <rPh sb="50" eb="52">
      <t>サンテイ</t>
    </rPh>
    <rPh sb="59" eb="60">
      <t>トイ</t>
    </rPh>
    <rPh sb="62" eb="64">
      <t>ジョゲン</t>
    </rPh>
    <rPh sb="65" eb="66">
      <t>モト</t>
    </rPh>
    <rPh sb="68" eb="76">
      <t>コベツキノウクンレンケイカク</t>
    </rPh>
    <rPh sb="77" eb="79">
      <t>ミナオ</t>
    </rPh>
    <rPh sb="81" eb="83">
      <t>バアイ</t>
    </rPh>
    <rPh sb="86" eb="87">
      <t>ホン</t>
    </rPh>
    <rPh sb="87" eb="89">
      <t>カサン</t>
    </rPh>
    <rPh sb="90" eb="92">
      <t>サイド</t>
    </rPh>
    <rPh sb="92" eb="94">
      <t>サンテイ</t>
    </rPh>
    <rPh sb="99" eb="101">
      <t>カノウ</t>
    </rPh>
    <rPh sb="106" eb="109">
      <t>リヨウシャ</t>
    </rPh>
    <rPh sb="110" eb="115">
      <t>キュウセイゾウオトウ</t>
    </rPh>
    <rPh sb="118" eb="126">
      <t>コベツキノウクンレンケイカク</t>
    </rPh>
    <rPh sb="127" eb="129">
      <t>ミナオ</t>
    </rPh>
    <rPh sb="131" eb="133">
      <t>バアイ</t>
    </rPh>
    <rPh sb="134" eb="135">
      <t>ノゾ</t>
    </rPh>
    <rPh sb="137" eb="145">
      <t>コベツキノウクンレンケイカク</t>
    </rPh>
    <rPh sb="146" eb="147">
      <t>モト</t>
    </rPh>
    <rPh sb="149" eb="155">
      <t>コベツキノウクンレン</t>
    </rPh>
    <rPh sb="155" eb="157">
      <t>テイキョウ</t>
    </rPh>
    <rPh sb="159" eb="161">
      <t>ショカイ</t>
    </rPh>
    <rPh sb="162" eb="163">
      <t>ツキ</t>
    </rPh>
    <rPh sb="164" eb="166">
      <t>ヨクゲツ</t>
    </rPh>
    <rPh sb="166" eb="167">
      <t>オヨ</t>
    </rPh>
    <rPh sb="168" eb="171">
      <t>ヨクヨクゲツ</t>
    </rPh>
    <rPh sb="172" eb="173">
      <t>ホン</t>
    </rPh>
    <rPh sb="173" eb="175">
      <t>カサン</t>
    </rPh>
    <rPh sb="176" eb="178">
      <t>サンテイ</t>
    </rPh>
    <phoneticPr fontId="3"/>
  </si>
  <si>
    <t>（３）　生活機能向上連携加算（Ⅰ）・（Ⅱ）</t>
    <rPh sb="4" eb="6">
      <t>セイカツ</t>
    </rPh>
    <rPh sb="6" eb="8">
      <t>キノウ</t>
    </rPh>
    <rPh sb="8" eb="10">
      <t>コウジョウ</t>
    </rPh>
    <rPh sb="10" eb="12">
      <t>レンケイ</t>
    </rPh>
    <rPh sb="12" eb="14">
      <t>カサン</t>
    </rPh>
    <phoneticPr fontId="3"/>
  </si>
  <si>
    <t>（Ⅱ）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加算している。</t>
    <rPh sb="5" eb="13">
      <t>コベツキノウクンレンカサン</t>
    </rPh>
    <rPh sb="17" eb="19">
      <t>サンテイ</t>
    </rPh>
    <rPh sb="23" eb="25">
      <t>バアイ</t>
    </rPh>
    <rPh sb="33" eb="39">
      <t>コベツキノウクンレン</t>
    </rPh>
    <rPh sb="39" eb="41">
      <t>ケイカク</t>
    </rPh>
    <rPh sb="42" eb="44">
      <t>ナイヨウ</t>
    </rPh>
    <rPh sb="44" eb="45">
      <t>トウ</t>
    </rPh>
    <rPh sb="46" eb="48">
      <t>ジョウホウ</t>
    </rPh>
    <rPh sb="49" eb="54">
      <t>コウセイロウドウショウ</t>
    </rPh>
    <rPh sb="55" eb="57">
      <t>テイシュツ</t>
    </rPh>
    <rPh sb="59" eb="63">
      <t>キノウクンレン</t>
    </rPh>
    <rPh sb="64" eb="66">
      <t>ジッシ</t>
    </rPh>
    <rPh sb="67" eb="68">
      <t>ア</t>
    </rPh>
    <rPh sb="72" eb="76">
      <t>トウガイジョウホウ</t>
    </rPh>
    <rPh sb="78" eb="79">
      <t>タ</t>
    </rPh>
    <rPh sb="79" eb="83">
      <t>キノウクンレン</t>
    </rPh>
    <rPh sb="84" eb="86">
      <t>テキセツ</t>
    </rPh>
    <rPh sb="103" eb="105">
      <t>カツヨウ</t>
    </rPh>
    <rPh sb="107" eb="109">
      <t>バアイ</t>
    </rPh>
    <rPh sb="111" eb="117">
      <t>コベツキノウクンレン</t>
    </rPh>
    <rPh sb="117" eb="119">
      <t>カサン</t>
    </rPh>
    <rPh sb="127" eb="128">
      <t>ツキ</t>
    </rPh>
    <rPh sb="131" eb="133">
      <t>カサン</t>
    </rPh>
    <phoneticPr fontId="3"/>
  </si>
  <si>
    <t>　開始時及びその３か月後に１回以上利用者に対して、個別機能訓練計画の内容を説明している。利用者に対する説明は、テレビ電話装置等を活用して行うことができる。</t>
    <rPh sb="44" eb="47">
      <t>リヨウシャ</t>
    </rPh>
    <rPh sb="48" eb="49">
      <t>タイ</t>
    </rPh>
    <rPh sb="51" eb="53">
      <t>セツメイ</t>
    </rPh>
    <rPh sb="58" eb="63">
      <t>デンワソウチトウ</t>
    </rPh>
    <rPh sb="64" eb="66">
      <t>カツヨウ</t>
    </rPh>
    <rPh sb="68" eb="69">
      <t>オコナ</t>
    </rPh>
    <phoneticPr fontId="3"/>
  </si>
  <si>
    <t>（４）　個別機能訓練加算について（Ⅰ）・（Ⅱ）</t>
    <rPh sb="4" eb="6">
      <t>コベツ</t>
    </rPh>
    <rPh sb="6" eb="8">
      <t>キノウ</t>
    </rPh>
    <rPh sb="8" eb="10">
      <t>クンレン</t>
    </rPh>
    <rPh sb="10" eb="12">
      <t>カサン</t>
    </rPh>
    <phoneticPr fontId="3"/>
  </si>
  <si>
    <t>（５）ＡＤＬ維持等加算</t>
    <rPh sb="6" eb="11">
      <t>イジトウカサン</t>
    </rPh>
    <phoneticPr fontId="3"/>
  </si>
  <si>
    <t>（Ⅰ）・（Ⅱ）
　評価対象者（当該事業所の利用期間が6月を超える者をいう。以下ここにおいて同じ。）の総数が10人以上であること。</t>
    <phoneticPr fontId="3"/>
  </si>
  <si>
    <t>（Ⅰ）
　評価対象者の評価対象利用開始月の翌月から起算して６月目の月に測定したＡＤＬ値から評価対象利用開始月に測定したＡＤＬ値を控除して得た値を用いて一定の基準に基づき算出した値（以下「ＡＤＬ利得」）の平均値が１以上である。</t>
    <phoneticPr fontId="3"/>
  </si>
  <si>
    <t>（Ⅰ）・（Ⅱ）
　評価対象者全員について、評価対象利用期間（ＡＤＬ維持等加算の算定を開始する月の前年の同月から起算して12月までの期間）の初月（以下「評価対象利用開始月」）と、当該月の翌月から起算して６月目（６月目にサービスの利用がない場合については当該サービスの利用があった最終の月）においてＡＤＬを評価し、その評価に基づく値（以下「ＡＤＬ値」）を測定し、測定した日が属する月ごとに厚生労働省に当該測定を提出している。</t>
    <rPh sb="33" eb="38">
      <t>イジトウカサン</t>
    </rPh>
    <rPh sb="39" eb="41">
      <t>サンテイ</t>
    </rPh>
    <rPh sb="42" eb="44">
      <t>カイシ</t>
    </rPh>
    <rPh sb="46" eb="47">
      <t>ツキ</t>
    </rPh>
    <rPh sb="48" eb="50">
      <t>ゼンネン</t>
    </rPh>
    <rPh sb="51" eb="53">
      <t>ドウゲツ</t>
    </rPh>
    <rPh sb="55" eb="57">
      <t>キサン</t>
    </rPh>
    <rPh sb="61" eb="62">
      <t>ツキ</t>
    </rPh>
    <rPh sb="65" eb="67">
      <t>キカン</t>
    </rPh>
    <rPh sb="69" eb="71">
      <t>ショゲツ</t>
    </rPh>
    <rPh sb="72" eb="74">
      <t>イカ</t>
    </rPh>
    <rPh sb="75" eb="84">
      <t>ヒョウカタイショウリヨウカイシツキ</t>
    </rPh>
    <rPh sb="198" eb="200">
      <t>トウガイ</t>
    </rPh>
    <rPh sb="200" eb="202">
      <t>ソクテイ</t>
    </rPh>
    <phoneticPr fontId="3"/>
  </si>
  <si>
    <t>（６）　若年性認知症利用者受入加算</t>
    <rPh sb="4" eb="7">
      <t>ジャクネンセイ</t>
    </rPh>
    <rPh sb="7" eb="9">
      <t>ニンチ</t>
    </rPh>
    <rPh sb="9" eb="10">
      <t>ショウ</t>
    </rPh>
    <rPh sb="10" eb="13">
      <t>リヨウシャ</t>
    </rPh>
    <rPh sb="13" eb="15">
      <t>ウケイレ</t>
    </rPh>
    <rPh sb="15" eb="17">
      <t>カサン</t>
    </rPh>
    <phoneticPr fontId="3"/>
  </si>
  <si>
    <t>（７）　栄養アセスメント加算</t>
    <rPh sb="4" eb="6">
      <t>エイヨウ</t>
    </rPh>
    <rPh sb="12" eb="14">
      <t>カサン</t>
    </rPh>
    <phoneticPr fontId="3"/>
  </si>
  <si>
    <t>　利用者に対して、管理栄養士が介護職員等と共同して栄養アセスメント（利用者ごとの低栄養状態のリスク及び解決すべき課題を把握することをいう。）を行っている。</t>
    <phoneticPr fontId="3"/>
  </si>
  <si>
    <t>　利用者ごとに、管理栄養士、看護職員、介護職員、生活相談員その他の職種の者（以下「管理栄養士等」）が共同して栄養アセスメントを実施し、当該利用者又はその家族に対してその結果を説明し、相談等に必要に応じて対応している。</t>
    <phoneticPr fontId="3"/>
  </si>
  <si>
    <t>　利用者ごとの栄養状態等の情報を厚生労働省に提出し、栄養管理の実施に当たって、当該情報その他栄養管理の適切かつ有効な実施のために必要な情報を活用している。</t>
    <phoneticPr fontId="3"/>
  </si>
  <si>
    <t>　事業所の従業者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っている。（給食管理業務を委託している業者の管理栄養士では認められない。）。</t>
    <rPh sb="1" eb="4">
      <t>ジギョウショ</t>
    </rPh>
    <rPh sb="5" eb="8">
      <t>ジュウギョウシャ</t>
    </rPh>
    <rPh sb="11" eb="12">
      <t>マタ</t>
    </rPh>
    <rPh sb="13" eb="15">
      <t>ガイブ</t>
    </rPh>
    <rPh sb="16" eb="17">
      <t>タ</t>
    </rPh>
    <rPh sb="18" eb="20">
      <t>カイゴ</t>
    </rPh>
    <rPh sb="20" eb="23">
      <t>ジギョウショ</t>
    </rPh>
    <rPh sb="24" eb="26">
      <t>エイヨウ</t>
    </rPh>
    <rPh sb="26" eb="28">
      <t>カイゼン</t>
    </rPh>
    <rPh sb="28" eb="30">
      <t>カサン</t>
    </rPh>
    <rPh sb="31" eb="33">
      <t>タイショウ</t>
    </rPh>
    <rPh sb="33" eb="36">
      <t>ジギョウショ</t>
    </rPh>
    <rPh sb="37" eb="38">
      <t>カギ</t>
    </rPh>
    <rPh sb="42" eb="44">
      <t>イリョウ</t>
    </rPh>
    <rPh sb="44" eb="46">
      <t>キカン</t>
    </rPh>
    <rPh sb="47" eb="49">
      <t>カイゴ</t>
    </rPh>
    <rPh sb="49" eb="51">
      <t>ホケン</t>
    </rPh>
    <rPh sb="51" eb="53">
      <t>シセツ</t>
    </rPh>
    <rPh sb="54" eb="56">
      <t>エイヨウ</t>
    </rPh>
    <rPh sb="62" eb="66">
      <t>キョウカカサン</t>
    </rPh>
    <rPh sb="67" eb="69">
      <t>サンテイ</t>
    </rPh>
    <rPh sb="69" eb="71">
      <t>ヨウケン</t>
    </rPh>
    <rPh sb="74" eb="76">
      <t>キテイ</t>
    </rPh>
    <rPh sb="78" eb="80">
      <t>インズウヲ</t>
    </rPh>
    <rPh sb="81" eb="91">
      <t>オ</t>
    </rPh>
    <rPh sb="97" eb="98">
      <t>マタ</t>
    </rPh>
    <rPh sb="99" eb="101">
      <t>ジョウキン</t>
    </rPh>
    <rPh sb="102" eb="107">
      <t>カンリエイヨウシ</t>
    </rPh>
    <rPh sb="109" eb="114">
      <t>メイイジョウハイチ</t>
    </rPh>
    <rPh sb="121" eb="122">
      <t>カギ</t>
    </rPh>
    <rPh sb="125" eb="126">
      <t>マタ</t>
    </rPh>
    <rPh sb="127" eb="140">
      <t>コウエキシャダンホウジンニホンエイヨウシカイモ</t>
    </rPh>
    <rPh sb="143" eb="150">
      <t>トドウフケンエイヨウシ</t>
    </rPh>
    <rPh sb="150" eb="151">
      <t>カイ</t>
    </rPh>
    <rPh sb="152" eb="154">
      <t>セッチ</t>
    </rPh>
    <rPh sb="156" eb="158">
      <t>ウンエイ</t>
    </rPh>
    <rPh sb="161" eb="163">
      <t>エイヨウ</t>
    </rPh>
    <rPh sb="176" eb="178">
      <t>レンケイ</t>
    </rPh>
    <rPh sb="195" eb="196">
      <t>オコナ</t>
    </rPh>
    <phoneticPr fontId="3"/>
  </si>
  <si>
    <t>　事業所の従業者として又は外部(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1名以上配置している。</t>
    <phoneticPr fontId="3"/>
  </si>
  <si>
    <t>　定員超過利用・人員基準欠如に該当していない。</t>
    <rPh sb="1" eb="7">
      <t>テイインチョウカリヨウ</t>
    </rPh>
    <rPh sb="8" eb="14">
      <t>ジンインキジュンケツジョ</t>
    </rPh>
    <rPh sb="15" eb="17">
      <t>ガイトウ</t>
    </rPh>
    <phoneticPr fontId="3"/>
  </si>
  <si>
    <t>　利用者ごとの栄養ケア計画に従い、必要に応じて（栄養改善サービスの提供に当たり、居宅における食事の状況を聞き取った結果、課題がある場合）当該利用者の居宅を訪問し、管理栄養士等が栄養改善サービスを行っているとともに、利用者の栄養状態を定期的に記録している。</t>
    <rPh sb="17" eb="19">
      <t>ヒツヨウ</t>
    </rPh>
    <rPh sb="20" eb="21">
      <t>オウ</t>
    </rPh>
    <rPh sb="24" eb="28">
      <t>エイヨウカイゼン</t>
    </rPh>
    <rPh sb="33" eb="35">
      <t>テイキョウ</t>
    </rPh>
    <rPh sb="36" eb="37">
      <t>ア</t>
    </rPh>
    <rPh sb="40" eb="42">
      <t>キョタク</t>
    </rPh>
    <rPh sb="46" eb="48">
      <t>ショクジ</t>
    </rPh>
    <rPh sb="49" eb="51">
      <t>ジョウキョウ</t>
    </rPh>
    <rPh sb="52" eb="53">
      <t>キ</t>
    </rPh>
    <rPh sb="54" eb="59">
      <t>トッタケッカ</t>
    </rPh>
    <rPh sb="60" eb="62">
      <t>カダイ</t>
    </rPh>
    <rPh sb="65" eb="67">
      <t>バアイ</t>
    </rPh>
    <rPh sb="68" eb="70">
      <t>トウガイ</t>
    </rPh>
    <rPh sb="70" eb="73">
      <t>リヨウシャ</t>
    </rPh>
    <rPh sb="74" eb="76">
      <t>キョタク</t>
    </rPh>
    <rPh sb="77" eb="79">
      <t>ホウモン</t>
    </rPh>
    <phoneticPr fontId="3"/>
  </si>
  <si>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44" eb="48">
      <t>エイヨウジョウタイ</t>
    </rPh>
    <rPh sb="49" eb="50">
      <t>カン</t>
    </rPh>
    <rPh sb="52" eb="54">
      <t>ジョウホウ</t>
    </rPh>
    <rPh sb="55" eb="57">
      <t>トウガイ</t>
    </rPh>
    <rPh sb="57" eb="60">
      <t>リヨウシャ</t>
    </rPh>
    <rPh sb="61" eb="66">
      <t>テイエイヨウジョウタイ</t>
    </rPh>
    <rPh sb="67" eb="69">
      <t>バアイ</t>
    </rPh>
    <rPh sb="75" eb="78">
      <t>テイエイヨウ</t>
    </rPh>
    <rPh sb="78" eb="80">
      <t>ジョウタイ</t>
    </rPh>
    <rPh sb="81" eb="83">
      <t>カイゼン</t>
    </rPh>
    <rPh sb="84" eb="86">
      <t>ヒツヨウ</t>
    </rPh>
    <rPh sb="87" eb="89">
      <t>ジョウホウ</t>
    </rPh>
    <rPh sb="90" eb="91">
      <t>フク</t>
    </rPh>
    <rPh sb="95" eb="100">
      <t>トウガイリヨウシャ</t>
    </rPh>
    <rPh sb="101" eb="103">
      <t>タントウ</t>
    </rPh>
    <rPh sb="105" eb="112">
      <t>カイゴシエンセンモンイン</t>
    </rPh>
    <rPh sb="113" eb="115">
      <t>テイキョウ</t>
    </rPh>
    <phoneticPr fontId="3"/>
  </si>
  <si>
    <t>（Ⅰ）・（Ⅱ）
　利用開始時及び利用中６月ごとに利用者の口腔の栄養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8" eb="30">
      <t>コウクウ</t>
    </rPh>
    <rPh sb="45" eb="47">
      <t>トウガイ</t>
    </rPh>
    <rPh sb="47" eb="50">
      <t>リヨウシャ</t>
    </rPh>
    <rPh sb="51" eb="53">
      <t>コウクウ</t>
    </rPh>
    <rPh sb="54" eb="58">
      <t>ケンコウジョウタイ</t>
    </rPh>
    <rPh sb="59" eb="60">
      <t>カン</t>
    </rPh>
    <rPh sb="62" eb="64">
      <t>ジョウホウ</t>
    </rPh>
    <rPh sb="65" eb="67">
      <t>トウガイ</t>
    </rPh>
    <rPh sb="67" eb="70">
      <t>リヨウシャ</t>
    </rPh>
    <rPh sb="71" eb="73">
      <t>コウクウ</t>
    </rPh>
    <rPh sb="74" eb="78">
      <t>ケンコウジョウタイ</t>
    </rPh>
    <rPh sb="79" eb="81">
      <t>テイカ</t>
    </rPh>
    <rPh sb="91" eb="93">
      <t>バアイ</t>
    </rPh>
    <rPh sb="101" eb="103">
      <t>カイゼン</t>
    </rPh>
    <rPh sb="104" eb="106">
      <t>ヒツヨウ</t>
    </rPh>
    <rPh sb="107" eb="109">
      <t>ジョウホウ</t>
    </rPh>
    <rPh sb="110" eb="111">
      <t>フク</t>
    </rPh>
    <phoneticPr fontId="3"/>
  </si>
  <si>
    <t>（1）次のいずれにも適合すること。</t>
    <rPh sb="3" eb="4">
      <t>ツギ</t>
    </rPh>
    <rPh sb="10" eb="12">
      <t>テキゴウ</t>
    </rPh>
    <phoneticPr fontId="3"/>
  </si>
  <si>
    <t>①</t>
    <phoneticPr fontId="3"/>
  </si>
  <si>
    <t>（Ⅰ）
　定員超過利用・人員基準欠如に該当していない。</t>
    <rPh sb="5" eb="11">
      <t>テイインチョウカリヨウ</t>
    </rPh>
    <rPh sb="12" eb="18">
      <t>ジンインキジュンケツジョ</t>
    </rPh>
    <rPh sb="19" eb="21">
      <t>ガイトウ</t>
    </rPh>
    <phoneticPr fontId="3"/>
  </si>
  <si>
    <t>（２）次のいずれにも適合すること。</t>
    <rPh sb="3" eb="4">
      <t>ツギ</t>
    </rPh>
    <rPh sb="10" eb="12">
      <t>テキゴウ</t>
    </rPh>
    <phoneticPr fontId="3"/>
  </si>
  <si>
    <t>　問１及び問３に適合すること。</t>
    <rPh sb="1" eb="2">
      <t>トイ</t>
    </rPh>
    <rPh sb="3" eb="4">
      <t>オヨ</t>
    </rPh>
    <rPh sb="5" eb="6">
      <t>トイ</t>
    </rPh>
    <rPh sb="8" eb="10">
      <t>テキゴウ</t>
    </rPh>
    <phoneticPr fontId="3"/>
  </si>
  <si>
    <t>　問2及び問3に適合すること。</t>
    <rPh sb="1" eb="2">
      <t>トイ</t>
    </rPh>
    <rPh sb="3" eb="4">
      <t>オヨ</t>
    </rPh>
    <rPh sb="5" eb="6">
      <t>トイ</t>
    </rPh>
    <rPh sb="8" eb="10">
      <t>テキゴウ</t>
    </rPh>
    <phoneticPr fontId="3"/>
  </si>
  <si>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rPh sb="1" eb="4">
      <t>サンテイビ</t>
    </rPh>
    <rPh sb="5" eb="6">
      <t>ゾク</t>
    </rPh>
    <rPh sb="8" eb="9">
      <t>ツキ</t>
    </rPh>
    <rPh sb="12" eb="14">
      <t>エイヨウ</t>
    </rPh>
    <rPh sb="20" eb="22">
      <t>カサン</t>
    </rPh>
    <rPh sb="23" eb="25">
      <t>サンテイ</t>
    </rPh>
    <rPh sb="34" eb="39">
      <t>トウガイリヨウシャ</t>
    </rPh>
    <rPh sb="40" eb="46">
      <t>エイヨウカイゼンカサン</t>
    </rPh>
    <rPh sb="47" eb="49">
      <t>サンテイ</t>
    </rPh>
    <rPh sb="67" eb="68">
      <t>マタ</t>
    </rPh>
    <rPh sb="69" eb="71">
      <t>トウガイ</t>
    </rPh>
    <rPh sb="71" eb="75">
      <t>エイヨウカイゼン</t>
    </rPh>
    <rPh sb="80" eb="82">
      <t>シュウリョウ</t>
    </rPh>
    <rPh sb="84" eb="85">
      <t>ヒ</t>
    </rPh>
    <rPh sb="86" eb="87">
      <t>ゾク</t>
    </rPh>
    <rPh sb="89" eb="90">
      <t>ツキ</t>
    </rPh>
    <phoneticPr fontId="3"/>
  </si>
  <si>
    <t>（Ⅰ）・（Ⅱ）
　口腔・栄養スクリーニングの算定に係る口腔の健康状態のスクリーニング（以下「口腔スクリーニング」）及び栄養状態のスクリーニング（以下「栄養スクリーニング」）は、利用者ごとに行われるケアマネジメントの一環として行われている。</t>
    <rPh sb="9" eb="11">
      <t>コウクウ</t>
    </rPh>
    <rPh sb="27" eb="29">
      <t>コウクウ</t>
    </rPh>
    <rPh sb="30" eb="34">
      <t>ケンコウジョウタイ</t>
    </rPh>
    <rPh sb="43" eb="45">
      <t>イカ</t>
    </rPh>
    <rPh sb="46" eb="48">
      <t>コウクウ</t>
    </rPh>
    <rPh sb="57" eb="58">
      <t>オヨ</t>
    </rPh>
    <rPh sb="72" eb="74">
      <t>イカ</t>
    </rPh>
    <rPh sb="75" eb="77">
      <t>エイヨウ</t>
    </rPh>
    <phoneticPr fontId="3"/>
  </si>
  <si>
    <t>　硬いものを避け、柔らかいものを中心に食べる者</t>
    <rPh sb="1" eb="2">
      <t>カタ</t>
    </rPh>
    <rPh sb="6" eb="7">
      <t>サ</t>
    </rPh>
    <rPh sb="9" eb="10">
      <t>ヤワ</t>
    </rPh>
    <rPh sb="16" eb="18">
      <t>チュウシン</t>
    </rPh>
    <rPh sb="19" eb="20">
      <t>タ</t>
    </rPh>
    <rPh sb="22" eb="23">
      <t>モノ</t>
    </rPh>
    <phoneticPr fontId="3"/>
  </si>
  <si>
    <t>　むせやすい者</t>
    <rPh sb="6" eb="7">
      <t>モノ</t>
    </rPh>
    <phoneticPr fontId="3"/>
  </si>
  <si>
    <t>　入れ歯を使っている者</t>
    <rPh sb="1" eb="2">
      <t>イ</t>
    </rPh>
    <rPh sb="3" eb="4">
      <t>バ</t>
    </rPh>
    <rPh sb="5" eb="6">
      <t>ツカ</t>
    </rPh>
    <rPh sb="10" eb="11">
      <t>モノ</t>
    </rPh>
    <phoneticPr fontId="3"/>
  </si>
  <si>
    <t>　イ　口腔スクリーニング</t>
    <rPh sb="3" eb="5">
      <t>コウクウ</t>
    </rPh>
    <phoneticPr fontId="3"/>
  </si>
  <si>
    <t>ロ　栄養スクリーニング</t>
    <rPh sb="2" eb="4">
      <t>エイヨウ</t>
    </rPh>
    <phoneticPr fontId="3"/>
  </si>
  <si>
    <t>　ＢＭＩが１８．５未満の者</t>
    <phoneticPr fontId="3"/>
  </si>
  <si>
    <t>　１～６月間に３％以上の体重の減少が認められる者又は｢地域支援事業の実施について｣に規定する基本チェックリストのＮo.１１の項目が「１」に該当する者</t>
    <phoneticPr fontId="3"/>
  </si>
  <si>
    <t>　血清アルブミン値が３．５g/dl以下である者</t>
    <phoneticPr fontId="3"/>
  </si>
  <si>
    <t>　食事摂取量が不良（７５％以下）である者</t>
    <phoneticPr fontId="3"/>
  </si>
  <si>
    <t>（Ⅰ）・（Ⅱ）
　口腔・栄養スクリーニング加算の算定を行う事業所については、サービス担当者会議で決定している。</t>
    <rPh sb="9" eb="11">
      <t>コウクウ</t>
    </rPh>
    <rPh sb="12" eb="14">
      <t>エイヨウ</t>
    </rPh>
    <rPh sb="21" eb="23">
      <t>カサン</t>
    </rPh>
    <rPh sb="24" eb="26">
      <t>サンテイ</t>
    </rPh>
    <rPh sb="27" eb="28">
      <t>オコナ</t>
    </rPh>
    <rPh sb="29" eb="32">
      <t>ジギョウショ</t>
    </rPh>
    <rPh sb="42" eb="47">
      <t>タントウシャカイギ</t>
    </rPh>
    <rPh sb="48" eb="50">
      <t>ケッテイ</t>
    </rPh>
    <phoneticPr fontId="3"/>
  </si>
  <si>
    <t>（Ⅰ）
　言語聴覚士、歯科衛生士又は看護職員を１名以上配置している（これらの職種の者の業務を委託することは認められない）。</t>
    <phoneticPr fontId="3"/>
  </si>
  <si>
    <t>（Ⅰ）
　作成した口腔機能改善管理指導計画については、利用者又はその家族に説明し、その同意を得ている。</t>
    <phoneticPr fontId="3"/>
  </si>
  <si>
    <t>（Ⅰ）
　利用者ごとの口腔機能改善管理指導計画に従い言語聴覚士、歯科衛生士又は看護職員が口腔機能向上サービスを行っているとともに、利用者の口腔機能を定期的に記録している。</t>
    <phoneticPr fontId="3"/>
  </si>
  <si>
    <t>（Ⅰ）
　利用者ごとの口腔機能改善管理指導計画の進捗状況を定期的に評価していること。</t>
    <rPh sb="5" eb="8">
      <t>リヨウシャ</t>
    </rPh>
    <rPh sb="11" eb="23">
      <t>コウクウキノウカイゼンカンリシドウケイカク</t>
    </rPh>
    <rPh sb="24" eb="28">
      <t>シンチョクジョウキョウ</t>
    </rPh>
    <rPh sb="29" eb="32">
      <t>テイキテキ</t>
    </rPh>
    <rPh sb="33" eb="35">
      <t>ヒョウカ</t>
    </rPh>
    <phoneticPr fontId="3"/>
  </si>
  <si>
    <t>（Ⅰ）・（Ⅱ）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３か月以内の期間に限り、１月に２回を限度として算定している。</t>
    <rPh sb="9" eb="13">
      <t>コウクウキノウ</t>
    </rPh>
    <rPh sb="14" eb="16">
      <t>テイカ</t>
    </rPh>
    <rPh sb="20" eb="24">
      <t>リヨウシャマタ</t>
    </rPh>
    <rPh sb="33" eb="36">
      <t>リヨウシャ</t>
    </rPh>
    <rPh sb="37" eb="38">
      <t>タイ</t>
    </rPh>
    <rPh sb="41" eb="46">
      <t>トウガイリヨウシャ</t>
    </rPh>
    <rPh sb="47" eb="49">
      <t>コウクウ</t>
    </rPh>
    <rPh sb="49" eb="51">
      <t>キノウ</t>
    </rPh>
    <rPh sb="52" eb="54">
      <t>コウジョウ</t>
    </rPh>
    <rPh sb="55" eb="57">
      <t>モクテキ</t>
    </rPh>
    <rPh sb="61" eb="64">
      <t>コベツテキ</t>
    </rPh>
    <rPh sb="65" eb="67">
      <t>ジッシ</t>
    </rPh>
    <rPh sb="70" eb="74">
      <t>コウクウセイソウ</t>
    </rPh>
    <rPh sb="75" eb="77">
      <t>シドウモ</t>
    </rPh>
    <rPh sb="77" eb="78">
      <t>シクハジッ</t>
    </rPh>
    <rPh sb="83" eb="84">
      <t>マタ</t>
    </rPh>
    <rPh sb="85" eb="87">
      <t>セッショク</t>
    </rPh>
    <rPh sb="88" eb="90">
      <t>エンゲ</t>
    </rPh>
    <rPh sb="90" eb="92">
      <t>キノウ</t>
    </rPh>
    <rPh sb="93" eb="94">
      <t>カン</t>
    </rPh>
    <rPh sb="96" eb="98">
      <t>クンレン</t>
    </rPh>
    <rPh sb="99" eb="101">
      <t>シドウ</t>
    </rPh>
    <rPh sb="101" eb="102">
      <t>モ</t>
    </rPh>
    <rPh sb="105" eb="107">
      <t>ジッシ</t>
    </rPh>
    <rPh sb="112" eb="115">
      <t>リヨウシャ</t>
    </rPh>
    <rPh sb="116" eb="118">
      <t>シンシン</t>
    </rPh>
    <rPh sb="119" eb="121">
      <t>ジョウタイ</t>
    </rPh>
    <rPh sb="122" eb="125">
      <t>イジマタ</t>
    </rPh>
    <rPh sb="126" eb="128">
      <t>コウジョウ</t>
    </rPh>
    <rPh sb="129" eb="130">
      <t>シ</t>
    </rPh>
    <rPh sb="133" eb="134">
      <t>ミト</t>
    </rPh>
    <rPh sb="141" eb="143">
      <t>イカ</t>
    </rPh>
    <rPh sb="144" eb="146">
      <t>コウクウ</t>
    </rPh>
    <rPh sb="146" eb="148">
      <t>キノウ</t>
    </rPh>
    <rPh sb="148" eb="150">
      <t>コウジョウ</t>
    </rPh>
    <rPh sb="156" eb="157">
      <t>オコナ</t>
    </rPh>
    <rPh sb="159" eb="161">
      <t>バアイ</t>
    </rPh>
    <rPh sb="165" eb="166">
      <t>ゲツ</t>
    </rPh>
    <rPh sb="166" eb="168">
      <t>イナイ</t>
    </rPh>
    <rPh sb="169" eb="171">
      <t>キカン</t>
    </rPh>
    <rPh sb="172" eb="173">
      <t>カギ</t>
    </rPh>
    <rPh sb="176" eb="177">
      <t>ツキ</t>
    </rPh>
    <rPh sb="179" eb="180">
      <t>カイ</t>
    </rPh>
    <rPh sb="181" eb="183">
      <t>ゲンド</t>
    </rPh>
    <rPh sb="186" eb="188">
      <t>サンテイ</t>
    </rPh>
    <phoneticPr fontId="3"/>
  </si>
  <si>
    <t>問6</t>
    <rPh sb="0" eb="1">
      <t>トイ</t>
    </rPh>
    <phoneticPr fontId="3"/>
  </si>
  <si>
    <t>（Ⅱ）
　問2から問7までのいずれにも適合すること。</t>
    <rPh sb="5" eb="6">
      <t>トイ</t>
    </rPh>
    <rPh sb="9" eb="10">
      <t>トイ</t>
    </rPh>
    <rPh sb="19" eb="21">
      <t>テキゴウ</t>
    </rPh>
    <phoneticPr fontId="3"/>
  </si>
  <si>
    <t>（Ⅱ）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7">
      <t>ナイヨウ</t>
    </rPh>
    <rPh sb="27" eb="28">
      <t>トウ</t>
    </rPh>
    <rPh sb="29" eb="31">
      <t>ジョウホウ</t>
    </rPh>
    <rPh sb="32" eb="37">
      <t>コウセイロウドウショウ</t>
    </rPh>
    <rPh sb="38" eb="40">
      <t>テイシュツ</t>
    </rPh>
    <rPh sb="42" eb="48">
      <t>コウクウキノウコウジョウ</t>
    </rPh>
    <rPh sb="53" eb="55">
      <t>ジッシ</t>
    </rPh>
    <rPh sb="56" eb="57">
      <t>ア</t>
    </rPh>
    <rPh sb="61" eb="65">
      <t>トウガイジョウホウ</t>
    </rPh>
    <rPh sb="67" eb="68">
      <t>タ</t>
    </rPh>
    <rPh sb="68" eb="70">
      <t>コウクウ</t>
    </rPh>
    <rPh sb="70" eb="72">
      <t>エイセイ</t>
    </rPh>
    <rPh sb="73" eb="75">
      <t>カンリ</t>
    </rPh>
    <rPh sb="76" eb="78">
      <t>テキセツ</t>
    </rPh>
    <rPh sb="95" eb="97">
      <t>カツヨウ</t>
    </rPh>
    <phoneticPr fontId="3"/>
  </si>
  <si>
    <t>認定調査票における嚥下、食事摂取、口腔清潔のいずれかの項目が「１」以外に該当する者</t>
    <phoneticPr fontId="3"/>
  </si>
  <si>
    <t>（Ⅰ）・（Ⅱ）
　次のいずれかに該当する者であって、口腔機能向上サービスの提供が必要と認められる者に算定している。</t>
    <rPh sb="50" eb="52">
      <t>サンテイ</t>
    </rPh>
    <phoneticPr fontId="3"/>
  </si>
  <si>
    <t>　医療保険において歯科診療報酬点数表に掲げる摂食機能療法を算定している</t>
    <phoneticPr fontId="3"/>
  </si>
  <si>
    <t>ロ</t>
    <phoneticPr fontId="3"/>
  </si>
  <si>
    <t>　医療保険において歯科診療報酬点数表に掲げる摂食機能療法を算定していない場合であって、介護保険の口腔機能向上サービスとして「摂食・嚥下機能に関する訓練の指導若しくは実施」を行っていない。</t>
    <phoneticPr fontId="3"/>
  </si>
  <si>
    <t>問9</t>
    <rPh sb="0" eb="1">
      <t>トイ</t>
    </rPh>
    <phoneticPr fontId="3"/>
  </si>
  <si>
    <t>（Ⅰ）・（Ⅱ）
　歯科医療を受診している場合であって、次のイ又はロのいずれかに該当する場合は、算定していない。</t>
    <rPh sb="9" eb="11">
      <t>シカ</t>
    </rPh>
    <rPh sb="11" eb="13">
      <t>イリョウ</t>
    </rPh>
    <rPh sb="14" eb="16">
      <t>ジュシン</t>
    </rPh>
    <rPh sb="20" eb="22">
      <t>バアイ</t>
    </rPh>
    <rPh sb="27" eb="28">
      <t>ツギ</t>
    </rPh>
    <rPh sb="30" eb="31">
      <t>マタ</t>
    </rPh>
    <rPh sb="39" eb="41">
      <t>ガイトウ</t>
    </rPh>
    <rPh sb="43" eb="45">
      <t>バアイ</t>
    </rPh>
    <rPh sb="47" eb="49">
      <t>サンテイ</t>
    </rPh>
    <phoneticPr fontId="3"/>
  </si>
  <si>
    <t>ロ</t>
    <phoneticPr fontId="3"/>
  </si>
  <si>
    <t>（Ⅰ）・（Ⅱ）
　おおむね３か月ごとの評価の結果、次のイ又はロのいずれかに該当する者であって、継続的に言語聴覚士等がサービス提供を行うことにより、口腔機能の向上又は維持の効果が期待できると認められるものについてのみ、継続的に口腔機能向上サービスを提供している。</t>
    <rPh sb="28" eb="29">
      <t>マタ</t>
    </rPh>
    <phoneticPr fontId="3"/>
  </si>
  <si>
    <t>（Ⅰ）
　次のいずれかに適合すること。</t>
    <rPh sb="5" eb="6">
      <t>ツギ</t>
    </rPh>
    <rPh sb="12" eb="14">
      <t>テキゴウ</t>
    </rPh>
    <phoneticPr fontId="3"/>
  </si>
  <si>
    <t>　単独型・併設型指定認知症対応型通所介護事業所又は、共用型指定認知症対応型通所介護事業所の介護職員の総数（共用型指定認知症対応型通所介護事業所にあっては、設備を共用する指定認知症対応型共同生活介護事業所等の介護職員の総数を含む。以下同じ。）のうち、介護福祉士の占める割合が 100分の７０以上である。</t>
    <rPh sb="1" eb="4">
      <t>タンドクガタ</t>
    </rPh>
    <rPh sb="5" eb="8">
      <t>ヘイセツガタ</t>
    </rPh>
    <rPh sb="8" eb="10">
      <t>シテイ</t>
    </rPh>
    <rPh sb="10" eb="20">
      <t>ニンチショウタイオウガタツウショカイゴ</t>
    </rPh>
    <rPh sb="20" eb="23">
      <t>ジギョウショ</t>
    </rPh>
    <rPh sb="23" eb="24">
      <t>マタ</t>
    </rPh>
    <rPh sb="26" eb="28">
      <t>キョウヨウ</t>
    </rPh>
    <rPh sb="28" eb="29">
      <t>ガタ</t>
    </rPh>
    <rPh sb="29" eb="31">
      <t>シテイ</t>
    </rPh>
    <rPh sb="31" eb="41">
      <t>ニンチショウタイオウガタツウショカイゴ</t>
    </rPh>
    <rPh sb="41" eb="44">
      <t>ジギョウショノカ</t>
    </rPh>
    <rPh sb="45" eb="52">
      <t>ソウスウ</t>
    </rPh>
    <rPh sb="53" eb="55">
      <t>キョウヨウ</t>
    </rPh>
    <rPh sb="55" eb="56">
      <t>ガタ</t>
    </rPh>
    <rPh sb="56" eb="68">
      <t>シテイニンチショウタイオウガタツウショカイゴ</t>
    </rPh>
    <rPh sb="68" eb="71">
      <t>ジギョウショ</t>
    </rPh>
    <rPh sb="77" eb="79">
      <t>セツビ</t>
    </rPh>
    <rPh sb="80" eb="82">
      <t>キョウヨウ</t>
    </rPh>
    <rPh sb="84" eb="86">
      <t>シテイ</t>
    </rPh>
    <rPh sb="86" eb="89">
      <t>ニンチショウ</t>
    </rPh>
    <rPh sb="89" eb="92">
      <t>タイオウガタ</t>
    </rPh>
    <rPh sb="92" eb="94">
      <t>キョウドウ</t>
    </rPh>
    <rPh sb="94" eb="96">
      <t>セイカツ</t>
    </rPh>
    <rPh sb="96" eb="98">
      <t>カイゴ</t>
    </rPh>
    <rPh sb="98" eb="101">
      <t>ジギョウショ</t>
    </rPh>
    <rPh sb="101" eb="102">
      <t>トウ</t>
    </rPh>
    <rPh sb="103" eb="107">
      <t>カイゴショクイン</t>
    </rPh>
    <rPh sb="108" eb="110">
      <t>ソウスウ</t>
    </rPh>
    <rPh sb="111" eb="112">
      <t>フク</t>
    </rPh>
    <rPh sb="114" eb="117">
      <t>イカオナ</t>
    </rPh>
    <phoneticPr fontId="3"/>
  </si>
  <si>
    <t>　単独型・併設型指定認知症対応型通所介護事業所又は共用型指定認知症対応型通所介護事業所の介護職員の総数のうち、勤続年数10年以上の介護福祉士の占める割合が100分の２５以上である。</t>
    <rPh sb="1" eb="4">
      <t>タンドクガタ</t>
    </rPh>
    <rPh sb="5" eb="8">
      <t>ヘイセツガタ</t>
    </rPh>
    <rPh sb="8" eb="16">
      <t>シテイニンチショウタイオウガタ</t>
    </rPh>
    <rPh sb="16" eb="23">
      <t>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59">
      <t>キンゾクネンスウ</t>
    </rPh>
    <rPh sb="61" eb="64">
      <t>ネンイジョウ</t>
    </rPh>
    <rPh sb="65" eb="70">
      <t>カイゴフクシシ</t>
    </rPh>
    <rPh sb="71" eb="72">
      <t>シ</t>
    </rPh>
    <rPh sb="74" eb="76">
      <t>ワリアイ</t>
    </rPh>
    <rPh sb="80" eb="81">
      <t>ブン</t>
    </rPh>
    <rPh sb="84" eb="86">
      <t>イジョウ</t>
    </rPh>
    <phoneticPr fontId="3"/>
  </si>
  <si>
    <t>ロ</t>
    <phoneticPr fontId="3"/>
  </si>
  <si>
    <t>①サービス提供体制強化加算（Ⅰ）</t>
    <rPh sb="5" eb="7">
      <t>テイキョウ</t>
    </rPh>
    <rPh sb="7" eb="9">
      <t>タイセイ</t>
    </rPh>
    <rPh sb="9" eb="11">
      <t>キョウカ</t>
    </rPh>
    <rPh sb="11" eb="13">
      <t>カサン</t>
    </rPh>
    <phoneticPr fontId="3"/>
  </si>
  <si>
    <t>②サービス提供体制強化加算（Ⅱ）</t>
    <rPh sb="5" eb="7">
      <t>テイキョウ</t>
    </rPh>
    <rPh sb="7" eb="9">
      <t>タイセイ</t>
    </rPh>
    <rPh sb="9" eb="11">
      <t>キョウカ</t>
    </rPh>
    <rPh sb="11" eb="13">
      <t>カサン</t>
    </rPh>
    <phoneticPr fontId="3"/>
  </si>
  <si>
    <t>　単独型・併設型指定認知症対応型通所介護事業所又は共用型指定認知症対応型通所介護事業所の介護職員の総数のうち、介護福祉士の占める割合が100分の５0以上である。</t>
    <rPh sb="1" eb="4">
      <t>タンドクガタ</t>
    </rPh>
    <rPh sb="5" eb="8">
      <t>ヘイセツガタ</t>
    </rPh>
    <rPh sb="8" eb="23">
      <t>シテイニンチショウタイオウガタツウショカイゴジギョウショ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60">
      <t>カイゴフクシシ</t>
    </rPh>
    <rPh sb="61" eb="62">
      <t>シ</t>
    </rPh>
    <rPh sb="64" eb="66">
      <t>ワリアイ</t>
    </rPh>
    <rPh sb="70" eb="71">
      <t>ブン</t>
    </rPh>
    <rPh sb="74" eb="76">
      <t>イジョウ</t>
    </rPh>
    <phoneticPr fontId="3"/>
  </si>
  <si>
    <t>③サービス提供体制強化加算（Ⅲ）</t>
    <rPh sb="5" eb="7">
      <t>テイキョウ</t>
    </rPh>
    <rPh sb="7" eb="9">
      <t>タイセイ</t>
    </rPh>
    <rPh sb="9" eb="11">
      <t>キョウカ</t>
    </rPh>
    <rPh sb="11" eb="13">
      <t>カサン</t>
    </rPh>
    <phoneticPr fontId="3"/>
  </si>
  <si>
    <t>次のいずれかに適合すること。</t>
    <rPh sb="0" eb="1">
      <t>ツギ</t>
    </rPh>
    <rPh sb="7" eb="9">
      <t>テキゴウ</t>
    </rPh>
    <phoneticPr fontId="3"/>
  </si>
  <si>
    <t>　単独型・併設型指定認知症対応型通所介護事業所又は共用型指定認知症対応型通所介護事業所の介護職員の総数のうち、介護福祉士の占める割合が100分の40以上であること。</t>
    <rPh sb="1" eb="4">
      <t>タンドクガタ</t>
    </rPh>
    <rPh sb="5" eb="16">
      <t>ヘイセツガタシテイニンチショウタイオウガタ</t>
    </rPh>
    <rPh sb="16" eb="23">
      <t>ツウショカイゴジギョウショ</t>
    </rPh>
    <rPh sb="23" eb="24">
      <t>マタ</t>
    </rPh>
    <rPh sb="25" eb="40">
      <t>キョウヨウガタシテイニンチショウタイオウガタツウショカイゴ</t>
    </rPh>
    <rPh sb="40" eb="43">
      <t>ジギョウショノカ</t>
    </rPh>
    <rPh sb="44" eb="51">
      <t>ソウスウ</t>
    </rPh>
    <rPh sb="55" eb="60">
      <t>カイゴフクシシ</t>
    </rPh>
    <rPh sb="61" eb="62">
      <t>シ</t>
    </rPh>
    <rPh sb="64" eb="66">
      <t>ワリアイ</t>
    </rPh>
    <rPh sb="70" eb="71">
      <t>ブン</t>
    </rPh>
    <rPh sb="74" eb="76">
      <t>イジョウ</t>
    </rPh>
    <phoneticPr fontId="3"/>
  </si>
  <si>
    <t>ロ</t>
    <phoneticPr fontId="3"/>
  </si>
  <si>
    <t>　単独型・併設型指定認知症対応型通所介護事業所又は共用型指定認知症対応型通所介護事業所の指定認知症対応型通所介護事業所を利用者に直接提供する職員の総数（共用型指定認知症対応型通所介護事業所にあっては、設備を共用する指定認知症対応型共同生活介護事業所等を直接提供する職員の総数を含む。）のうち、勤続年数7年以上の者占める割合が100分の30以上であること。</t>
    <rPh sb="1" eb="4">
      <t>タンドクガタ</t>
    </rPh>
    <rPh sb="5" eb="16">
      <t>ヘイセツガタシテイニンチショウタイオウガタ</t>
    </rPh>
    <rPh sb="16" eb="24">
      <t>ツウショカイゴジギョウショマタ</t>
    </rPh>
    <rPh sb="25" eb="28">
      <t>キョウヨウガタ</t>
    </rPh>
    <rPh sb="28" eb="36">
      <t>シテイニンチショウタイオウガタ</t>
    </rPh>
    <rPh sb="36" eb="43">
      <t>ツウショカイゴジギョウショ</t>
    </rPh>
    <rPh sb="44" eb="59">
      <t>シテイニンチショウタイオウガタツウショカイゴジギョウショ</t>
    </rPh>
    <rPh sb="60" eb="63">
      <t>リヨウシャ</t>
    </rPh>
    <rPh sb="64" eb="66">
      <t>チョクセツ</t>
    </rPh>
    <rPh sb="66" eb="68">
      <t>テイキョウ</t>
    </rPh>
    <rPh sb="70" eb="72">
      <t>ショクイン</t>
    </rPh>
    <rPh sb="73" eb="75">
      <t>ソウスウ</t>
    </rPh>
    <rPh sb="76" eb="91">
      <t>キョウヨウガタシテイニンチショウタイオウガタツウショカイゴ</t>
    </rPh>
    <rPh sb="91" eb="94">
      <t>ジギョウショ</t>
    </rPh>
    <rPh sb="100" eb="102">
      <t>セツビ</t>
    </rPh>
    <rPh sb="103" eb="105">
      <t>キョウヨウ</t>
    </rPh>
    <rPh sb="124" eb="125">
      <t>トウ</t>
    </rPh>
    <rPh sb="126" eb="128">
      <t>チョクセツ</t>
    </rPh>
    <rPh sb="128" eb="130">
      <t>テイキョウ</t>
    </rPh>
    <rPh sb="132" eb="134">
      <t>ショクイン</t>
    </rPh>
    <rPh sb="135" eb="137">
      <t>ソウスウ</t>
    </rPh>
    <rPh sb="138" eb="139">
      <t>フク</t>
    </rPh>
    <rPh sb="146" eb="150">
      <t>キンゾクネンスウ</t>
    </rPh>
    <rPh sb="151" eb="154">
      <t>ネンイジョウ</t>
    </rPh>
    <rPh sb="155" eb="156">
      <t>モノ</t>
    </rPh>
    <rPh sb="156" eb="157">
      <t>シ</t>
    </rPh>
    <rPh sb="159" eb="161">
      <t>ワリアイ</t>
    </rPh>
    <rPh sb="165" eb="166">
      <t>ブン</t>
    </rPh>
    <rPh sb="169" eb="171">
      <t>イジョウ</t>
    </rPh>
    <phoneticPr fontId="3"/>
  </si>
  <si>
    <t>　職員の割合の算出に当たっては、常勤換算方法により算出した前年度（３月を除く）の平均を用いること。ただし、前年度の実績が６か月に満たない事業所（新規開設や再開を含む）については、届出日の属する月の前３か月について、常勤換算方法により算出した平均を用いている。</t>
    <rPh sb="72" eb="74">
      <t>シンキ</t>
    </rPh>
    <rPh sb="74" eb="76">
      <t>カイセツ</t>
    </rPh>
    <phoneticPr fontId="3"/>
  </si>
  <si>
    <t>（Ⅰ）、（Ⅱ）
　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3"/>
  </si>
  <si>
    <t>（Ⅰ）、（Ⅱ）
　機能訓練に関する記録（実施時間、訓練内容、担当者等）は、利用者ごとに保管され、常に当該事業所の機能訓練指導員等により閲覧が可能である。</t>
    <phoneticPr fontId="3"/>
  </si>
  <si>
    <t>問１０</t>
    <rPh sb="0" eb="1">
      <t>ト</t>
    </rPh>
    <phoneticPr fontId="3"/>
  </si>
  <si>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phoneticPr fontId="3"/>
  </si>
  <si>
    <t>（Ⅱ）問4又は問5のいずれかに適合すること。</t>
    <rPh sb="3" eb="4">
      <t>トイ</t>
    </rPh>
    <rPh sb="5" eb="6">
      <t>マタ</t>
    </rPh>
    <rPh sb="7" eb="8">
      <t>トイ</t>
    </rPh>
    <rPh sb="15" eb="17">
      <t>テキゴウ</t>
    </rPh>
    <phoneticPr fontId="3"/>
  </si>
  <si>
    <t>　事業所のレイアウトに変更があった場合（食堂及び機能訓練室の面積変更、相談室・静養室の場所の変更など）、変更届を提出している。</t>
    <phoneticPr fontId="3"/>
  </si>
  <si>
    <t>問５</t>
    <phoneticPr fontId="3"/>
  </si>
  <si>
    <t>問６</t>
    <rPh sb="0" eb="1">
      <t>ト</t>
    </rPh>
    <phoneticPr fontId="3"/>
  </si>
  <si>
    <t>問７</t>
    <rPh sb="0" eb="1">
      <t>ト</t>
    </rPh>
    <phoneticPr fontId="3"/>
  </si>
  <si>
    <t>　届け出た宿泊サービスの内容に変更がある場合は、１年に1回行う定期報告書提出時に市長に届け出ている。</t>
    <rPh sb="1" eb="2">
      <t>トド</t>
    </rPh>
    <rPh sb="3" eb="4">
      <t>デ</t>
    </rPh>
    <rPh sb="5" eb="7">
      <t>シュクハク</t>
    </rPh>
    <rPh sb="12" eb="14">
      <t>ナイヨウ</t>
    </rPh>
    <rPh sb="15" eb="17">
      <t>ヘンコウ</t>
    </rPh>
    <rPh sb="20" eb="22">
      <t>バアイ</t>
    </rPh>
    <rPh sb="25" eb="26">
      <t>ネン</t>
    </rPh>
    <rPh sb="28" eb="29">
      <t>カイ</t>
    </rPh>
    <rPh sb="29" eb="30">
      <t>オコナ</t>
    </rPh>
    <rPh sb="31" eb="33">
      <t>テイキ</t>
    </rPh>
    <rPh sb="33" eb="36">
      <t>ホウコクショ</t>
    </rPh>
    <rPh sb="36" eb="38">
      <t>テイシュツ</t>
    </rPh>
    <rPh sb="38" eb="39">
      <t>ジ</t>
    </rPh>
    <rPh sb="40" eb="42">
      <t>シチョウ</t>
    </rPh>
    <rPh sb="43" eb="44">
      <t>トド</t>
    </rPh>
    <rPh sb="45" eb="46">
      <t>デ</t>
    </rPh>
    <phoneticPr fontId="3"/>
  </si>
  <si>
    <t>問１１</t>
    <rPh sb="0" eb="1">
      <t>ト</t>
    </rPh>
    <phoneticPr fontId="3"/>
  </si>
  <si>
    <t>問1２</t>
    <rPh sb="0" eb="1">
      <t>ト</t>
    </rPh>
    <phoneticPr fontId="3"/>
  </si>
  <si>
    <t>（８）　栄養改善加算</t>
    <rPh sb="4" eb="6">
      <t>エイヨウ</t>
    </rPh>
    <rPh sb="6" eb="8">
      <t>カイゼン</t>
    </rPh>
    <rPh sb="8" eb="10">
      <t>カサン</t>
    </rPh>
    <phoneticPr fontId="3"/>
  </si>
  <si>
    <t>（９）　口腔・栄養スクリーニング加算</t>
    <rPh sb="4" eb="6">
      <t>コウクウ</t>
    </rPh>
    <rPh sb="7" eb="9">
      <t>エイヨウ</t>
    </rPh>
    <rPh sb="16" eb="18">
      <t>カサン</t>
    </rPh>
    <phoneticPr fontId="3"/>
  </si>
  <si>
    <t>（１０）　口腔機能向上加算（Ⅰ）・（Ⅱ）</t>
    <phoneticPr fontId="3"/>
  </si>
  <si>
    <t>　利用者ごとのＡＤＬ値（ＡＤＬの評価に基づき測定した値をいう。）、栄養状態、口腔機能、認知症の状況その他の利用者の心身の状況等に係る基本的な情報を、厚生労働省に提出している。</t>
    <rPh sb="1" eb="4">
      <t>リヨウシャ</t>
    </rPh>
    <rPh sb="10" eb="11">
      <t>チ</t>
    </rPh>
    <rPh sb="16" eb="18">
      <t>ヒョウカ</t>
    </rPh>
    <rPh sb="19" eb="20">
      <t>モト</t>
    </rPh>
    <rPh sb="22" eb="24">
      <t>ソクテイ</t>
    </rPh>
    <rPh sb="26" eb="27">
      <t>アタイ</t>
    </rPh>
    <rPh sb="33" eb="35">
      <t>エイヨウ</t>
    </rPh>
    <rPh sb="35" eb="37">
      <t>ジョウタイ</t>
    </rPh>
    <rPh sb="38" eb="40">
      <t>コウクウ</t>
    </rPh>
    <rPh sb="40" eb="42">
      <t>キノウ</t>
    </rPh>
    <rPh sb="43" eb="46">
      <t>ニンチショウ</t>
    </rPh>
    <rPh sb="47" eb="49">
      <t>ジョウキョウ</t>
    </rPh>
    <rPh sb="51" eb="52">
      <t>タ</t>
    </rPh>
    <rPh sb="53" eb="56">
      <t>リヨウシャ</t>
    </rPh>
    <rPh sb="57" eb="59">
      <t>シンシン</t>
    </rPh>
    <rPh sb="60" eb="62">
      <t>ジョウキョウ</t>
    </rPh>
    <rPh sb="62" eb="63">
      <t>トウ</t>
    </rPh>
    <rPh sb="64" eb="65">
      <t>カカ</t>
    </rPh>
    <rPh sb="66" eb="69">
      <t>キホンテキ</t>
    </rPh>
    <rPh sb="70" eb="72">
      <t>ジョウホウ</t>
    </rPh>
    <rPh sb="74" eb="79">
      <t>コウセイロウドウショウ</t>
    </rPh>
    <rPh sb="80" eb="82">
      <t>テイシュツ</t>
    </rPh>
    <phoneticPr fontId="3"/>
  </si>
  <si>
    <t>　必要に応じて地域密着型通所介護計画を見直すなど、指定地域密着型通所介護の提供に当たって、問１に規定する情報その他指定地域密着型通所介護を適切かつ有効に提供するために必要な情報を活用している。</t>
    <rPh sb="1" eb="3">
      <t>ヒツヨウ</t>
    </rPh>
    <rPh sb="4" eb="5">
      <t>オウ</t>
    </rPh>
    <rPh sb="7" eb="16">
      <t>チイキミッチャクガタツウショカイゴ</t>
    </rPh>
    <rPh sb="16" eb="18">
      <t>ケイカク</t>
    </rPh>
    <rPh sb="19" eb="21">
      <t>ミナオ</t>
    </rPh>
    <rPh sb="25" eb="36">
      <t>シテイチイキミッチャクガタツウショカイゴ</t>
    </rPh>
    <rPh sb="37" eb="39">
      <t>テイキョウ</t>
    </rPh>
    <rPh sb="40" eb="41">
      <t>ア</t>
    </rPh>
    <rPh sb="45" eb="46">
      <t>トイ</t>
    </rPh>
    <rPh sb="48" eb="50">
      <t>キテイ</t>
    </rPh>
    <rPh sb="52" eb="54">
      <t>ジョウホウ</t>
    </rPh>
    <rPh sb="56" eb="57">
      <t>タ</t>
    </rPh>
    <rPh sb="57" eb="68">
      <t>シテイチイキミッチャクガタツウショカイゴ</t>
    </rPh>
    <rPh sb="69" eb="71">
      <t>テキセツ</t>
    </rPh>
    <rPh sb="73" eb="75">
      <t>ユウコウ</t>
    </rPh>
    <rPh sb="76" eb="78">
      <t>テイキョウ</t>
    </rPh>
    <rPh sb="83" eb="85">
      <t>ヒツヨウ</t>
    </rPh>
    <rPh sb="86" eb="88">
      <t>ジョウホウ</t>
    </rPh>
    <rPh sb="89" eb="91">
      <t>カツヨウ</t>
    </rPh>
    <phoneticPr fontId="3"/>
  </si>
  <si>
    <t>（１１）　科学的介護推進体制加算</t>
    <phoneticPr fontId="3"/>
  </si>
  <si>
    <t>（１２）　サービス提供体制強化加算</t>
    <rPh sb="9" eb="11">
      <t>テイキョウ</t>
    </rPh>
    <rPh sb="11" eb="13">
      <t>タイセイ</t>
    </rPh>
    <rPh sb="13" eb="15">
      <t>キョウカ</t>
    </rPh>
    <rPh sb="15" eb="17">
      <t>カサン</t>
    </rPh>
    <phoneticPr fontId="3"/>
  </si>
  <si>
    <t>　専従の看護・介護職員を１人以上配置している（配置時間は問わない）。</t>
    <rPh sb="1" eb="3">
      <t>センジュウ</t>
    </rPh>
    <rPh sb="4" eb="6">
      <t>カンゴ</t>
    </rPh>
    <rPh sb="7" eb="9">
      <t>カイゴ</t>
    </rPh>
    <rPh sb="9" eb="11">
      <t>ショクイン</t>
    </rPh>
    <rPh sb="13" eb="14">
      <t>ニン</t>
    </rPh>
    <rPh sb="14" eb="16">
      <t>イジョウ</t>
    </rPh>
    <rPh sb="23" eb="25">
      <t>ハイチ</t>
    </rPh>
    <rPh sb="25" eb="27">
      <t>ジカン</t>
    </rPh>
    <rPh sb="28" eb="29">
      <t>ト</t>
    </rPh>
    <phoneticPr fontId="3"/>
  </si>
  <si>
    <t>従業者の勤務の体制及び勤務形態一覧表　</t>
  </si>
  <si>
    <t>サービス種別（</t>
    <rPh sb="4" eb="6">
      <t>シュベツ</t>
    </rPh>
    <phoneticPr fontId="64"/>
  </si>
  <si>
    <t>認知症対応型通所介護</t>
    <rPh sb="0" eb="3">
      <t>ニンチショウ</t>
    </rPh>
    <rPh sb="3" eb="5">
      <t>タイオウ</t>
    </rPh>
    <rPh sb="5" eb="6">
      <t>ガタ</t>
    </rPh>
    <rPh sb="6" eb="8">
      <t>ツウショ</t>
    </rPh>
    <rPh sb="8" eb="10">
      <t>カイゴ</t>
    </rPh>
    <phoneticPr fontId="64"/>
  </si>
  <si>
    <t>令和</t>
    <rPh sb="0" eb="2">
      <t>レイワ</t>
    </rPh>
    <phoneticPr fontId="64"/>
  </si>
  <si>
    <t>年</t>
    <rPh sb="0" eb="1">
      <t>ネン</t>
    </rPh>
    <phoneticPr fontId="64"/>
  </si>
  <si>
    <t>月</t>
    <rPh sb="0" eb="1">
      <t>ゲツ</t>
    </rPh>
    <phoneticPr fontId="64"/>
  </si>
  <si>
    <t>事業所名（</t>
    <rPh sb="0" eb="3">
      <t>ジギョウショ</t>
    </rPh>
    <rPh sb="3" eb="4">
      <t>メイ</t>
    </rPh>
    <phoneticPr fontId="64"/>
  </si>
  <si>
    <t>時間/週</t>
    <rPh sb="0" eb="2">
      <t>ジカン</t>
    </rPh>
    <rPh sb="3" eb="4">
      <t>シュウ</t>
    </rPh>
    <phoneticPr fontId="64"/>
  </si>
  <si>
    <t>時間/月</t>
    <rPh sb="0" eb="2">
      <t>ジカン</t>
    </rPh>
    <rPh sb="3" eb="4">
      <t>ツキ</t>
    </rPh>
    <phoneticPr fontId="64"/>
  </si>
  <si>
    <t>日</t>
    <rPh sb="0" eb="1">
      <t>ニチ</t>
    </rPh>
    <phoneticPr fontId="64"/>
  </si>
  <si>
    <t>（計</t>
    <rPh sb="1" eb="2">
      <t>ケイ</t>
    </rPh>
    <phoneticPr fontId="64"/>
  </si>
  <si>
    <t>時間）</t>
    <rPh sb="0" eb="2">
      <t>ジカン</t>
    </rPh>
    <phoneticPr fontId="64"/>
  </si>
  <si>
    <t>当月の日数</t>
    <rPh sb="0" eb="2">
      <t>トウゲツ</t>
    </rPh>
    <rPh sb="3" eb="5">
      <t>ニッスウ</t>
    </rPh>
    <phoneticPr fontId="64"/>
  </si>
  <si>
    <t>単位</t>
    <rPh sb="0" eb="2">
      <t>タンイ</t>
    </rPh>
    <phoneticPr fontId="64"/>
  </si>
  <si>
    <t>単位目</t>
    <rPh sb="0" eb="2">
      <t>タンイ</t>
    </rPh>
    <rPh sb="2" eb="3">
      <t>メ</t>
    </rPh>
    <phoneticPr fontId="64"/>
  </si>
  <si>
    <t>1週目</t>
    <rPh sb="1" eb="2">
      <t>シュウ</t>
    </rPh>
    <rPh sb="2" eb="3">
      <t>メ</t>
    </rPh>
    <phoneticPr fontId="64"/>
  </si>
  <si>
    <t>2週目</t>
    <rPh sb="1" eb="2">
      <t>シュウ</t>
    </rPh>
    <rPh sb="2" eb="3">
      <t>メ</t>
    </rPh>
    <phoneticPr fontId="64"/>
  </si>
  <si>
    <t>3週目</t>
    <rPh sb="1" eb="2">
      <t>シュウ</t>
    </rPh>
    <rPh sb="2" eb="3">
      <t>メ</t>
    </rPh>
    <phoneticPr fontId="64"/>
  </si>
  <si>
    <t>4週目</t>
    <rPh sb="1" eb="2">
      <t>シュウ</t>
    </rPh>
    <rPh sb="2" eb="3">
      <t>メ</t>
    </rPh>
    <phoneticPr fontId="64"/>
  </si>
  <si>
    <t>5週目</t>
    <rPh sb="1" eb="2">
      <t>シュウ</t>
    </rPh>
    <rPh sb="2" eb="3">
      <t>メ</t>
    </rPh>
    <phoneticPr fontId="64"/>
  </si>
  <si>
    <t>A</t>
  </si>
  <si>
    <t>認知症対応型サービス事業管理者研修終了</t>
    <rPh sb="0" eb="3">
      <t>ニンチショウ</t>
    </rPh>
    <rPh sb="3" eb="6">
      <t>タイオウガタ</t>
    </rPh>
    <rPh sb="10" eb="12">
      <t>ジギョウ</t>
    </rPh>
    <rPh sb="12" eb="15">
      <t>カンリシャ</t>
    </rPh>
    <rPh sb="15" eb="17">
      <t>ケンシュウ</t>
    </rPh>
    <rPh sb="17" eb="19">
      <t>シュウリョウ</t>
    </rPh>
    <phoneticPr fontId="64"/>
  </si>
  <si>
    <t>厚労　太郎</t>
    <rPh sb="0" eb="2">
      <t>コウロウ</t>
    </rPh>
    <rPh sb="3" eb="5">
      <t>タロウ</t>
    </rPh>
    <phoneticPr fontId="64"/>
  </si>
  <si>
    <t>a</t>
  </si>
  <si>
    <t>休</t>
    <rPh sb="0" eb="1">
      <t>ヤス</t>
    </rPh>
    <phoneticPr fontId="64"/>
  </si>
  <si>
    <t>管理者</t>
    <rPh sb="0" eb="3">
      <t>カンリシャ</t>
    </rPh>
    <phoneticPr fontId="64"/>
  </si>
  <si>
    <t>勤務時間数</t>
    <rPh sb="0" eb="2">
      <t>キンム</t>
    </rPh>
    <rPh sb="2" eb="4">
      <t>ジカン</t>
    </rPh>
    <rPh sb="4" eb="5">
      <t>スウ</t>
    </rPh>
    <phoneticPr fontId="64"/>
  </si>
  <si>
    <t>サービス提供時間内
の勤務時間数</t>
    <rPh sb="4" eb="6">
      <t>テイキョウ</t>
    </rPh>
    <rPh sb="6" eb="9">
      <t>ジカンナイ</t>
    </rPh>
    <rPh sb="11" eb="13">
      <t>キンム</t>
    </rPh>
    <rPh sb="13" eb="15">
      <t>ジカン</t>
    </rPh>
    <rPh sb="15" eb="16">
      <t>スウ</t>
    </rPh>
    <phoneticPr fontId="64"/>
  </si>
  <si>
    <t>社会福祉士</t>
    <rPh sb="0" eb="2">
      <t>シャカイ</t>
    </rPh>
    <rPh sb="2" eb="5">
      <t>フクシシ</t>
    </rPh>
    <phoneticPr fontId="65"/>
  </si>
  <si>
    <t>○○　A太</t>
    <rPh sb="4" eb="5">
      <t>タ</t>
    </rPh>
    <phoneticPr fontId="64"/>
  </si>
  <si>
    <t>生活相談員</t>
    <rPh sb="0" eb="2">
      <t>セイカツ</t>
    </rPh>
    <rPh sb="2" eb="5">
      <t>ソウダンイン</t>
    </rPh>
    <phoneticPr fontId="64"/>
  </si>
  <si>
    <t>B</t>
  </si>
  <si>
    <t>○○　B子</t>
    <rPh sb="4" eb="5">
      <t>コ</t>
    </rPh>
    <phoneticPr fontId="64"/>
  </si>
  <si>
    <t>介護職員</t>
    <rPh sb="0" eb="2">
      <t>カイゴ</t>
    </rPh>
    <rPh sb="2" eb="4">
      <t>ショクイン</t>
    </rPh>
    <phoneticPr fontId="64"/>
  </si>
  <si>
    <t>看護師</t>
    <rPh sb="0" eb="3">
      <t>カンゴシ</t>
    </rPh>
    <phoneticPr fontId="64"/>
  </si>
  <si>
    <t>○○　C男</t>
    <rPh sb="4" eb="5">
      <t>オトコ</t>
    </rPh>
    <phoneticPr fontId="64"/>
  </si>
  <si>
    <t>機能訓練指導員、介護職員</t>
    <rPh sb="0" eb="2">
      <t>キノウ</t>
    </rPh>
    <rPh sb="2" eb="4">
      <t>クンレン</t>
    </rPh>
    <rPh sb="4" eb="7">
      <t>シドウイン</t>
    </rPh>
    <rPh sb="8" eb="10">
      <t>カイゴ</t>
    </rPh>
    <rPh sb="10" eb="12">
      <t>ショクイン</t>
    </rPh>
    <phoneticPr fontId="64"/>
  </si>
  <si>
    <t>看護職員</t>
    <rPh sb="0" eb="2">
      <t>カンゴ</t>
    </rPh>
    <rPh sb="2" eb="4">
      <t>ショクイン</t>
    </rPh>
    <phoneticPr fontId="64"/>
  </si>
  <si>
    <t>D</t>
  </si>
  <si>
    <t>准看護師</t>
    <rPh sb="0" eb="4">
      <t>ジュンカンゴシ</t>
    </rPh>
    <phoneticPr fontId="64"/>
  </si>
  <si>
    <t>○○　D美</t>
    <rPh sb="4" eb="5">
      <t>ミ</t>
    </rPh>
    <phoneticPr fontId="64"/>
  </si>
  <si>
    <t>機能訓練指導員</t>
    <rPh sb="0" eb="2">
      <t>キノウ</t>
    </rPh>
    <rPh sb="2" eb="4">
      <t>クンレン</t>
    </rPh>
    <rPh sb="4" eb="7">
      <t>シドウイン</t>
    </rPh>
    <phoneticPr fontId="64"/>
  </si>
  <si>
    <t>ー</t>
  </si>
  <si>
    <t>看護職員、機能訓練指導員</t>
    <rPh sb="0" eb="2">
      <t>カンゴ</t>
    </rPh>
    <rPh sb="2" eb="4">
      <t>ショクイン</t>
    </rPh>
    <rPh sb="5" eb="7">
      <t>キノウ</t>
    </rPh>
    <rPh sb="7" eb="9">
      <t>クンレン</t>
    </rPh>
    <rPh sb="9" eb="12">
      <t>シドウイン</t>
    </rPh>
    <phoneticPr fontId="64"/>
  </si>
  <si>
    <t>介護福祉士</t>
    <rPh sb="0" eb="2">
      <t>カイゴ</t>
    </rPh>
    <rPh sb="2" eb="5">
      <t>フクシシ</t>
    </rPh>
    <phoneticPr fontId="64"/>
  </si>
  <si>
    <t>○○　E次</t>
    <rPh sb="4" eb="5">
      <t>ツギ</t>
    </rPh>
    <phoneticPr fontId="64"/>
  </si>
  <si>
    <t>○○　F子</t>
    <rPh sb="4" eb="5">
      <t>コ</t>
    </rPh>
    <phoneticPr fontId="64"/>
  </si>
  <si>
    <t>看護職員、介護職員</t>
    <rPh sb="0" eb="2">
      <t>カンゴ</t>
    </rPh>
    <rPh sb="2" eb="4">
      <t>ショクイン</t>
    </rPh>
    <rPh sb="5" eb="7">
      <t>カイゴ</t>
    </rPh>
    <rPh sb="7" eb="9">
      <t>ショクイン</t>
    </rPh>
    <phoneticPr fontId="64"/>
  </si>
  <si>
    <t>≪要 提出≫</t>
    <rPh sb="1" eb="2">
      <t>ヨウ</t>
    </rPh>
    <rPh sb="3" eb="5">
      <t>テイシュツ</t>
    </rPh>
    <phoneticPr fontId="64"/>
  </si>
  <si>
    <t>■シフト記号表（勤務時間帯）</t>
    <rPh sb="4" eb="6">
      <t>キゴウ</t>
    </rPh>
    <rPh sb="6" eb="7">
      <t>ヒョウ</t>
    </rPh>
    <rPh sb="8" eb="10">
      <t>キンム</t>
    </rPh>
    <rPh sb="10" eb="13">
      <t>ジカンタイ</t>
    </rPh>
    <phoneticPr fontId="64"/>
  </si>
  <si>
    <t>勤務時間</t>
    <rPh sb="0" eb="2">
      <t>キンム</t>
    </rPh>
    <rPh sb="2" eb="4">
      <t>ジカン</t>
    </rPh>
    <phoneticPr fontId="64"/>
  </si>
  <si>
    <t>サービス提供時間</t>
    <rPh sb="4" eb="6">
      <t>テイキョウ</t>
    </rPh>
    <rPh sb="6" eb="8">
      <t>ジカン</t>
    </rPh>
    <phoneticPr fontId="64"/>
  </si>
  <si>
    <t>サービス提供時間内の勤務時間</t>
    <rPh sb="4" eb="6">
      <t>テイキョウ</t>
    </rPh>
    <rPh sb="6" eb="8">
      <t>ジカン</t>
    </rPh>
    <rPh sb="8" eb="9">
      <t>ナイ</t>
    </rPh>
    <rPh sb="10" eb="12">
      <t>キンム</t>
    </rPh>
    <rPh sb="12" eb="14">
      <t>ジカン</t>
    </rPh>
    <phoneticPr fontId="64"/>
  </si>
  <si>
    <t>記号</t>
    <rPh sb="0" eb="2">
      <t>キゴウ</t>
    </rPh>
    <phoneticPr fontId="64"/>
  </si>
  <si>
    <t>うち、休憩時間</t>
    <rPh sb="3" eb="5">
      <t>キュウケイ</t>
    </rPh>
    <rPh sb="5" eb="7">
      <t>ジカン</t>
    </rPh>
    <phoneticPr fontId="64"/>
  </si>
  <si>
    <t>≪提出不要≫</t>
    <rPh sb="1" eb="3">
      <t>テイシュツ</t>
    </rPh>
    <rPh sb="3" eb="5">
      <t>フヨウ</t>
    </rPh>
    <phoneticPr fontId="64"/>
  </si>
  <si>
    <t>・・・直接入力する必要がある箇所です。</t>
    <rPh sb="3" eb="5">
      <t>チョクセツ</t>
    </rPh>
    <rPh sb="5" eb="7">
      <t>ニュウリョク</t>
    </rPh>
    <rPh sb="9" eb="11">
      <t>ヒツヨウ</t>
    </rPh>
    <rPh sb="14" eb="16">
      <t>カショ</t>
    </rPh>
    <phoneticPr fontId="64"/>
  </si>
  <si>
    <t>・・・プルダウンから選択して入力する必要がある箇所です。</t>
    <rPh sb="10" eb="12">
      <t>センタク</t>
    </rPh>
    <rPh sb="14" eb="16">
      <t>ニュウリョク</t>
    </rPh>
    <rPh sb="18" eb="20">
      <t>ヒツヨウ</t>
    </rPh>
    <rPh sb="23" eb="25">
      <t>カショ</t>
    </rPh>
    <phoneticPr fontId="6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</si>
  <si>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6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</si>
  <si>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</si>
  <si>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4"/>
  </si>
  <si>
    <t xml:space="preserve"> 　　 記入の順序は、職種ごとにまとめてください。</t>
    <rPh sb="4" eb="6">
      <t>キニュウ</t>
    </rPh>
    <rPh sb="7" eb="9">
      <t>ジュンジョ</t>
    </rPh>
    <rPh sb="11" eb="13">
      <t>ショクシュ</t>
    </rPh>
    <phoneticPr fontId="64"/>
  </si>
  <si>
    <t>No</t>
    <phoneticPr fontId="64"/>
  </si>
  <si>
    <t>職種名</t>
    <rPh sb="0" eb="2">
      <t>ショクシュ</t>
    </rPh>
    <rPh sb="2" eb="3">
      <t>メイ</t>
    </rPh>
    <phoneticPr fontId="6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</si>
  <si>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64"/>
  </si>
  <si>
    <t>区分</t>
    <rPh sb="0" eb="2">
      <t>クブン</t>
    </rPh>
    <phoneticPr fontId="64"/>
  </si>
  <si>
    <t>常勤で専従</t>
    <rPh sb="0" eb="2">
      <t>ジョウキン</t>
    </rPh>
    <rPh sb="3" eb="5">
      <t>センジュウ</t>
    </rPh>
    <phoneticPr fontId="64"/>
  </si>
  <si>
    <t>常勤で兼務</t>
    <rPh sb="0" eb="2">
      <t>ジョウキン</t>
    </rPh>
    <rPh sb="3" eb="5">
      <t>ケンム</t>
    </rPh>
    <phoneticPr fontId="64"/>
  </si>
  <si>
    <t>非常勤で専従</t>
    <rPh sb="0" eb="3">
      <t>ヒジョウキン</t>
    </rPh>
    <rPh sb="4" eb="6">
      <t>センジュウ</t>
    </rPh>
    <phoneticPr fontId="64"/>
  </si>
  <si>
    <t>非常勤で兼務</t>
    <rPh sb="0" eb="1">
      <t>ヒ</t>
    </rPh>
    <rPh sb="1" eb="3">
      <t>ジョウキン</t>
    </rPh>
    <rPh sb="4" eb="6">
      <t>ケンム</t>
    </rPh>
    <phoneticPr fontId="64"/>
  </si>
  <si>
    <t>（注）常勤・非常勤の区分について</t>
    <rPh sb="1" eb="2">
      <t>チュウ</t>
    </rPh>
    <rPh sb="3" eb="5">
      <t>ジョウキン</t>
    </rPh>
    <rPh sb="6" eb="9">
      <t>ヒジョウキン</t>
    </rPh>
    <rPh sb="10" eb="12">
      <t>クブン</t>
    </rPh>
    <phoneticPr fontId="6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</si>
  <si>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</si>
  <si>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</si>
  <si>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4"/>
  </si>
  <si>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</si>
  <si>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6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</si>
  <si>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4"/>
  </si>
  <si>
    <t>１．サービス種別</t>
    <rPh sb="6" eb="8">
      <t>シュベツ</t>
    </rPh>
    <phoneticPr fontId="64"/>
  </si>
  <si>
    <t>サービス種別</t>
    <rPh sb="4" eb="6">
      <t>シュベツ</t>
    </rPh>
    <phoneticPr fontId="64"/>
  </si>
  <si>
    <t>介護予防認知症対応型通所介護</t>
    <rPh sb="0" eb="2">
      <t>カイゴ</t>
    </rPh>
    <rPh sb="2" eb="4">
      <t>ヨボウ</t>
    </rPh>
    <rPh sb="4" eb="7">
      <t>ニンチショウ</t>
    </rPh>
    <rPh sb="7" eb="10">
      <t>タイオウガタ</t>
    </rPh>
    <rPh sb="10" eb="12">
      <t>ツウショ</t>
    </rPh>
    <rPh sb="12" eb="14">
      <t>カイゴ</t>
    </rPh>
    <phoneticPr fontId="64"/>
  </si>
  <si>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64"/>
  </si>
  <si>
    <t>２．職種名・資格名称</t>
    <rPh sb="2" eb="4">
      <t>ショクシュ</t>
    </rPh>
    <rPh sb="4" eb="5">
      <t>メイ</t>
    </rPh>
    <rPh sb="6" eb="8">
      <t>シカク</t>
    </rPh>
    <rPh sb="8" eb="10">
      <t>メイショウ</t>
    </rPh>
    <phoneticPr fontId="64"/>
  </si>
  <si>
    <t>資格</t>
    <rPh sb="0" eb="2">
      <t>シカク</t>
    </rPh>
    <phoneticPr fontId="64"/>
  </si>
  <si>
    <t>理学療法士</t>
    <rPh sb="0" eb="2">
      <t>リガク</t>
    </rPh>
    <rPh sb="2" eb="5">
      <t>リョウホウシ</t>
    </rPh>
    <phoneticPr fontId="64"/>
  </si>
  <si>
    <t>社会福祉主事任用資格</t>
    <phoneticPr fontId="64"/>
  </si>
  <si>
    <t>ー</t>
    <phoneticPr fontId="64"/>
  </si>
  <si>
    <t>作業療法士</t>
    <rPh sb="0" eb="2">
      <t>サギョウ</t>
    </rPh>
    <rPh sb="2" eb="5">
      <t>リョウホウシ</t>
    </rPh>
    <phoneticPr fontId="64"/>
  </si>
  <si>
    <t>精神保健福祉士</t>
    <rPh sb="0" eb="2">
      <t>セイシン</t>
    </rPh>
    <rPh sb="2" eb="4">
      <t>ホケン</t>
    </rPh>
    <rPh sb="4" eb="7">
      <t>フクシシ</t>
    </rPh>
    <phoneticPr fontId="64"/>
  </si>
  <si>
    <t>言語聴覚士</t>
    <rPh sb="0" eb="2">
      <t>ゲンゴ</t>
    </rPh>
    <rPh sb="2" eb="5">
      <t>チョウカクシ</t>
    </rPh>
    <phoneticPr fontId="64"/>
  </si>
  <si>
    <t>柔道整復師</t>
    <rPh sb="0" eb="2">
      <t>ジュウドウ</t>
    </rPh>
    <rPh sb="2" eb="5">
      <t>セイフクシ</t>
    </rPh>
    <phoneticPr fontId="64"/>
  </si>
  <si>
    <t>あん摩マッサージ指圧師</t>
    <rPh sb="2" eb="3">
      <t>マ</t>
    </rPh>
    <rPh sb="8" eb="11">
      <t>シアツシ</t>
    </rPh>
    <phoneticPr fontId="64"/>
  </si>
  <si>
    <t>はり師</t>
    <rPh sb="2" eb="3">
      <t>シ</t>
    </rPh>
    <phoneticPr fontId="64"/>
  </si>
  <si>
    <t>きゅう師</t>
    <rPh sb="3" eb="4">
      <t>シ</t>
    </rPh>
    <phoneticPr fontId="64"/>
  </si>
  <si>
    <t>【自治体の皆様へ】</t>
    <rPh sb="1" eb="4">
      <t>ジチタイ</t>
    </rPh>
    <rPh sb="5" eb="7">
      <t>ミナサマ</t>
    </rPh>
    <phoneticPr fontId="64"/>
  </si>
  <si>
    <t>※ INDIRECT関数使用のため、以下のとおりセルに「名前の定義」をしています。</t>
    <rPh sb="10" eb="12">
      <t>カンスウ</t>
    </rPh>
    <rPh sb="12" eb="14">
      <t>シヨウ</t>
    </rPh>
    <rPh sb="18" eb="20">
      <t>イカ</t>
    </rPh>
    <rPh sb="28" eb="30">
      <t>ナマエ</t>
    </rPh>
    <rPh sb="31" eb="33">
      <t>テイギ</t>
    </rPh>
    <phoneticPr fontId="64"/>
  </si>
  <si>
    <t>　C12～L12・・・「職種」</t>
    <rPh sb="12" eb="14">
      <t>ショクシュ</t>
    </rPh>
    <phoneticPr fontId="64"/>
  </si>
  <si>
    <t>　C列・・・「管理者」</t>
    <rPh sb="2" eb="3">
      <t>レツ</t>
    </rPh>
    <rPh sb="7" eb="10">
      <t>カンリシャ</t>
    </rPh>
    <phoneticPr fontId="64"/>
  </si>
  <si>
    <t>　D列・・・「生活相談員」</t>
    <rPh sb="2" eb="3">
      <t>レツ</t>
    </rPh>
    <rPh sb="7" eb="9">
      <t>セイカツ</t>
    </rPh>
    <rPh sb="9" eb="12">
      <t>ソウダンイン</t>
    </rPh>
    <phoneticPr fontId="64"/>
  </si>
  <si>
    <t>　E列・・・「看護職員」</t>
    <rPh sb="2" eb="3">
      <t>レツ</t>
    </rPh>
    <rPh sb="7" eb="9">
      <t>カンゴ</t>
    </rPh>
    <rPh sb="9" eb="11">
      <t>ショクイン</t>
    </rPh>
    <phoneticPr fontId="64"/>
  </si>
  <si>
    <t>　F列・・・「介護職員」</t>
    <rPh sb="2" eb="3">
      <t>レツ</t>
    </rPh>
    <rPh sb="7" eb="9">
      <t>カイゴ</t>
    </rPh>
    <rPh sb="9" eb="11">
      <t>ショクイン</t>
    </rPh>
    <phoneticPr fontId="64"/>
  </si>
  <si>
    <t>　G列・・・「機能訓練指導員」</t>
    <rPh sb="2" eb="3">
      <t>レツ</t>
    </rPh>
    <rPh sb="7" eb="9">
      <t>キノウ</t>
    </rPh>
    <rPh sb="9" eb="11">
      <t>クンレン</t>
    </rPh>
    <rPh sb="11" eb="14">
      <t>シドウイン</t>
    </rPh>
    <phoneticPr fontId="6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</si>
  <si>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64"/>
  </si>
  <si>
    <t>　行が足りない場合は、適宜追加してください。</t>
    <rPh sb="1" eb="2">
      <t>ギョウ</t>
    </rPh>
    <rPh sb="3" eb="4">
      <t>タ</t>
    </rPh>
    <rPh sb="7" eb="9">
      <t>バアイ</t>
    </rPh>
    <rPh sb="11" eb="13">
      <t>テキギ</t>
    </rPh>
    <rPh sb="13" eb="15">
      <t>ツイカ</t>
    </rPh>
    <phoneticPr fontId="6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</si>
  <si>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6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</si>
  <si>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64"/>
  </si>
  <si>
    <t>　・「数式」タブ　⇒　「名前の定義」を選択</t>
    <rPh sb="3" eb="5">
      <t>スウシキ</t>
    </rPh>
    <rPh sb="12" eb="14">
      <t>ナマエ</t>
    </rPh>
    <rPh sb="15" eb="17">
      <t>テイギ</t>
    </rPh>
    <rPh sb="19" eb="21">
      <t>センタク</t>
    </rPh>
    <phoneticPr fontId="64"/>
  </si>
  <si>
    <t>　・「名前」に職種名を入力</t>
    <rPh sb="3" eb="5">
      <t>ナマエ</t>
    </rPh>
    <rPh sb="7" eb="9">
      <t>ショクシュ</t>
    </rPh>
    <rPh sb="9" eb="10">
      <t>メイ</t>
    </rPh>
    <rPh sb="11" eb="13">
      <t>ニュウリョク</t>
    </rPh>
    <phoneticPr fontId="6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</si>
  <si>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6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</si>
  <si>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64"/>
  </si>
  <si>
    <t>　機能訓練室等について、指定認知症対応型通所介護事業所と併設の関係にある病院、診療所、介護老人保健施設又は介護医療院における指定通所リハビリテーション等を行うためのスペースとして同一の部屋等を共用する場合は、以下の条件に適合している。
イ　当該部屋等において、機能訓練室等と指定通所リハビリテーション等を行うためのス
   ペースが明確に区分されている。
ロ 機能訓練室等として使用される区分が、指定認知症対応型通所介護事業所の設備基
　準を満たし、かつ、指定通所リハビリテーション等を行うためのスペースとして使用される
　区分が、指定通所リハビリテーション事業所等の設備基準を満たしている。</t>
    <rPh sb="14" eb="24">
      <t>ニ</t>
    </rPh>
    <rPh sb="200" eb="210">
      <t>ニ</t>
    </rPh>
    <phoneticPr fontId="3"/>
  </si>
  <si>
    <t>問１</t>
    <rPh sb="0" eb="1">
      <t>ト</t>
    </rPh>
    <phoneticPr fontId="3"/>
  </si>
  <si>
    <t>　虐待の防止のための対策を検討する委員会（テレビ電話装置等の活用可能）を定期的に開催するとともに、その結果について、従業者に周知徹底を図っている。</t>
    <phoneticPr fontId="3"/>
  </si>
  <si>
    <t>問２</t>
    <rPh sb="0" eb="1">
      <t>ト</t>
    </rPh>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</si>
  <si>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</si>
  <si>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</si>
  <si>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</si>
  <si>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（５）　高齢者虐待防止措置未実施減算</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</si>
  <si>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</si>
  <si>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</si>
  <si>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（６）　業務継続計画未策定減算</t>
    <phoneticPr fontId="3"/>
  </si>
  <si>
    <t>①介護職員等処遇改善加算(Ⅰ)</t>
    <phoneticPr fontId="3"/>
  </si>
  <si>
    <t>-</t>
    <phoneticPr fontId="3"/>
  </si>
  <si>
    <t>　キャリアパス要件Ⅰ（任用要件・賃金体系の整備等）の内容を書面で整備し、全ての介護職員に周知している。</t>
    <phoneticPr fontId="3"/>
  </si>
  <si>
    <t>　キャリアパス要件Ⅱ（研修の実施等）を全ての介護職員に周知している。</t>
    <phoneticPr fontId="3"/>
  </si>
  <si>
    <t>　キャリアパス要件Ⅲ（昇給の仕組みの整備等）の内容を書面で整備し、全ての介護職員に周知している。</t>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</si>
  <si>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</si>
  <si>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</si>
  <si>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</si>
  <si>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（１３）　介護職員等処遇改善加算</t>
    <rPh sb="5" eb="7">
      <t>カイゴ</t>
    </rPh>
    <rPh sb="7" eb="9">
      <t>ショクイン</t>
    </rPh>
    <rPh sb="9" eb="10">
      <t>トウ</t>
    </rPh>
    <rPh sb="10" eb="12">
      <t>ショグウ</t>
    </rPh>
    <rPh sb="12" eb="14">
      <t>カイゼン</t>
    </rPh>
    <rPh sb="14" eb="16">
      <t>カサン</t>
    </rPh>
    <phoneticPr fontId="3"/>
  </si>
  <si>
    <t>②介護職員等処遇改善加算(Ⅱ)</t>
    <phoneticPr fontId="3"/>
  </si>
  <si>
    <t>　キャリアパス要件Ⅰ（任用要件・賃金体系の整備等）の内容を書面で整備し、全ての介護職員に周知している。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</si>
  <si>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</si>
  <si>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③介護職員等処遇改善加算(Ⅲ)</t>
    <phoneticPr fontId="3"/>
  </si>
  <si>
    <t>④介護職員等処遇改善加算(Ⅳ)</t>
    <phoneticPr fontId="3"/>
  </si>
  <si>
    <t>　キャリアパス要件Ⅰ（任用要件・賃金体系の整備等）の内容を書面で整備し、全ての介護職員に周知している。</t>
    <phoneticPr fontId="3"/>
  </si>
  <si>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</si>
  <si>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身体的拘束等を行う場合には、その態様及び時間、その際の利用者の心身の状況並びに緊急やむを得ない理由（切迫性、非代替性、一時性）を満たしていることを記録している。</t>
    <rPh sb="65" eb="66">
      <t>ミ</t>
    </rPh>
    <phoneticPr fontId="3"/>
  </si>
  <si>
    <t>（Ⅰ）・（Ⅱ）共通
　入浴介助を行う職員に対し、入浴介助に関する研修を行っている。</t>
    <phoneticPr fontId="3"/>
  </si>
  <si>
    <t>（Ⅱ）
　問4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phoneticPr fontId="3"/>
  </si>
  <si>
    <t xml:space="preserve"> （Ⅱ）
　医師等が訪問することが困難な場合には、医師等の指示の下、介護職員が居宅を訪問し、情報通信機器等を活用して把握した浴室における利用者の動作及び浴室の環境を踏まえ、医師等が評価及び助言を行っている。</t>
    <phoneticPr fontId="3"/>
  </si>
  <si>
    <t>ー</t>
    <phoneticPr fontId="3"/>
  </si>
  <si>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12"/>
  </si>
  <si>
    <t>下記の記入方法に従って、入力してください。</t>
    <phoneticPr fontId="64"/>
  </si>
  <si>
    <t>　(1) 「４週」・「暦月」のいずれかを選択してください。</t>
    <rPh sb="7" eb="8">
      <t>シュウ</t>
    </rPh>
    <rPh sb="11" eb="12">
      <t>レキ</t>
    </rPh>
    <rPh sb="12" eb="13">
      <t>ツキ</t>
    </rPh>
    <rPh sb="20" eb="22">
      <t>センタク</t>
    </rPh>
    <phoneticPr fontId="6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</si>
  <si>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6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</si>
  <si>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6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</si>
  <si>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64"/>
  </si>
  <si>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64"/>
  </si>
  <si>
    <t>No</t>
    <phoneticPr fontId="6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</si>
  <si>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</si>
  <si>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A</t>
    <phoneticPr fontId="64"/>
  </si>
  <si>
    <t>B</t>
    <phoneticPr fontId="64"/>
  </si>
  <si>
    <t>C</t>
    <phoneticPr fontId="64"/>
  </si>
  <si>
    <t>D</t>
    <phoneticPr fontId="6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</si>
  <si>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64"/>
  </si>
  <si>
    <t>　(9) 従業者の氏名を記入してください。</t>
    <rPh sb="5" eb="8">
      <t>ジュウギョウシャ</t>
    </rPh>
    <rPh sb="9" eb="11">
      <t>シメイ</t>
    </rPh>
    <rPh sb="12" eb="14">
      <t>キニュウ</t>
    </rPh>
    <phoneticPr fontId="64"/>
  </si>
  <si>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64"/>
  </si>
  <si>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</si>
  <si>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64"/>
  </si>
  <si>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64"/>
  </si>
  <si>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64"/>
  </si>
  <si>
    <t>　　　 その他、特記事項欄としてもご活用ください。</t>
    <rPh sb="6" eb="7">
      <t>タ</t>
    </rPh>
    <rPh sb="8" eb="10">
      <t>トッキ</t>
    </rPh>
    <rPh sb="10" eb="12">
      <t>ジコウ</t>
    </rPh>
    <rPh sb="12" eb="13">
      <t>ラン</t>
    </rPh>
    <rPh sb="18" eb="20">
      <t>カツヨウ</t>
    </rPh>
    <phoneticPr fontId="64"/>
  </si>
  <si>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64"/>
  </si>
  <si>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64"/>
  </si>
  <si>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64"/>
  </si>
  <si>
    <t xml:space="preserve"> （参考）</t>
    <rPh sb="2" eb="4">
      <t>サンコウ</t>
    </rPh>
    <phoneticPr fontId="64"/>
  </si>
  <si>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64"/>
  </si>
  <si>
    <t>（１）令和　　年　　月の利用者数</t>
    <rPh sb="3" eb="5">
      <t>レイワ</t>
    </rPh>
    <rPh sb="7" eb="8">
      <t>ネン</t>
    </rPh>
    <rPh sb="10" eb="11">
      <t>ガツ</t>
    </rPh>
    <rPh sb="12" eb="15">
      <t>リヨウシャ</t>
    </rPh>
    <rPh sb="15" eb="16">
      <t>スウ</t>
    </rPh>
    <phoneticPr fontId="11"/>
  </si>
  <si>
    <t>前年度４月から３月までについて、この単位の月ごとの利用者数を以下の表に記入してください。</t>
    <rPh sb="0" eb="3">
      <t>ゼンネンド</t>
    </rPh>
    <rPh sb="4" eb="5">
      <t>ガツ</t>
    </rPh>
    <rPh sb="8" eb="9">
      <t>ガツ</t>
    </rPh>
    <rPh sb="18" eb="20">
      <t>タンイ</t>
    </rPh>
    <rPh sb="21" eb="22">
      <t>ツキ</t>
    </rPh>
    <rPh sb="25" eb="28">
      <t>リヨウシャ</t>
    </rPh>
    <rPh sb="28" eb="29">
      <t>スウ</t>
    </rPh>
    <rPh sb="30" eb="32">
      <t>イカ</t>
    </rPh>
    <rPh sb="33" eb="34">
      <t>ヒョウ</t>
    </rPh>
    <rPh sb="35" eb="37">
      <t>キニュウ</t>
    </rPh>
    <phoneticPr fontId="11"/>
  </si>
  <si>
    <t>前年度</t>
    <rPh sb="0" eb="3">
      <t>ゼンネンド</t>
    </rPh>
    <phoneticPr fontId="11"/>
  </si>
  <si>
    <t>※令和６年度にこの表を作成する場合、前年度とは「令和５年４月～令和６年３月」となります。</t>
    <rPh sb="1" eb="3">
      <t>レイワ</t>
    </rPh>
    <rPh sb="4" eb="5">
      <t>ネン</t>
    </rPh>
    <rPh sb="5" eb="6">
      <t>ド</t>
    </rPh>
    <rPh sb="9" eb="10">
      <t>ヒョウ</t>
    </rPh>
    <rPh sb="11" eb="13">
      <t>サクセイ</t>
    </rPh>
    <rPh sb="15" eb="17">
      <t>バアイ</t>
    </rPh>
    <rPh sb="18" eb="21">
      <t>ゼンネンド</t>
    </rPh>
    <rPh sb="24" eb="26">
      <t>レイワ</t>
    </rPh>
    <rPh sb="27" eb="28">
      <t>ネン</t>
    </rPh>
    <rPh sb="29" eb="30">
      <t>ツキ</t>
    </rPh>
    <rPh sb="31" eb="33">
      <t>レイワ</t>
    </rPh>
    <rPh sb="34" eb="35">
      <t>ネン</t>
    </rPh>
    <rPh sb="36" eb="37">
      <t>ツキ</t>
    </rPh>
    <phoneticPr fontId="11"/>
  </si>
  <si>
    <t>（標準様式1）</t>
    <rPh sb="1" eb="3">
      <t>ヒョウジュン</t>
    </rPh>
    <rPh sb="3" eb="5">
      <t>ヨウシキ</t>
    </rPh>
    <phoneticPr fontId="12"/>
  </si>
  <si>
    <t>）</t>
    <phoneticPr fontId="64"/>
  </si>
  <si>
    <t>(</t>
    <phoneticPr fontId="64"/>
  </si>
  <si>
    <t>)</t>
    <phoneticPr fontId="64"/>
  </si>
  <si>
    <t>○○デイサービス</t>
    <phoneticPr fontId="64"/>
  </si>
  <si>
    <t>(1)</t>
    <phoneticPr fontId="64"/>
  </si>
  <si>
    <t>４週</t>
  </si>
  <si>
    <t>(2)</t>
    <phoneticPr fontId="6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</si>
  <si>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</si>
  <si>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4"/>
  </si>
  <si>
    <t>(4) 事業所全体のサービス提供単位数</t>
    <phoneticPr fontId="64"/>
  </si>
  <si>
    <t xml:space="preserve">(5) 当該サービス提供単位のサービス提供時間 </t>
    <rPh sb="4" eb="6">
      <t>トウガイ</t>
    </rPh>
    <rPh sb="10" eb="12">
      <t>テイキョウ</t>
    </rPh>
    <rPh sb="12" eb="14">
      <t>タンイ</t>
    </rPh>
    <rPh sb="19" eb="21">
      <t>テイキョウ</t>
    </rPh>
    <rPh sb="21" eb="23">
      <t>ジカン</t>
    </rPh>
    <phoneticPr fontId="64"/>
  </si>
  <si>
    <t>～</t>
    <phoneticPr fontId="64"/>
  </si>
  <si>
    <t>No</t>
    <phoneticPr fontId="64"/>
  </si>
  <si>
    <t>(6) 
職種</t>
    <phoneticPr fontId="12"/>
  </si>
  <si>
    <t>(7)
勤務
形態</t>
    <phoneticPr fontId="12"/>
  </si>
  <si>
    <t>(8)
資格</t>
    <rPh sb="4" eb="6">
      <t>シカク</t>
    </rPh>
    <phoneticPr fontId="64"/>
  </si>
  <si>
    <t>(9) 氏　名</t>
    <phoneticPr fontId="12"/>
  </si>
  <si>
    <t>(10)</t>
    <phoneticPr fontId="64"/>
  </si>
  <si>
    <t>(12)
週平均
勤務時間
数</t>
    <phoneticPr fontId="6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</si>
  <si>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</si>
  <si>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64"/>
  </si>
  <si>
    <t>シフト記号</t>
    <phoneticPr fontId="64"/>
  </si>
  <si>
    <t>a</t>
    <phoneticPr fontId="64"/>
  </si>
  <si>
    <t>a</t>
    <phoneticPr fontId="64"/>
  </si>
  <si>
    <t>a</t>
    <phoneticPr fontId="64"/>
  </si>
  <si>
    <t>a</t>
    <phoneticPr fontId="64"/>
  </si>
  <si>
    <t>a</t>
    <phoneticPr fontId="64"/>
  </si>
  <si>
    <t>a</t>
    <phoneticPr fontId="64"/>
  </si>
  <si>
    <t>a</t>
    <phoneticPr fontId="64"/>
  </si>
  <si>
    <t>a</t>
    <phoneticPr fontId="64"/>
  </si>
  <si>
    <t>社会福祉主事任用資格</t>
  </si>
  <si>
    <t>シフト記号</t>
    <phoneticPr fontId="64"/>
  </si>
  <si>
    <t>x</t>
    <phoneticPr fontId="64"/>
  </si>
  <si>
    <t>x</t>
    <phoneticPr fontId="64"/>
  </si>
  <si>
    <t>x</t>
    <phoneticPr fontId="64"/>
  </si>
  <si>
    <t>x</t>
    <phoneticPr fontId="64"/>
  </si>
  <si>
    <t>x</t>
    <phoneticPr fontId="64"/>
  </si>
  <si>
    <t>シフト記号</t>
    <phoneticPr fontId="64"/>
  </si>
  <si>
    <t>a</t>
    <phoneticPr fontId="64"/>
  </si>
  <si>
    <t>○○　C男</t>
    <phoneticPr fontId="64"/>
  </si>
  <si>
    <t>a</t>
    <phoneticPr fontId="64"/>
  </si>
  <si>
    <t>a</t>
    <phoneticPr fontId="64"/>
  </si>
  <si>
    <t>シフト記号</t>
    <phoneticPr fontId="64"/>
  </si>
  <si>
    <t>y</t>
    <phoneticPr fontId="64"/>
  </si>
  <si>
    <t>y</t>
    <phoneticPr fontId="64"/>
  </si>
  <si>
    <t>y</t>
    <phoneticPr fontId="64"/>
  </si>
  <si>
    <t>y</t>
    <phoneticPr fontId="64"/>
  </si>
  <si>
    <t>y</t>
    <phoneticPr fontId="64"/>
  </si>
  <si>
    <t>シフト記号</t>
    <phoneticPr fontId="64"/>
  </si>
  <si>
    <t>(14) サービス提供時間内の勤務延時間数</t>
    <phoneticPr fontId="64"/>
  </si>
  <si>
    <t>(15) 利用者数　　　</t>
    <phoneticPr fontId="64"/>
  </si>
  <si>
    <t>(16) サービス提供時間（平均提供時間）</t>
    <rPh sb="9" eb="11">
      <t>テイキョウ</t>
    </rPh>
    <rPh sb="11" eb="13">
      <t>ジカン</t>
    </rPh>
    <rPh sb="14" eb="16">
      <t>ヘイキン</t>
    </rPh>
    <rPh sb="16" eb="18">
      <t>テイキョウ</t>
    </rPh>
    <rPh sb="18" eb="20">
      <t>ジカン</t>
    </rPh>
    <phoneticPr fontId="64"/>
  </si>
  <si>
    <t>（参考）
(17) 1日の職種別人員内訳</t>
    <rPh sb="1" eb="3">
      <t>サンコウ</t>
    </rPh>
    <rPh sb="11" eb="12">
      <t>ニチ</t>
    </rPh>
    <rPh sb="13" eb="16">
      <t>ショクシュベツ</t>
    </rPh>
    <rPh sb="16" eb="17">
      <t>ニン</t>
    </rPh>
    <rPh sb="17" eb="18">
      <t>イン</t>
    </rPh>
    <rPh sb="18" eb="19">
      <t>ウチ</t>
    </rPh>
    <rPh sb="19" eb="20">
      <t>ヤク</t>
    </rPh>
    <phoneticPr fontId="64"/>
  </si>
  <si>
    <t>※24時間表記</t>
  </si>
  <si>
    <t>休憩時間1時間は「1:00」、休憩時間45分は「00:45」と入力してください。</t>
    <phoneticPr fontId="64"/>
  </si>
  <si>
    <t>自由記載欄</t>
    <rPh sb="0" eb="2">
      <t>ジユウ</t>
    </rPh>
    <rPh sb="2" eb="4">
      <t>キサイ</t>
    </rPh>
    <rPh sb="4" eb="5">
      <t>ラン</t>
    </rPh>
    <phoneticPr fontId="64"/>
  </si>
  <si>
    <t>始業時刻</t>
    <rPh sb="0" eb="2">
      <t>シギョウ</t>
    </rPh>
    <rPh sb="2" eb="4">
      <t>ジコク</t>
    </rPh>
    <phoneticPr fontId="64"/>
  </si>
  <si>
    <t>終業時刻</t>
    <rPh sb="0" eb="2">
      <t>シュウギョウ</t>
    </rPh>
    <rPh sb="2" eb="4">
      <t>ジコク</t>
    </rPh>
    <phoneticPr fontId="64"/>
  </si>
  <si>
    <t>開始時刻</t>
    <rPh sb="0" eb="2">
      <t>カイシ</t>
    </rPh>
    <rPh sb="2" eb="4">
      <t>ジコク</t>
    </rPh>
    <phoneticPr fontId="64"/>
  </si>
  <si>
    <t>終了時刻</t>
    <rPh sb="0" eb="2">
      <t>シュウリョウ</t>
    </rPh>
    <rPh sb="2" eb="4">
      <t>ジコク</t>
    </rPh>
    <phoneticPr fontId="64"/>
  </si>
  <si>
    <t>：</t>
    <phoneticPr fontId="64"/>
  </si>
  <si>
    <t>～</t>
    <phoneticPr fontId="64"/>
  </si>
  <si>
    <t>（</t>
    <phoneticPr fontId="64"/>
  </si>
  <si>
    <t>)</t>
    <phoneticPr fontId="64"/>
  </si>
  <si>
    <t>～</t>
    <phoneticPr fontId="64"/>
  </si>
  <si>
    <t>～</t>
    <phoneticPr fontId="64"/>
  </si>
  <si>
    <t>b</t>
    <phoneticPr fontId="64"/>
  </si>
  <si>
    <t>：</t>
    <phoneticPr fontId="64"/>
  </si>
  <si>
    <t>（</t>
    <phoneticPr fontId="64"/>
  </si>
  <si>
    <t>)</t>
    <phoneticPr fontId="64"/>
  </si>
  <si>
    <t>c</t>
    <phoneticPr fontId="64"/>
  </si>
  <si>
    <t>d</t>
    <phoneticPr fontId="64"/>
  </si>
  <si>
    <t>e</t>
    <phoneticPr fontId="64"/>
  </si>
  <si>
    <t>f</t>
    <phoneticPr fontId="64"/>
  </si>
  <si>
    <t>：</t>
    <phoneticPr fontId="64"/>
  </si>
  <si>
    <t>g</t>
    <phoneticPr fontId="64"/>
  </si>
  <si>
    <t>)</t>
    <phoneticPr fontId="64"/>
  </si>
  <si>
    <t>～</t>
    <phoneticPr fontId="64"/>
  </si>
  <si>
    <t>h</t>
    <phoneticPr fontId="64"/>
  </si>
  <si>
    <t>（</t>
    <phoneticPr fontId="64"/>
  </si>
  <si>
    <t>i</t>
    <phoneticPr fontId="64"/>
  </si>
  <si>
    <t>)</t>
    <phoneticPr fontId="64"/>
  </si>
  <si>
    <t>j</t>
    <phoneticPr fontId="64"/>
  </si>
  <si>
    <t>k</t>
    <phoneticPr fontId="64"/>
  </si>
  <si>
    <t>l</t>
    <phoneticPr fontId="64"/>
  </si>
  <si>
    <t>m</t>
    <phoneticPr fontId="64"/>
  </si>
  <si>
    <t>（</t>
    <phoneticPr fontId="64"/>
  </si>
  <si>
    <t>n</t>
    <phoneticPr fontId="64"/>
  </si>
  <si>
    <t>o</t>
    <phoneticPr fontId="64"/>
  </si>
  <si>
    <t>p</t>
    <phoneticPr fontId="64"/>
  </si>
  <si>
    <t>q</t>
    <phoneticPr fontId="64"/>
  </si>
  <si>
    <t>：</t>
    <phoneticPr fontId="64"/>
  </si>
  <si>
    <t>r</t>
    <phoneticPr fontId="64"/>
  </si>
  <si>
    <t>s</t>
    <phoneticPr fontId="64"/>
  </si>
  <si>
    <t>t</t>
    <phoneticPr fontId="64"/>
  </si>
  <si>
    <t>u</t>
    <phoneticPr fontId="64"/>
  </si>
  <si>
    <t>v</t>
    <phoneticPr fontId="64"/>
  </si>
  <si>
    <t>w</t>
    <phoneticPr fontId="64"/>
  </si>
  <si>
    <t>z</t>
    <phoneticPr fontId="64"/>
  </si>
  <si>
    <t>（</t>
    <phoneticPr fontId="64"/>
  </si>
  <si>
    <t>休日</t>
    <rPh sb="0" eb="2">
      <t>キュウジツ</t>
    </rPh>
    <phoneticPr fontId="64"/>
  </si>
  <si>
    <t>-</t>
    <phoneticPr fontId="64"/>
  </si>
  <si>
    <t>-</t>
    <phoneticPr fontId="64"/>
  </si>
  <si>
    <t>・職種ごとの勤務時間を「○：○○～○：○○」と表記することが困難な場合は、No21～30を活用し、勤務時間数のみを入力してください。</t>
    <rPh sb="45" eb="47">
      <t>カツヨウ</t>
    </rPh>
    <phoneticPr fontId="64"/>
  </si>
  <si>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64"/>
  </si>
  <si>
    <t>・シフト記号が足りない場合は、適宜、行を追加してください。</t>
    <rPh sb="4" eb="6">
      <t>キゴウ</t>
    </rPh>
    <rPh sb="7" eb="8">
      <t>タ</t>
    </rPh>
    <rPh sb="11" eb="13">
      <t>バアイ</t>
    </rPh>
    <rPh sb="15" eb="17">
      <t>テキギ</t>
    </rPh>
    <rPh sb="18" eb="19">
      <t>ギョウ</t>
    </rPh>
    <rPh sb="20" eb="22">
      <t>ツイカ</t>
    </rPh>
    <phoneticPr fontId="6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</si>
  <si>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64"/>
  </si>
  <si>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6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</si>
  <si>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64"/>
  </si>
  <si>
    <t>）</t>
    <phoneticPr fontId="64"/>
  </si>
  <si>
    <t>(</t>
    <phoneticPr fontId="64"/>
  </si>
  <si>
    <t>)</t>
    <phoneticPr fontId="64"/>
  </si>
  <si>
    <t>(1)</t>
    <phoneticPr fontId="64"/>
  </si>
  <si>
    <t>(2)</t>
    <phoneticPr fontId="64"/>
  </si>
  <si>
    <t>(4) 事業所全体のサービス提供単位数</t>
    <phoneticPr fontId="64"/>
  </si>
  <si>
    <t>～</t>
    <phoneticPr fontId="64"/>
  </si>
  <si>
    <t>No</t>
    <phoneticPr fontId="64"/>
  </si>
  <si>
    <t>(6) 
職種</t>
    <phoneticPr fontId="12"/>
  </si>
  <si>
    <t>(7)
勤務
形態</t>
    <phoneticPr fontId="12"/>
  </si>
  <si>
    <t>(9) 氏　名</t>
    <phoneticPr fontId="12"/>
  </si>
  <si>
    <t>(10)</t>
    <phoneticPr fontId="64"/>
  </si>
  <si>
    <t>(12)
週平均
勤務時間
数</t>
    <phoneticPr fontId="64"/>
  </si>
  <si>
    <t>シフト記号</t>
    <phoneticPr fontId="64"/>
  </si>
  <si>
    <t>シフト記号</t>
    <phoneticPr fontId="64"/>
  </si>
  <si>
    <t>シフト記号</t>
    <phoneticPr fontId="64"/>
  </si>
  <si>
    <t>(15) 利用者数　　　</t>
    <phoneticPr fontId="64"/>
  </si>
  <si>
    <t>）</t>
    <phoneticPr fontId="64"/>
  </si>
  <si>
    <t>(</t>
    <phoneticPr fontId="64"/>
  </si>
  <si>
    <t>）</t>
    <phoneticPr fontId="64"/>
  </si>
  <si>
    <t>(1)</t>
    <phoneticPr fontId="64"/>
  </si>
  <si>
    <t>(4) 事業所全体のサービス提供単位数</t>
    <phoneticPr fontId="64"/>
  </si>
  <si>
    <t>No</t>
    <phoneticPr fontId="64"/>
  </si>
  <si>
    <t>(6) 
職種</t>
    <phoneticPr fontId="12"/>
  </si>
  <si>
    <t>(9) 氏　名</t>
    <phoneticPr fontId="12"/>
  </si>
  <si>
    <t>(10)</t>
    <phoneticPr fontId="64"/>
  </si>
  <si>
    <t>(12)
週平均
勤務時間
数</t>
    <phoneticPr fontId="64"/>
  </si>
  <si>
    <t>シフト記号</t>
    <phoneticPr fontId="64"/>
  </si>
  <si>
    <t>シフト記号</t>
    <phoneticPr fontId="64"/>
  </si>
  <si>
    <t>シフト記号</t>
    <phoneticPr fontId="64"/>
  </si>
  <si>
    <t>シフト記号</t>
    <phoneticPr fontId="64"/>
  </si>
  <si>
    <t>シフト記号</t>
    <phoneticPr fontId="64"/>
  </si>
  <si>
    <t>シフト記号</t>
    <phoneticPr fontId="64"/>
  </si>
  <si>
    <t>(14) サービス提供時間内の勤務延時間数</t>
    <phoneticPr fontId="64"/>
  </si>
  <si>
    <t>(15) 利用者数　　　</t>
    <phoneticPr fontId="64"/>
  </si>
  <si>
    <t>a</t>
    <phoneticPr fontId="64"/>
  </si>
  <si>
    <t>b</t>
    <phoneticPr fontId="64"/>
  </si>
  <si>
    <t>（</t>
    <phoneticPr fontId="64"/>
  </si>
  <si>
    <t>～</t>
    <phoneticPr fontId="64"/>
  </si>
  <si>
    <t>c</t>
    <phoneticPr fontId="64"/>
  </si>
  <si>
    <t>d</t>
    <phoneticPr fontId="64"/>
  </si>
  <si>
    <t>（</t>
    <phoneticPr fontId="64"/>
  </si>
  <si>
    <t>g</t>
    <phoneticPr fontId="64"/>
  </si>
  <si>
    <t>h</t>
    <phoneticPr fontId="64"/>
  </si>
  <si>
    <t>i</t>
    <phoneticPr fontId="64"/>
  </si>
  <si>
    <t>k</t>
    <phoneticPr fontId="64"/>
  </si>
  <si>
    <t>l</t>
    <phoneticPr fontId="64"/>
  </si>
  <si>
    <t>m</t>
    <phoneticPr fontId="64"/>
  </si>
  <si>
    <t>n</t>
    <phoneticPr fontId="64"/>
  </si>
  <si>
    <t>o</t>
    <phoneticPr fontId="64"/>
  </si>
  <si>
    <t>q</t>
    <phoneticPr fontId="64"/>
  </si>
  <si>
    <t>r</t>
    <phoneticPr fontId="64"/>
  </si>
  <si>
    <t>s</t>
    <phoneticPr fontId="64"/>
  </si>
  <si>
    <t>～</t>
    <phoneticPr fontId="64"/>
  </si>
  <si>
    <t>u</t>
    <phoneticPr fontId="64"/>
  </si>
  <si>
    <t>v</t>
    <phoneticPr fontId="64"/>
  </si>
  <si>
    <t>)</t>
    <phoneticPr fontId="64"/>
  </si>
  <si>
    <t>z</t>
    <phoneticPr fontId="64"/>
  </si>
  <si>
    <t>)</t>
    <phoneticPr fontId="64"/>
  </si>
  <si>
    <t>：</t>
    <phoneticPr fontId="64"/>
  </si>
  <si>
    <t>-</t>
    <phoneticPr fontId="64"/>
  </si>
  <si>
    <t>-</t>
    <phoneticPr fontId="64"/>
  </si>
  <si>
    <t>～</t>
    <phoneticPr fontId="64"/>
  </si>
  <si>
    <t>身体的拘束等の態様及び時間、その際の利用者の心身の状況並びに緊急やむを得ない理由の記録</t>
    <phoneticPr fontId="3"/>
  </si>
  <si>
    <t>　正当な理由なくサービスの提供を拒んでいない。</t>
    <rPh sb="1" eb="3">
      <t>セイトウ</t>
    </rPh>
    <rPh sb="4" eb="6">
      <t>リユウ</t>
    </rPh>
    <rPh sb="13" eb="15">
      <t>テイキョウ</t>
    </rPh>
    <rPh sb="16" eb="17">
      <t>コバ</t>
    </rPh>
    <phoneticPr fontId="3"/>
  </si>
  <si>
    <t>※利用者数については、別紙「利用者数一覧表」の計算結果を転記してください。</t>
    <rPh sb="1" eb="5">
      <t>リヨウシャスウ</t>
    </rPh>
    <rPh sb="11" eb="13">
      <t>ベッシ</t>
    </rPh>
    <rPh sb="14" eb="17">
      <t>リヨウシャ</t>
    </rPh>
    <rPh sb="17" eb="18">
      <t>スウ</t>
    </rPh>
    <rPh sb="18" eb="20">
      <t>イチラン</t>
    </rPh>
    <rPh sb="20" eb="21">
      <t>ヒョウ</t>
    </rPh>
    <rPh sb="23" eb="25">
      <t>ケイサン</t>
    </rPh>
    <rPh sb="25" eb="27">
      <t>ケッカ</t>
    </rPh>
    <rPh sb="28" eb="30">
      <t>テンキ</t>
    </rPh>
    <phoneticPr fontId="3"/>
  </si>
  <si>
    <r>
      <t>１．</t>
    </r>
    <r>
      <rPr>
        <b/>
        <u/>
        <sz val="14"/>
        <color theme="1"/>
        <rFont val="ＭＳ Ｐゴシック"/>
        <family val="3"/>
        <charset val="128"/>
      </rPr>
      <t>人員基準について</t>
    </r>
    <phoneticPr fontId="3"/>
  </si>
  <si>
    <t>　常勤専従職員を配置している。
　（ただし、管理業務に支障がない場合は、当該認知症対応型通所介護事業所の他の職務、同一の法人によって設置された他の事業所、施設等での職務を兼務可能）</t>
    <rPh sb="1" eb="3">
      <t>ジョウキン</t>
    </rPh>
    <rPh sb="3" eb="5">
      <t>センジュウ</t>
    </rPh>
    <rPh sb="5" eb="7">
      <t>ショクイン</t>
    </rPh>
    <rPh sb="8" eb="10">
      <t>ハイチ</t>
    </rPh>
    <rPh sb="38" eb="41">
      <t>ニンチショウ</t>
    </rPh>
    <rPh sb="41" eb="44">
      <t>タイオウガタ</t>
    </rPh>
    <phoneticPr fontId="3"/>
  </si>
  <si>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phoneticPr fontId="3"/>
  </si>
  <si>
    <t>（１）　設備及び備品等</t>
    <rPh sb="4" eb="6">
      <t>セツビ</t>
    </rPh>
    <rPh sb="6" eb="7">
      <t>オヨ</t>
    </rPh>
    <rPh sb="8" eb="10">
      <t>ビヒン</t>
    </rPh>
    <rPh sb="10" eb="11">
      <t>トウ</t>
    </rPh>
    <phoneticPr fontId="3"/>
  </si>
  <si>
    <r>
      <t>　単独型・併設型指定認知症対応型通所介護事業所の利用定員は、１２人以下である</t>
    </r>
    <r>
      <rPr>
        <sz val="10"/>
        <color theme="1"/>
        <rFont val="ＭＳ Ｐゴシック"/>
        <family val="3"/>
        <charset val="128"/>
      </rPr>
      <t>。</t>
    </r>
    <rPh sb="8" eb="10">
      <t>シテイ</t>
    </rPh>
    <rPh sb="10" eb="13">
      <t>ニンチショウ</t>
    </rPh>
    <rPh sb="13" eb="16">
      <t>タイオウガタ</t>
    </rPh>
    <rPh sb="16" eb="18">
      <t>ツウショ</t>
    </rPh>
    <rPh sb="18" eb="20">
      <t>カイゴ</t>
    </rPh>
    <rPh sb="20" eb="23">
      <t>ジギョウショ</t>
    </rPh>
    <rPh sb="24" eb="26">
      <t>リヨウ</t>
    </rPh>
    <rPh sb="26" eb="28">
      <t>テイイン</t>
    </rPh>
    <rPh sb="32" eb="35">
      <t>ニンイカ</t>
    </rPh>
    <phoneticPr fontId="3"/>
  </si>
  <si>
    <t>（１）　内容及び手続の説明及び同意</t>
    <rPh sb="4" eb="6">
      <t>ナイヨウ</t>
    </rPh>
    <rPh sb="6" eb="7">
      <t>オヨ</t>
    </rPh>
    <rPh sb="8" eb="10">
      <t>テツヅ</t>
    </rPh>
    <rPh sb="11" eb="13">
      <t>セツメイ</t>
    </rPh>
    <rPh sb="13" eb="14">
      <t>オヨ</t>
    </rPh>
    <rPh sb="15" eb="17">
      <t>ドウイ</t>
    </rPh>
    <phoneticPr fontId="3"/>
  </si>
  <si>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b/>
        <u/>
        <sz val="11"/>
        <color theme="1"/>
        <rFont val="ＭＳ Ｐゴシック"/>
        <family val="3"/>
        <charset val="128"/>
      </rPr>
      <t>交付</t>
    </r>
    <r>
      <rPr>
        <sz val="11"/>
        <color theme="1"/>
        <rFont val="ＭＳ Ｐゴシック"/>
        <family val="3"/>
        <charset val="128"/>
      </rPr>
      <t>して</t>
    </r>
    <r>
      <rPr>
        <b/>
        <u/>
        <sz val="11"/>
        <color theme="1"/>
        <rFont val="ＭＳ Ｐゴシック"/>
        <family val="3"/>
        <charset val="128"/>
      </rPr>
      <t>説明</t>
    </r>
    <r>
      <rPr>
        <sz val="11"/>
        <color theme="1"/>
        <rFont val="ＭＳ Ｐゴシック"/>
        <family val="3"/>
        <charset val="128"/>
      </rPr>
      <t>を行い、当該提供の開始について利用申込者の</t>
    </r>
    <r>
      <rPr>
        <b/>
        <u/>
        <sz val="11"/>
        <color theme="1"/>
        <rFont val="ＭＳ Ｐゴシック"/>
        <family val="3"/>
        <charset val="128"/>
      </rPr>
      <t>同意</t>
    </r>
    <r>
      <rPr>
        <sz val="11"/>
        <color theme="1"/>
        <rFont val="ＭＳ Ｐゴシック"/>
        <family val="3"/>
        <charset val="128"/>
      </rPr>
      <t>を得ている（書面上で確認できる）。</t>
    </r>
    <rPh sb="23" eb="25">
      <t>リヨウ</t>
    </rPh>
    <rPh sb="128" eb="130">
      <t>ショメン</t>
    </rPh>
    <rPh sb="130" eb="131">
      <t>ジョウ</t>
    </rPh>
    <rPh sb="132" eb="134">
      <t>カクニン</t>
    </rPh>
    <phoneticPr fontId="3"/>
  </si>
  <si>
    <t>（４）　受給資格等の確認</t>
    <rPh sb="4" eb="6">
      <t>ジュキュウ</t>
    </rPh>
    <rPh sb="6" eb="8">
      <t>シカク</t>
    </rPh>
    <rPh sb="8" eb="9">
      <t>トウ</t>
    </rPh>
    <rPh sb="10" eb="12">
      <t>カクニン</t>
    </rPh>
    <phoneticPr fontId="3"/>
  </si>
  <si>
    <r>
      <t>　サービスの提供を求められた場合は、その者の提示する被保険者証によって、</t>
    </r>
    <r>
      <rPr>
        <u/>
        <sz val="11"/>
        <color theme="1"/>
        <rFont val="ＭＳ Ｐゴシック"/>
        <family val="3"/>
        <charset val="128"/>
      </rPr>
      <t>被保険者資格、要介護認定の有無及び有効期間</t>
    </r>
    <r>
      <rPr>
        <sz val="11"/>
        <color theme="1"/>
        <rFont val="ＭＳ Ｐゴシック"/>
        <family val="3"/>
        <charset val="128"/>
      </rPr>
      <t>を確かめている。</t>
    </r>
    <phoneticPr fontId="3"/>
  </si>
  <si>
    <t>（６）　心身の状況等の把握</t>
    <rPh sb="4" eb="6">
      <t>シンシン</t>
    </rPh>
    <rPh sb="7" eb="10">
      <t>ジョウキョウトウ</t>
    </rPh>
    <rPh sb="11" eb="13">
      <t>ハアク</t>
    </rPh>
    <phoneticPr fontId="3"/>
  </si>
  <si>
    <t>（７）　居宅介護支援事業者等との連携</t>
    <rPh sb="4" eb="6">
      <t>キョタク</t>
    </rPh>
    <rPh sb="6" eb="8">
      <t>カイゴ</t>
    </rPh>
    <rPh sb="8" eb="10">
      <t>シエン</t>
    </rPh>
    <rPh sb="10" eb="14">
      <t>ジギョウシャトウ</t>
    </rPh>
    <rPh sb="16" eb="18">
      <t>レンケイ</t>
    </rPh>
    <phoneticPr fontId="3"/>
  </si>
  <si>
    <t>（９）　居宅サービス計画等に沿ったサービス提供</t>
    <rPh sb="4" eb="6">
      <t>キョタク</t>
    </rPh>
    <rPh sb="10" eb="12">
      <t>ケイカク</t>
    </rPh>
    <rPh sb="12" eb="13">
      <t>トウ</t>
    </rPh>
    <rPh sb="14" eb="15">
      <t>ソ</t>
    </rPh>
    <rPh sb="21" eb="23">
      <t>テイキョウ</t>
    </rPh>
    <phoneticPr fontId="3"/>
  </si>
  <si>
    <t>（１１）　サービスの提供の記録</t>
    <phoneticPr fontId="3"/>
  </si>
  <si>
    <t>（１２）　利用料等の受領</t>
    <phoneticPr fontId="3"/>
  </si>
  <si>
    <r>
      <t>　問1～問3については、あらかじめ、利用者又はその家族に対し、サービスの内容及び費用について説明を行い、利用者の同意を</t>
    </r>
    <r>
      <rPr>
        <u/>
        <sz val="11"/>
        <color theme="1"/>
        <rFont val="ＭＳ Ｐゴシック"/>
        <family val="3"/>
        <charset val="128"/>
      </rPr>
      <t>文書で</t>
    </r>
    <r>
      <rPr>
        <sz val="11"/>
        <color theme="1"/>
        <rFont val="ＭＳ Ｐゴシック"/>
        <family val="3"/>
        <charset val="128"/>
      </rPr>
      <t>得ている。</t>
    </r>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1">
      <t>ブンショ</t>
    </rPh>
    <rPh sb="62" eb="63">
      <t>エ</t>
    </rPh>
    <phoneticPr fontId="3"/>
  </si>
  <si>
    <t>（１６）　(介護予防)認知症対応型通所介護計画の作成</t>
    <rPh sb="11" eb="13">
      <t>ニンチ</t>
    </rPh>
    <rPh sb="13" eb="14">
      <t>ショウ</t>
    </rPh>
    <rPh sb="14" eb="16">
      <t>タイオウ</t>
    </rPh>
    <rPh sb="16" eb="17">
      <t>カタ</t>
    </rPh>
    <rPh sb="17" eb="19">
      <t>ツウショ</t>
    </rPh>
    <rPh sb="19" eb="21">
      <t>カイゴ</t>
    </rPh>
    <rPh sb="21" eb="23">
      <t>ケイカク</t>
    </rPh>
    <rPh sb="24" eb="26">
      <t>サクセイ</t>
    </rPh>
    <phoneticPr fontId="3"/>
  </si>
  <si>
    <r>
      <t>　管理者は、利用者の心身の状況、希望及びその置かれている環境を踏まえて、機能訓練等の目標、当該目標を達成するための具体的なサービスの内容等を記載した(介護予防)認知症対応型通所介護計画を</t>
    </r>
    <r>
      <rPr>
        <u/>
        <sz val="11"/>
        <color theme="1"/>
        <rFont val="ＭＳ Ｐゴシック"/>
        <family val="3"/>
        <charset val="128"/>
      </rPr>
      <t>利用者全員に</t>
    </r>
    <r>
      <rPr>
        <sz val="11"/>
        <color theme="1"/>
        <rFont val="ＭＳ Ｐゴシック"/>
        <family val="3"/>
        <charset val="128"/>
      </rPr>
      <t>作成している。</t>
    </r>
    <rPh sb="1" eb="4">
      <t>カンリシャ</t>
    </rPh>
    <rPh sb="68" eb="69">
      <t>トウ</t>
    </rPh>
    <rPh sb="80" eb="82">
      <t>ニンチ</t>
    </rPh>
    <rPh sb="82" eb="83">
      <t>ショウ</t>
    </rPh>
    <rPh sb="83" eb="85">
      <t>タイオウ</t>
    </rPh>
    <rPh sb="85" eb="86">
      <t>カタ</t>
    </rPh>
    <rPh sb="93" eb="96">
      <t>リヨウシャ</t>
    </rPh>
    <rPh sb="96" eb="98">
      <t>ゼンイン</t>
    </rPh>
    <rPh sb="99" eb="101">
      <t>サクセイ</t>
    </rPh>
    <phoneticPr fontId="3"/>
  </si>
  <si>
    <r>
      <t>　(介護予防)認知症対応型通所介護計画は、居宅サービス計画(介護予防サービス計画)が作成されている場合は、</t>
    </r>
    <r>
      <rPr>
        <u/>
        <sz val="11"/>
        <color theme="1"/>
        <rFont val="ＭＳ Ｐゴシック"/>
        <family val="3"/>
        <charset val="128"/>
      </rPr>
      <t>利用者全員に</t>
    </r>
    <r>
      <rPr>
        <sz val="11"/>
        <color theme="1"/>
        <rFont val="ＭＳ Ｐゴシック"/>
        <family val="3"/>
        <charset val="128"/>
      </rPr>
      <t>対して当該計画の内容に沿って作成している。</t>
    </r>
    <rPh sb="7" eb="9">
      <t>ニンチ</t>
    </rPh>
    <rPh sb="9" eb="10">
      <t>ショウ</t>
    </rPh>
    <rPh sb="10" eb="12">
      <t>タイオウ</t>
    </rPh>
    <rPh sb="12" eb="13">
      <t>カタ</t>
    </rPh>
    <rPh sb="13" eb="15">
      <t>ツウショ</t>
    </rPh>
    <rPh sb="21" eb="23">
      <t>キョタク</t>
    </rPh>
    <rPh sb="27" eb="29">
      <t>ケイカク</t>
    </rPh>
    <rPh sb="38" eb="40">
      <t>ケイカク</t>
    </rPh>
    <rPh sb="59" eb="60">
      <t>タイ</t>
    </rPh>
    <phoneticPr fontId="3"/>
  </si>
  <si>
    <r>
      <t>　計画作成後においても、</t>
    </r>
    <r>
      <rPr>
        <u/>
        <sz val="11"/>
        <color theme="1"/>
        <rFont val="ＭＳ Ｐゴシック"/>
        <family val="3"/>
        <charset val="128"/>
      </rPr>
      <t>利用者全員の</t>
    </r>
    <r>
      <rPr>
        <sz val="11"/>
        <color theme="1"/>
        <rFont val="ＭＳ Ｐゴシック"/>
        <family val="3"/>
        <charset val="128"/>
      </rPr>
      <t>サービスの実施状況及び目標の達成状況の記録を行い、必要に応じて計画の変更を行っている。</t>
    </r>
    <rPh sb="12" eb="15">
      <t>リヨウシャ</t>
    </rPh>
    <rPh sb="15" eb="17">
      <t>ゼンイン</t>
    </rPh>
    <phoneticPr fontId="3"/>
  </si>
  <si>
    <r>
      <t>　従業者は、介護予防認知症対応型通所介護計画に基づくサービスの提供の開始時から、当該計画に記載したサービスの提供を行う期間が終了するまでに、少なくとも1回は、当該計画の実施状況の把握(モニタリング)を</t>
    </r>
    <r>
      <rPr>
        <u/>
        <sz val="11"/>
        <color theme="1"/>
        <rFont val="ＭＳ Ｐゴシック"/>
        <family val="3"/>
        <charset val="128"/>
      </rPr>
      <t>要支援１・２の全利用者に</t>
    </r>
    <r>
      <rPr>
        <sz val="11"/>
        <color theme="1"/>
        <rFont val="ＭＳ Ｐゴシック"/>
        <family val="3"/>
        <charset val="128"/>
      </rPr>
      <t>対して行っている。</t>
    </r>
    <rPh sb="1" eb="4">
      <t>ジュウギョウシャ</t>
    </rPh>
    <rPh sb="10" eb="12">
      <t>ニンチ</t>
    </rPh>
    <rPh sb="12" eb="13">
      <t>ショウ</t>
    </rPh>
    <rPh sb="13" eb="15">
      <t>タイオウ</t>
    </rPh>
    <rPh sb="15" eb="16">
      <t>カタ</t>
    </rPh>
    <rPh sb="112" eb="113">
      <t>タイ</t>
    </rPh>
    <phoneticPr fontId="3"/>
  </si>
  <si>
    <r>
      <t>　管理者は、モニタリングの結果を記録し、</t>
    </r>
    <r>
      <rPr>
        <u/>
        <sz val="11"/>
        <color theme="1"/>
        <rFont val="ＭＳ Ｐゴシック"/>
        <family val="3"/>
        <charset val="128"/>
      </rPr>
      <t>要支援１・２の全利用者の</t>
    </r>
    <r>
      <rPr>
        <sz val="11"/>
        <color theme="1"/>
        <rFont val="ＭＳ Ｐゴシック"/>
        <family val="3"/>
        <charset val="128"/>
      </rPr>
      <t>当該記録を当該サービスの提供に係る介護予防サービス計画を作成した指定介護予防支援事業者に毎月報告している。</t>
    </r>
    <rPh sb="76" eb="78">
      <t>マイツキ</t>
    </rPh>
    <phoneticPr fontId="3"/>
  </si>
  <si>
    <t>（１９）　緊急時等の対応</t>
    <phoneticPr fontId="3"/>
  </si>
  <si>
    <t>（２１）　勤務体制の確保</t>
    <rPh sb="5" eb="7">
      <t>キンム</t>
    </rPh>
    <rPh sb="7" eb="9">
      <t>タイセイ</t>
    </rPh>
    <rPh sb="10" eb="12">
      <t>カクホ</t>
    </rPh>
    <phoneticPr fontId="3"/>
  </si>
  <si>
    <r>
      <t>　管理者自身を含む従業員全員の雇用契約等の写しを</t>
    </r>
    <r>
      <rPr>
        <u/>
        <sz val="11"/>
        <color theme="1"/>
        <rFont val="ＭＳ Ｐゴシック"/>
        <family val="3"/>
        <charset val="128"/>
      </rPr>
      <t>事業所に保管</t>
    </r>
    <r>
      <rPr>
        <sz val="11"/>
        <color theme="1"/>
        <rFont val="ＭＳ Ｐゴシック"/>
        <family val="3"/>
        <charset val="128"/>
      </rPr>
      <t>している。</t>
    </r>
    <phoneticPr fontId="3"/>
  </si>
  <si>
    <t>（２２）　運営規程</t>
    <rPh sb="5" eb="7">
      <t>ウンエイ</t>
    </rPh>
    <rPh sb="7" eb="9">
      <t>キテイ</t>
    </rPh>
    <phoneticPr fontId="3"/>
  </si>
  <si>
    <t>（２４）　定員の遵守</t>
    <rPh sb="5" eb="7">
      <t>テイイン</t>
    </rPh>
    <rPh sb="8" eb="10">
      <t>ジュンシュ</t>
    </rPh>
    <phoneticPr fontId="3"/>
  </si>
  <si>
    <t>（２５）　非常災害対策</t>
    <rPh sb="5" eb="7">
      <t>ヒジョウ</t>
    </rPh>
    <rPh sb="7" eb="9">
      <t>サイガイ</t>
    </rPh>
    <rPh sb="9" eb="11">
      <t>タイサク</t>
    </rPh>
    <phoneticPr fontId="3"/>
  </si>
  <si>
    <r>
      <t xml:space="preserve">　重要事項を事業所のウェブサイトに掲載している。
</t>
    </r>
    <r>
      <rPr>
        <sz val="9"/>
        <color theme="1"/>
        <rFont val="ＭＳ Ｐゴシック"/>
        <family val="3"/>
        <charset val="128"/>
      </rPr>
      <t>　※ウェブサイトとは、法人のホームページ等又は介護サービス情報公表システムのことをいう。
　※令和７年度より義務付け</t>
    </r>
    <phoneticPr fontId="3"/>
  </si>
  <si>
    <t>（２８）　秘密保持等</t>
    <rPh sb="5" eb="7">
      <t>ヒミツ</t>
    </rPh>
    <rPh sb="7" eb="9">
      <t>ホジ</t>
    </rPh>
    <rPh sb="9" eb="10">
      <t>トウ</t>
    </rPh>
    <phoneticPr fontId="3"/>
  </si>
  <si>
    <t>（２９）　広告</t>
    <rPh sb="5" eb="7">
      <t>コウコク</t>
    </rPh>
    <phoneticPr fontId="3"/>
  </si>
  <si>
    <t>（３１）　苦情処理</t>
    <rPh sb="5" eb="7">
      <t>クジョウ</t>
    </rPh>
    <rPh sb="7" eb="9">
      <t>ショリ</t>
    </rPh>
    <phoneticPr fontId="3"/>
  </si>
  <si>
    <t>（３３）　事故発生時の対応</t>
    <rPh sb="5" eb="7">
      <t>ジコ</t>
    </rPh>
    <rPh sb="7" eb="9">
      <t>ハッセイ</t>
    </rPh>
    <rPh sb="9" eb="10">
      <t>ジ</t>
    </rPh>
    <rPh sb="11" eb="13">
      <t>タイオウ</t>
    </rPh>
    <phoneticPr fontId="3"/>
  </si>
  <si>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phoneticPr fontId="3"/>
  </si>
  <si>
    <r>
      <t>５.　加算</t>
    </r>
    <r>
      <rPr>
        <sz val="11"/>
        <color theme="1"/>
        <rFont val="ＭＳ Ｐゴシック"/>
        <family val="3"/>
        <charset val="128"/>
      </rPr>
      <t>（算定している加算のみ回答してください）</t>
    </r>
    <rPh sb="3" eb="5">
      <t>カサン</t>
    </rPh>
    <phoneticPr fontId="3"/>
  </si>
  <si>
    <t>（Ⅰ）・（Ⅱ）共通
　認知症対応型通所介護計画上、入浴の提供が位置付けられている場合に、利用者側の事情によ入浴を実施しなかった場合には、算定していない。</t>
    <rPh sb="11" eb="14">
      <t>ニンチショウ</t>
    </rPh>
    <rPh sb="14" eb="17">
      <t>タイオウガタ</t>
    </rPh>
    <phoneticPr fontId="3"/>
  </si>
  <si>
    <t xml:space="preserve"> （Ⅱ）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を有する者（以下「医師等」）が利用者の居宅を訪問し、浴室における当該利用者の動作及び浴室の環境を評価している。</t>
    <phoneticPr fontId="3"/>
  </si>
  <si>
    <r>
      <t>（Ⅰ）
　指定認知症対応型通所介護を行う時間帯に</t>
    </r>
    <r>
      <rPr>
        <u/>
        <sz val="11"/>
        <color theme="1"/>
        <rFont val="ＭＳ Ｐゴシック"/>
        <family val="3"/>
        <charset val="128"/>
      </rPr>
      <t>１日１２０分以上</t>
    </r>
    <r>
      <rPr>
        <sz val="11"/>
        <color theme="1"/>
        <rFont val="ＭＳ Ｐゴシック"/>
        <family val="3"/>
        <charset val="128"/>
      </rPr>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を１名以上配置している。</t>
    </r>
    <rPh sb="7" eb="9">
      <t>ニンチ</t>
    </rPh>
    <rPh sb="9" eb="10">
      <t>ショウ</t>
    </rPh>
    <rPh sb="10" eb="12">
      <t>タイオウ</t>
    </rPh>
    <rPh sb="12" eb="13">
      <t>カタ</t>
    </rPh>
    <phoneticPr fontId="3"/>
  </si>
  <si>
    <r>
      <t>　看護職員又は介護職員の配置について、次の計算方法で算出した結果が、</t>
    </r>
    <r>
      <rPr>
        <u/>
        <sz val="11"/>
        <color theme="1"/>
        <rFont val="ＭＳ Ｐゴシック"/>
        <family val="3"/>
        <charset val="128"/>
      </rPr>
      <t>０．９を下回った月がない</t>
    </r>
    <r>
      <rPr>
        <sz val="11"/>
        <color theme="1"/>
        <rFont val="ＭＳ Ｐゴシック"/>
        <family val="3"/>
        <charset val="128"/>
      </rPr>
      <t>。</t>
    </r>
    <rPh sb="1" eb="3">
      <t>カンゴ</t>
    </rPh>
    <rPh sb="3" eb="5">
      <t>ショクイン</t>
    </rPh>
    <rPh sb="5" eb="6">
      <t>マタ</t>
    </rPh>
    <rPh sb="19" eb="20">
      <t>ツギ</t>
    </rPh>
    <rPh sb="26" eb="28">
      <t>サンシュツ</t>
    </rPh>
    <phoneticPr fontId="3"/>
  </si>
  <si>
    <r>
      <t>　問１で×の場合、市に届け出た上で、０．９を下回った月の</t>
    </r>
    <r>
      <rPr>
        <b/>
        <sz val="11"/>
        <color theme="1"/>
        <rFont val="ＭＳ Ｐゴシック"/>
        <family val="3"/>
        <charset val="128"/>
      </rPr>
      <t>次の月から人員基準欠如が解消されるに至った月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t>
    </r>
    <rPh sb="1" eb="2">
      <t>ト</t>
    </rPh>
    <rPh sb="6" eb="8">
      <t>バアイ</t>
    </rPh>
    <rPh sb="9" eb="10">
      <t>シ</t>
    </rPh>
    <rPh sb="11" eb="12">
      <t>トド</t>
    </rPh>
    <rPh sb="13" eb="14">
      <t>デ</t>
    </rPh>
    <rPh sb="15" eb="16">
      <t>ウエ</t>
    </rPh>
    <rPh sb="88" eb="90">
      <t>ソウトウ</t>
    </rPh>
    <rPh sb="92" eb="95">
      <t>タンイスウ</t>
    </rPh>
    <phoneticPr fontId="3"/>
  </si>
  <si>
    <r>
      <t>　問３で×の場合、市に届け出た上で、０．９以上１未満となった</t>
    </r>
    <r>
      <rPr>
        <b/>
        <sz val="11"/>
        <color theme="1"/>
        <rFont val="ＭＳ Ｐゴシック"/>
        <family val="3"/>
        <charset val="128"/>
      </rPr>
      <t>月の翌々月から人員基準欠如が解消されるに至った月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21" eb="23">
      <t>イジョウ</t>
    </rPh>
    <rPh sb="24" eb="26">
      <t>ミマン</t>
    </rPh>
    <rPh sb="55" eb="57">
      <t>カイゴ</t>
    </rPh>
    <rPh sb="57" eb="59">
      <t>ホウシュウ</t>
    </rPh>
    <rPh sb="92" eb="94">
      <t>ソウトウ</t>
    </rPh>
    <rPh sb="96" eb="99">
      <t>タンイスウ</t>
    </rPh>
    <phoneticPr fontId="3"/>
  </si>
  <si>
    <r>
      <rPr>
        <b/>
        <sz val="12"/>
        <color theme="1"/>
        <rFont val="HG丸ｺﾞｼｯｸM-PRO"/>
        <family val="3"/>
        <charset val="128"/>
      </rPr>
      <t xml:space="preserve">
　加算の算定要件を満たしていない場合、加算の取下げが必要なケースが
あります。運営の手引きでご確認の上、市にご相談ください。</t>
    </r>
    <r>
      <rPr>
        <sz val="10"/>
        <color theme="1"/>
        <rFont val="ＭＳ Ｐゴシック"/>
        <family val="3"/>
        <charset val="128"/>
      </rPr>
      <t xml:space="preserve">
</t>
    </r>
    <phoneticPr fontId="3"/>
  </si>
  <si>
    <t>令和７年度　運 営 状 況 点 検 書</t>
    <rPh sb="0" eb="2">
      <t>レイワ</t>
    </rPh>
    <rPh sb="3" eb="5">
      <t>ネンド</t>
    </rPh>
    <phoneticPr fontId="3"/>
  </si>
  <si>
    <t>（Ⅰ）
　問1の評価に基づき、理学療法士等は、機能訓練指導員等と共同で、個別機能訓練計画の進捗状況等を3月ごとに1回以上評価し、機能訓練指導員等が利用者又はその家族に対し、機能訓練の内容と個別機能訓練計画の進捗状況等を説明（テレビ電話装置等を活用して行うことができる。）し、必要に応じて機能訓練の見直し等を行っている。</t>
    <rPh sb="5" eb="6">
      <t>トイ</t>
    </rPh>
    <rPh sb="8" eb="10">
      <t>ヒョウカ</t>
    </rPh>
    <rPh sb="11" eb="12">
      <t>モト</t>
    </rPh>
    <rPh sb="15" eb="17">
      <t>リガク</t>
    </rPh>
    <rPh sb="17" eb="20">
      <t>リョウホウシ</t>
    </rPh>
    <rPh sb="20" eb="21">
      <t>トウ</t>
    </rPh>
    <rPh sb="23" eb="30">
      <t>キノウクンレンシドウイン</t>
    </rPh>
    <rPh sb="30" eb="31">
      <t>トウ</t>
    </rPh>
    <rPh sb="32" eb="34">
      <t>キョウドウ</t>
    </rPh>
    <rPh sb="45" eb="50">
      <t>シンチョクジョウキョウトウ</t>
    </rPh>
    <rPh sb="52" eb="53">
      <t>ツキ</t>
    </rPh>
    <rPh sb="57" eb="60">
      <t>カイイジョウ</t>
    </rPh>
    <rPh sb="60" eb="62">
      <t>ヒョウカ</t>
    </rPh>
    <rPh sb="76" eb="77">
      <t>マタ</t>
    </rPh>
    <rPh sb="80" eb="82">
      <t>カゾク</t>
    </rPh>
    <rPh sb="83" eb="84">
      <t>タイ</t>
    </rPh>
    <rPh sb="91" eb="93">
      <t>ナイヨウ</t>
    </rPh>
    <rPh sb="94" eb="100">
      <t>コベツキノウクンレン</t>
    </rPh>
    <rPh sb="100" eb="102">
      <t>ケイカク</t>
    </rPh>
    <rPh sb="103" eb="107">
      <t>シンチョクジョウキョウ</t>
    </rPh>
    <rPh sb="107" eb="108">
      <t>トウ</t>
    </rPh>
    <rPh sb="109" eb="111">
      <t>セツメイ</t>
    </rPh>
    <rPh sb="115" eb="120">
      <t>デンワソウチトウ</t>
    </rPh>
    <rPh sb="121" eb="123">
      <t>カツヨウ</t>
    </rPh>
    <rPh sb="125" eb="126">
      <t>オコナ</t>
    </rPh>
    <rPh sb="137" eb="139">
      <t>ヒツヨウ</t>
    </rPh>
    <rPh sb="140" eb="141">
      <t>オウ</t>
    </rPh>
    <rPh sb="148" eb="150">
      <t>ミナオ</t>
    </rPh>
    <rPh sb="151" eb="152">
      <t>トウ</t>
    </rPh>
    <rPh sb="153" eb="154">
      <t>オコナ</t>
    </rPh>
    <phoneticPr fontId="3"/>
  </si>
  <si>
    <t>（Ⅰ）・（Ⅱ）
　個別機能訓練計画に基づき、利用者の身体機能又は生活機能の向上を目的とする機能訓練の項目を準備し、機能訓練指導員等が利用者の心身の状況に応じた機能訓練を適切に提供している。</t>
    <rPh sb="9" eb="17">
      <t>コベツキノウクンレンケイカク</t>
    </rPh>
    <rPh sb="18" eb="19">
      <t>モト</t>
    </rPh>
    <rPh sb="22" eb="25">
      <t>リヨウシャ</t>
    </rPh>
    <rPh sb="26" eb="28">
      <t>シンタイ</t>
    </rPh>
    <rPh sb="28" eb="31">
      <t>キノウマタ</t>
    </rPh>
    <rPh sb="32" eb="34">
      <t>セイカツ</t>
    </rPh>
    <rPh sb="34" eb="36">
      <t>キノウ</t>
    </rPh>
    <rPh sb="37" eb="39">
      <t>コウジョウ</t>
    </rPh>
    <rPh sb="40" eb="42">
      <t>モクテキ</t>
    </rPh>
    <rPh sb="45" eb="49">
      <t>キノウクンレン</t>
    </rPh>
    <rPh sb="50" eb="52">
      <t>コウモク</t>
    </rPh>
    <rPh sb="53" eb="55">
      <t>ジュンビ</t>
    </rPh>
    <rPh sb="57" eb="64">
      <t>キノウクンレンシドウイン</t>
    </rPh>
    <rPh sb="64" eb="65">
      <t>トウ</t>
    </rPh>
    <rPh sb="66" eb="69">
      <t>リヨウシャ</t>
    </rPh>
    <rPh sb="70" eb="72">
      <t>シンシン</t>
    </rPh>
    <rPh sb="73" eb="75">
      <t>ジョウキョウ</t>
    </rPh>
    <rPh sb="76" eb="77">
      <t>オウ</t>
    </rPh>
    <rPh sb="79" eb="83">
      <t>キノウクンレン</t>
    </rPh>
    <rPh sb="84" eb="86">
      <t>テキセツ</t>
    </rPh>
    <rPh sb="87" eb="89">
      <t>テイキョウ</t>
    </rPh>
    <phoneticPr fontId="3"/>
  </si>
  <si>
    <t>（Ⅱ）
　問7の入浴計画に基づき、個浴（個別の入浴をいう。）又は利用者の居宅の状況に近い環境で、入浴介助を行っている。</t>
    <rPh sb="5" eb="6">
      <t>トイ</t>
    </rPh>
    <rPh sb="8" eb="12">
      <t>ニュウヨクケイカク</t>
    </rPh>
    <rPh sb="13" eb="14">
      <t>モト</t>
    </rPh>
    <rPh sb="17" eb="19">
      <t>コヨク</t>
    </rPh>
    <rPh sb="20" eb="22">
      <t>コベツ</t>
    </rPh>
    <rPh sb="23" eb="25">
      <t>ニュウヨク</t>
    </rPh>
    <rPh sb="30" eb="31">
      <t>マタ</t>
    </rPh>
    <rPh sb="32" eb="35">
      <t>リヨウシャ</t>
    </rPh>
    <rPh sb="36" eb="38">
      <t>キョタク</t>
    </rPh>
    <rPh sb="39" eb="41">
      <t>ジョウキョウ</t>
    </rPh>
    <rPh sb="42" eb="43">
      <t>チカ</t>
    </rPh>
    <rPh sb="44" eb="46">
      <t>カンキョウ</t>
    </rPh>
    <rPh sb="48" eb="52">
      <t>ニュウヨクカイジョ</t>
    </rPh>
    <rPh sb="53" eb="54">
      <t>オコナ</t>
    </rPh>
    <phoneticPr fontId="3"/>
  </si>
  <si>
    <t>　看護職員が加算に係る機能訓練指導員を兼務する場合、機能訓練指導員として勤務した時間は、看護職員としての勤務時間には含めていない。</t>
    <rPh sb="1" eb="3">
      <t>カンゴ</t>
    </rPh>
    <rPh sb="3" eb="5">
      <t>ショクイン</t>
    </rPh>
    <rPh sb="6" eb="8">
      <t>カサン</t>
    </rPh>
    <rPh sb="9" eb="10">
      <t>カカ</t>
    </rPh>
    <rPh sb="11" eb="13">
      <t>キノウ</t>
    </rPh>
    <rPh sb="13" eb="15">
      <t>クンレン</t>
    </rPh>
    <rPh sb="15" eb="18">
      <t>シドウイン</t>
    </rPh>
    <rPh sb="19" eb="21">
      <t>ケンム</t>
    </rPh>
    <rPh sb="23" eb="25">
      <t>バアイ</t>
    </rPh>
    <rPh sb="26" eb="28">
      <t>キノウ</t>
    </rPh>
    <rPh sb="28" eb="30">
      <t>クンレン</t>
    </rPh>
    <rPh sb="30" eb="33">
      <t>シドウイン</t>
    </rPh>
    <rPh sb="36" eb="38">
      <t>キンム</t>
    </rPh>
    <rPh sb="40" eb="42">
      <t>ジカン</t>
    </rPh>
    <rPh sb="44" eb="46">
      <t>カンゴ</t>
    </rPh>
    <rPh sb="46" eb="48">
      <t>ショクイン</t>
    </rPh>
    <rPh sb="52" eb="54">
      <t>キンム</t>
    </rPh>
    <rPh sb="54" eb="56">
      <t>ジカン</t>
    </rPh>
    <rPh sb="58" eb="59">
      <t>フク</t>
    </rPh>
    <phoneticPr fontId="3"/>
  </si>
  <si>
    <t xml:space="preserve">（Ⅱ）
　評価対象者のＡＤＬ利得の平均値が３以上である。
</t>
    <phoneticPr fontId="3"/>
  </si>
  <si>
    <t>　利用者が栄養改善加算の算定係る栄養サービスを受けている間及び当該栄養改善サービスが終了した日の属する月は、算定していない。</t>
    <rPh sb="1" eb="4">
      <t>リヨウシャ</t>
    </rPh>
    <rPh sb="5" eb="9">
      <t>エイヨウカイゼン</t>
    </rPh>
    <rPh sb="9" eb="11">
      <t>カサン</t>
    </rPh>
    <rPh sb="12" eb="15">
      <t>サンテイカカ</t>
    </rPh>
    <rPh sb="16" eb="18">
      <t>エイヨウ</t>
    </rPh>
    <rPh sb="23" eb="24">
      <t>ウ</t>
    </rPh>
    <rPh sb="28" eb="29">
      <t>アイダ</t>
    </rPh>
    <rPh sb="29" eb="30">
      <t>オヨ</t>
    </rPh>
    <rPh sb="31" eb="35">
      <t>トウガイエイヨウ</t>
    </rPh>
    <rPh sb="35" eb="37">
      <t>カイゼン</t>
    </rPh>
    <rPh sb="42" eb="44">
      <t>シュウリョウ</t>
    </rPh>
    <rPh sb="46" eb="47">
      <t>ヒ</t>
    </rPh>
    <rPh sb="48" eb="49">
      <t>ゾク</t>
    </rPh>
    <rPh sb="51" eb="52">
      <t>ツキ</t>
    </rPh>
    <rPh sb="54" eb="56">
      <t>サンテイ</t>
    </rPh>
    <phoneticPr fontId="3"/>
  </si>
  <si>
    <t>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t>
    <rPh sb="50" eb="52">
      <t>イカ</t>
    </rPh>
    <rPh sb="53" eb="59">
      <t>カンリエイヨウシトウ</t>
    </rPh>
    <phoneticPr fontId="3"/>
  </si>
  <si>
    <t>　低栄養状態にある利用者又はそのおそれのある利用者に対して、栄養改善サービスを行った場合は、３か月以内の期間に限り、１月に２回を限度として算定している。</t>
    <rPh sb="1" eb="4">
      <t>テイエイヨウ</t>
    </rPh>
    <rPh sb="4" eb="6">
      <t>ジョウタイ</t>
    </rPh>
    <rPh sb="9" eb="12">
      <t>リヨウシャ</t>
    </rPh>
    <rPh sb="12" eb="13">
      <t>マタ</t>
    </rPh>
    <rPh sb="22" eb="25">
      <t>リヨウシャ</t>
    </rPh>
    <rPh sb="26" eb="27">
      <t>タイ</t>
    </rPh>
    <rPh sb="30" eb="34">
      <t>エイヨウカイゼン</t>
    </rPh>
    <rPh sb="39" eb="40">
      <t>オコナ</t>
    </rPh>
    <rPh sb="42" eb="44">
      <t>バアイ</t>
    </rPh>
    <rPh sb="48" eb="49">
      <t>ゲツ</t>
    </rPh>
    <rPh sb="49" eb="51">
      <t>イナイ</t>
    </rPh>
    <rPh sb="52" eb="54">
      <t>キカン</t>
    </rPh>
    <rPh sb="55" eb="56">
      <t>カギ</t>
    </rPh>
    <rPh sb="59" eb="60">
      <t>ツキ</t>
    </rPh>
    <rPh sb="62" eb="63">
      <t>カイ</t>
    </rPh>
    <rPh sb="64" eb="66">
      <t>ゲンド</t>
    </rPh>
    <rPh sb="69" eb="71">
      <t>サンテイ</t>
    </rPh>
    <phoneticPr fontId="3"/>
  </si>
  <si>
    <t>（Ⅰ）
　利用者の口腔機能等の口腔の健康状態を利用開始時に言語聴覚士、歯科衛生士、看護職員が中心となって把握し、言語聴覚士、歯科衛生士、看護職員、介護職員、生活相談員その他の職種の者が共同して、利用者ごとの口腔機能改善管理指導計画を作成している。</t>
    <rPh sb="13" eb="14">
      <t>トウ</t>
    </rPh>
    <rPh sb="15" eb="17">
      <t>コウクウ</t>
    </rPh>
    <rPh sb="18" eb="20">
      <t>ケンコウ</t>
    </rPh>
    <rPh sb="20" eb="22">
      <t>ジョウタイ</t>
    </rPh>
    <rPh sb="46" eb="48">
      <t>チュウシン</t>
    </rPh>
    <phoneticPr fontId="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</si>
  <si>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</si>
  <si>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3"/>
  </si>
  <si>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3"/>
  </si>
  <si>
    <t>（７）　2時間以上3時間未満の認知症対応型通所介護を行う場合の減算</t>
    <rPh sb="31" eb="33">
      <t>ゲンサン</t>
    </rPh>
    <phoneticPr fontId="3"/>
  </si>
  <si>
    <t>　入浴サービスのみとしていない。</t>
    <rPh sb="1" eb="3">
      <t>ニュウヨク</t>
    </rPh>
    <phoneticPr fontId="3"/>
  </si>
  <si>
    <t>　単独型事業所又は併設型事業所の「所要時間４時間以上５時間未満の場合」の所定単位数の１００分の６３に相当する単位数で算定している。</t>
    <rPh sb="1" eb="4">
      <t>タンドクガタ</t>
    </rPh>
    <rPh sb="4" eb="8">
      <t>ジギョウショマタ</t>
    </rPh>
    <rPh sb="9" eb="11">
      <t>ヘイセツ</t>
    </rPh>
    <rPh sb="11" eb="15">
      <t>ガタジギョウショ</t>
    </rPh>
    <rPh sb="17" eb="21">
      <t>ショヨウジカン</t>
    </rPh>
    <rPh sb="22" eb="26">
      <t>ジカンイジョウ</t>
    </rPh>
    <rPh sb="27" eb="29">
      <t>ジカン</t>
    </rPh>
    <rPh sb="29" eb="31">
      <t>ミマン</t>
    </rPh>
    <rPh sb="32" eb="34">
      <t>バアイ</t>
    </rPh>
    <rPh sb="36" eb="38">
      <t>ショテイ</t>
    </rPh>
    <rPh sb="38" eb="41">
      <t>タンイスウ</t>
    </rPh>
    <rPh sb="45" eb="46">
      <t>ブン</t>
    </rPh>
    <rPh sb="50" eb="52">
      <t>ソウトウ</t>
    </rPh>
    <rPh sb="54" eb="57">
      <t>タンイスウ</t>
    </rPh>
    <rPh sb="58" eb="60">
      <t>サンテイ</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</si>
  <si>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color theme="1"/>
        <rFont val="ＭＳ Ｐゴシック"/>
        <family val="3"/>
        <charset val="128"/>
      </rPr>
      <t>※新加算Ⅰ～Ⅳまでのいずれかの算定以前に、「旧ベースアップ等加算」又は「新加算Ⅴ(2)、(4)、(7)、(9)若しくは(13)」を算定していた事業所については適用しない。</t>
    </r>
    <phoneticPr fontId="3"/>
  </si>
  <si>
    <t>（Ⅰ）
　他の介護サービスの事業所において、当該利用者について、口腔連携強化加算を算定していないこと。</t>
    <phoneticPr fontId="3"/>
  </si>
  <si>
    <t>　口腔スクリーニング及び栄養スクリーニングを行うに当たって利用者について、それぞれ次の確認を行い、確認した情報を介護支援専門員に提供している。</t>
    <rPh sb="1" eb="3">
      <t>コウクウ</t>
    </rPh>
    <rPh sb="10" eb="11">
      <t>オヨ</t>
    </rPh>
    <rPh sb="12" eb="14">
      <t>エイヨウ</t>
    </rPh>
    <rPh sb="22" eb="23">
      <t>オコナ</t>
    </rPh>
    <rPh sb="25" eb="26">
      <t>ア</t>
    </rPh>
    <rPh sb="29" eb="32">
      <t>リヨウシャ</t>
    </rPh>
    <rPh sb="43" eb="45">
      <t>カクニン</t>
    </rPh>
    <rPh sb="46" eb="47">
      <t>オコナ</t>
    </rPh>
    <rPh sb="49" eb="51">
      <t>カクニン</t>
    </rPh>
    <rPh sb="53" eb="55">
      <t>ジョウホウ</t>
    </rPh>
    <rPh sb="56" eb="58">
      <t>カイゴ</t>
    </rPh>
    <rPh sb="58" eb="60">
      <t>シエン</t>
    </rPh>
    <rPh sb="60" eb="62">
      <t>センモン</t>
    </rPh>
    <rPh sb="62" eb="63">
      <t>イン</t>
    </rPh>
    <rPh sb="64" eb="66">
      <t>テイキョウ</t>
    </rPh>
    <phoneticPr fontId="3"/>
  </si>
  <si>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1" eb="3">
      <t>サンテイ</t>
    </rPh>
    <rPh sb="3" eb="4">
      <t>ビ</t>
    </rPh>
    <rPh sb="5" eb="6">
      <t>ゾク</t>
    </rPh>
    <rPh sb="8" eb="9">
      <t>ツキ</t>
    </rPh>
    <rPh sb="11" eb="16">
      <t>トウガイリヨウシャ</t>
    </rPh>
    <rPh sb="17" eb="23">
      <t>コウクウキノウコウジョウ</t>
    </rPh>
    <rPh sb="23" eb="25">
      <t>カサン</t>
    </rPh>
    <rPh sb="26" eb="28">
      <t>サンテイ</t>
    </rPh>
    <rPh sb="29" eb="30">
      <t>カカ</t>
    </rPh>
    <rPh sb="31" eb="37">
      <t>コウクウキノウコウジョウ</t>
    </rPh>
    <rPh sb="42" eb="43">
      <t>ウ</t>
    </rPh>
    <rPh sb="47" eb="48">
      <t>アイダ</t>
    </rPh>
    <rPh sb="48" eb="49">
      <t>オヨ</t>
    </rPh>
    <rPh sb="50" eb="52">
      <t>トウガイ</t>
    </rPh>
    <rPh sb="52" eb="58">
      <t>コウクウキノウコウジョウ</t>
    </rPh>
    <rPh sb="63" eb="65">
      <t>シュウリョウ</t>
    </rPh>
    <rPh sb="67" eb="68">
      <t>ヒ</t>
    </rPh>
    <rPh sb="69" eb="70">
      <t>ゾク</t>
    </rPh>
    <rPh sb="72" eb="73">
      <t>ツキ</t>
    </rPh>
    <phoneticPr fontId="3"/>
  </si>
  <si>
    <t>　算定日が属する月が、当該利用者が口腔機能向上加算の算定に係る口腔機能向上サービスを受けている間である及び当該口腔機能向上サービスが終了した日の属する月であること。</t>
    <rPh sb="51" eb="52">
      <t>オヨ</t>
    </rPh>
    <phoneticPr fontId="3"/>
  </si>
  <si>
    <t>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28" eb="29">
      <t>アイダ</t>
    </rPh>
    <phoneticPr fontId="3"/>
  </si>
  <si>
    <t>④</t>
    <phoneticPr fontId="3"/>
  </si>
  <si>
    <t>　他の介護サービスの事業所において、当該利用者について、口腔連携強化加算を算定していないこと。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</si>
</sst>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85"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b/>
      <u/>
      <sz val="12"/>
      <name val="ＭＳ Ｐゴシック"/>
      <family val="3"/>
      <charset val="128"/>
    </font>
    <font>
      <sz val="9"/>
      <name val="ＭＳ Ｐゴシック"/>
      <family val="3"/>
      <charset val="128"/>
    </font>
    <font>
      <sz val="6"/>
      <name val="ＭＳ Ｐゴシック"/>
      <family val="3"/>
      <charset val="128"/>
    </font>
    <font>
      <b/>
      <u/>
      <sz val="10"/>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u/>
      <sz val="11"/>
      <name val="ＭＳ Ｐゴシック"/>
      <family val="3"/>
      <charset val="128"/>
    </font>
    <font>
      <b/>
      <sz val="16"/>
      <name val="ＭＳ Ｐゴシック"/>
      <family val="3"/>
      <charset val="128"/>
    </font>
    <font>
      <sz val="12"/>
      <name val="ＭＳ Ｐ明朝"/>
      <family val="1"/>
      <charset val="128"/>
    </font>
    <font>
      <b/>
      <sz val="12"/>
      <name val="ＭＳ Ｐ明朝"/>
      <family val="1"/>
      <charset val="128"/>
    </font>
    <font>
      <sz val="12"/>
      <name val="ＭＳ ゴシック"/>
      <family val="3"/>
      <charset val="128"/>
    </font>
    <font>
      <b/>
      <sz val="11"/>
      <name val="ＭＳ Ｐ明朝"/>
      <family val="1"/>
      <charset val="128"/>
    </font>
    <font>
      <u/>
      <sz val="12"/>
      <name val="ＭＳ Ｐ明朝"/>
      <family val="1"/>
      <charset val="128"/>
    </font>
    <font>
      <sz val="9"/>
      <name val="ＭＳ ゴシック"/>
      <family val="3"/>
      <charset val="128"/>
    </font>
    <font>
      <sz val="11"/>
      <name val="ＭＳ ゴシック"/>
      <family val="3"/>
      <charset val="128"/>
    </font>
    <font>
      <b/>
      <sz val="12"/>
      <name val="ＭＳ ゴシック"/>
      <family val="3"/>
      <charset val="128"/>
    </font>
    <font>
      <sz val="10.5"/>
      <color theme="1"/>
      <name val="ＭＳ Ｐゴシック"/>
      <family val="3"/>
      <charset val="128"/>
    </font>
    <font>
      <sz val="11"/>
      <color theme="1"/>
      <name val="ＭＳ Ｐゴシック"/>
      <family val="3"/>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b/>
      <sz val="14"/>
      <color theme="1"/>
      <name val="ＭＳ Ｐゴシック"/>
      <family val="3"/>
      <charset val="128"/>
    </font>
    <font>
      <sz val="10.5"/>
      <color theme="1"/>
      <name val="ＭＳ 明朝"/>
      <family val="1"/>
      <charset val="128"/>
    </font>
    <font>
      <sz val="10"/>
      <color theme="1"/>
      <name val="ＭＳ ゴシック"/>
      <family val="3"/>
      <charset val="128"/>
    </font>
    <font>
      <sz val="11.5"/>
      <color theme="1"/>
      <name val="ＭＳ ゴシック"/>
      <family val="3"/>
      <charset val="128"/>
    </font>
    <font>
      <sz val="12"/>
      <color theme="1"/>
      <name val="HG丸ｺﾞｼｯｸM-PRO"/>
      <family val="3"/>
      <charset val="128"/>
    </font>
    <font>
      <sz val="11"/>
      <color theme="1"/>
      <name val="HG丸ｺﾞｼｯｸM-PRO"/>
      <family val="3"/>
      <charset val="128"/>
    </font>
    <font>
      <sz val="14"/>
      <color theme="1"/>
      <name val="ＭＳ Ｐゴシック"/>
      <family val="3"/>
      <charset val="128"/>
    </font>
    <font>
      <sz val="11.5"/>
      <color theme="1"/>
      <name val="ＭＳ Ｐゴシック"/>
      <family val="3"/>
      <charset val="128"/>
    </font>
    <font>
      <b/>
      <sz val="12"/>
      <color theme="1"/>
      <name val="ＭＳ Ｐゴシック"/>
      <family val="3"/>
      <charset val="128"/>
    </font>
    <font>
      <b/>
      <sz val="11"/>
      <color theme="1"/>
      <name val="ＭＳ Ｐゴシック"/>
      <family val="3"/>
      <charset val="128"/>
    </font>
    <font>
      <b/>
      <u/>
      <sz val="11"/>
      <color theme="1"/>
      <name val="ＭＳ Ｐゴシック"/>
      <family val="3"/>
      <charset val="128"/>
    </font>
    <font>
      <sz val="12"/>
      <color theme="1"/>
      <name val="ＭＳ 明朝"/>
      <family val="1"/>
      <charset val="128"/>
    </font>
    <font>
      <sz val="10.5"/>
      <color theme="1"/>
      <name val="ＭＳ ゴシック"/>
      <family val="3"/>
      <charset val="128"/>
    </font>
    <font>
      <sz val="20"/>
      <color theme="1"/>
      <name val="ＭＳ ゴシック"/>
      <family val="3"/>
      <charset val="128"/>
    </font>
    <font>
      <sz val="10"/>
      <color theme="1"/>
      <name val="ＭＳ 明朝"/>
      <family val="1"/>
      <charset val="128"/>
    </font>
    <font>
      <sz val="11"/>
      <color theme="1"/>
      <name val="ＭＳ 明朝"/>
      <family val="1"/>
      <charset val="128"/>
    </font>
    <font>
      <sz val="9"/>
      <color theme="1"/>
      <name val="ＭＳ Ｐゴシック"/>
      <family val="3"/>
      <charset val="128"/>
    </font>
    <font>
      <sz val="10"/>
      <color theme="1"/>
      <name val="ＭＳ Ｐ明朝"/>
      <family val="1"/>
      <charset val="128"/>
    </font>
    <font>
      <sz val="11"/>
      <color theme="1"/>
      <name val="ＭＳ Ｐ明朝"/>
      <family val="1"/>
      <charset val="128"/>
    </font>
    <font>
      <b/>
      <u/>
      <sz val="12"/>
      <color theme="1"/>
      <name val="ＭＳ Ｐゴシック"/>
      <family val="3"/>
      <charset val="128"/>
    </font>
    <font>
      <u/>
      <sz val="10"/>
      <color theme="1"/>
      <name val="ＭＳ Ｐゴシック"/>
      <family val="3"/>
      <charset val="128"/>
    </font>
    <font>
      <sz val="10.5"/>
      <color theme="1"/>
      <name val="ＭＳ Ｐ明朝"/>
      <family val="1"/>
      <charset val="128"/>
    </font>
    <font>
      <sz val="8"/>
      <color theme="1"/>
      <name val="ＭＳ Ｐゴシック"/>
      <family val="3"/>
      <charset val="128"/>
    </font>
    <font>
      <b/>
      <sz val="24"/>
      <color theme="1"/>
      <name val="ＭＳ Ｐゴシック"/>
      <family val="3"/>
      <charset val="128"/>
    </font>
    <font>
      <b/>
      <sz val="23.5"/>
      <color theme="1"/>
      <name val="ＭＳ Ｐゴシック"/>
      <family val="3"/>
      <charset val="128"/>
    </font>
    <font>
      <sz val="14.5"/>
      <color theme="1"/>
      <name val="ＭＳ Ｐゴシック"/>
      <family val="3"/>
      <charset val="128"/>
    </font>
    <font>
      <sz val="14"/>
      <color theme="1"/>
      <name val="HG丸ｺﾞｼｯｸM-PRO"/>
      <family val="3"/>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12"/>
      <color rgb="FFFFFF99"/>
      <name val="HGSｺﾞｼｯｸM"/>
      <family val="3"/>
      <charset val="128"/>
    </font>
    <font>
      <sz val="6"/>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u/>
      <sz val="14"/>
      <color theme="1"/>
      <name val="ＭＳ Ｐゴシック"/>
      <family val="3"/>
      <charset val="128"/>
    </font>
    <font>
      <u/>
      <sz val="11"/>
      <color theme="1"/>
      <name val="ＭＳ Ｐゴシック"/>
      <family val="3"/>
      <charset val="128"/>
    </font>
    <font>
      <b/>
      <sz val="10"/>
      <color theme="1"/>
      <name val="ＭＳ ゴシック"/>
      <family val="3"/>
      <charset val="128"/>
    </font>
    <font>
      <b/>
      <sz val="12"/>
      <color theme="1"/>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60">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6">
    <xf numFmtId="0" fontId="0" fillId="0" borderId="0"/>
    <xf numFmtId="0" fontId="8"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48">
    <xf numFmtId="0" fontId="0" fillId="0" borderId="0" xfId="0"/>
    <xf numFmtId="0" fontId="8" fillId="0" borderId="0" xfId="1"/>
    <xf numFmtId="0" fontId="18" fillId="0" borderId="0" xfId="1" applyFont="1" applyAlignment="1">
      <alignment vertical="center"/>
    </xf>
    <xf numFmtId="0" fontId="9" fillId="0" borderId="0" xfId="1" applyFont="1"/>
    <xf numFmtId="0" fontId="8" fillId="0" borderId="0" xfId="1" quotePrefix="1"/>
    <xf numFmtId="0" fontId="7" fillId="0" borderId="0" xfId="1" applyFont="1"/>
    <xf numFmtId="0" fontId="4" fillId="0" borderId="0" xfId="1" applyFont="1"/>
    <xf numFmtId="0" fontId="10" fillId="0" borderId="0" xfId="1" applyFont="1" applyAlignment="1">
      <alignment horizontal="left"/>
    </xf>
    <xf numFmtId="0" fontId="13" fillId="0" borderId="0" xfId="1" applyFont="1" applyAlignment="1">
      <alignment horizontal="left"/>
    </xf>
    <xf numFmtId="0" fontId="9" fillId="0" borderId="0" xfId="1" applyFont="1" applyAlignment="1">
      <alignment horizontal="left"/>
    </xf>
    <xf numFmtId="0" fontId="10" fillId="0" borderId="0" xfId="1" applyFont="1"/>
    <xf numFmtId="0" fontId="8" fillId="0" borderId="1" xfId="1" applyBorder="1" applyAlignment="1">
      <alignment horizontal="center"/>
    </xf>
    <xf numFmtId="0" fontId="8" fillId="0" borderId="2" xfId="1" applyBorder="1" applyAlignment="1">
      <alignment horizontal="center"/>
    </xf>
    <xf numFmtId="0" fontId="8" fillId="0" borderId="3" xfId="1" applyBorder="1" applyAlignment="1">
      <alignment horizontal="center"/>
    </xf>
    <xf numFmtId="0" fontId="8" fillId="0" borderId="4" xfId="1" applyBorder="1" applyAlignment="1">
      <alignment horizontal="center"/>
    </xf>
    <xf numFmtId="0" fontId="8" fillId="0" borderId="5" xfId="1" applyBorder="1" applyAlignment="1">
      <alignment horizontal="center"/>
    </xf>
    <xf numFmtId="0" fontId="5" fillId="0" borderId="6" xfId="1" applyFont="1" applyBorder="1" applyAlignment="1">
      <alignment horizontal="center"/>
    </xf>
    <xf numFmtId="0" fontId="8" fillId="0" borderId="7" xfId="1" applyBorder="1"/>
    <xf numFmtId="0" fontId="8" fillId="0" borderId="8" xfId="1" applyBorder="1"/>
    <xf numFmtId="0" fontId="5" fillId="0" borderId="9" xfId="1" applyFont="1" applyBorder="1" applyAlignment="1">
      <alignment horizontal="center"/>
    </xf>
    <xf numFmtId="0" fontId="15" fillId="0" borderId="10" xfId="1" applyFont="1" applyBorder="1" applyAlignment="1">
      <alignment vertical="center" wrapText="1"/>
    </xf>
    <xf numFmtId="0" fontId="16" fillId="0" borderId="3" xfId="1" applyFont="1" applyBorder="1" applyAlignment="1">
      <alignment vertical="center" wrapText="1"/>
    </xf>
    <xf numFmtId="0" fontId="14" fillId="0" borderId="4" xfId="1" applyFont="1" applyBorder="1"/>
    <xf numFmtId="0" fontId="14" fillId="0" borderId="3" xfId="1" applyFont="1" applyBorder="1"/>
    <xf numFmtId="0" fontId="14" fillId="0" borderId="5" xfId="1" applyFont="1" applyBorder="1"/>
    <xf numFmtId="0" fontId="14" fillId="0" borderId="11" xfId="1" applyFont="1" applyBorder="1"/>
    <xf numFmtId="0" fontId="15" fillId="0" borderId="12" xfId="1" applyFont="1" applyBorder="1" applyAlignment="1">
      <alignment vertical="center" wrapText="1"/>
    </xf>
    <xf numFmtId="0" fontId="16" fillId="0" borderId="13" xfId="1" applyFont="1" applyBorder="1" applyAlignment="1">
      <alignment vertical="center" wrapText="1"/>
    </xf>
    <xf numFmtId="0" fontId="14" fillId="0" borderId="14" xfId="1" applyFont="1" applyBorder="1"/>
    <xf numFmtId="0" fontId="14" fillId="0" borderId="13" xfId="1" applyFont="1" applyBorder="1"/>
    <xf numFmtId="0" fontId="14" fillId="0" borderId="15" xfId="1" applyFont="1" applyBorder="1"/>
    <xf numFmtId="0" fontId="14" fillId="0" borderId="16" xfId="1" applyFont="1" applyBorder="1"/>
    <xf numFmtId="0" fontId="15" fillId="0" borderId="7" xfId="1" applyFont="1" applyBorder="1" applyAlignment="1">
      <alignment vertical="center"/>
    </xf>
    <xf numFmtId="0" fontId="16" fillId="0" borderId="8" xfId="1" applyFont="1" applyBorder="1" applyAlignment="1">
      <alignment vertical="center"/>
    </xf>
    <xf numFmtId="0" fontId="14" fillId="0" borderId="17" xfId="1" applyFont="1" applyBorder="1"/>
    <xf numFmtId="0" fontId="17" fillId="0" borderId="0" xfId="1" applyFont="1"/>
    <xf numFmtId="0" fontId="14" fillId="0" borderId="0" xfId="1" applyFont="1"/>
    <xf numFmtId="0" fontId="16" fillId="0" borderId="0" xfId="1" applyFont="1" applyAlignment="1">
      <alignment horizontal="center"/>
    </xf>
    <xf numFmtId="0" fontId="15" fillId="0" borderId="0" xfId="1" applyFont="1"/>
    <xf numFmtId="0" fontId="7" fillId="0" borderId="0" xfId="1" applyFont="1" applyAlignment="1">
      <alignment horizontal="right"/>
    </xf>
    <xf numFmtId="0" fontId="14" fillId="0" borderId="18" xfId="1" applyFont="1" applyBorder="1" applyAlignment="1">
      <alignment vertical="center"/>
    </xf>
    <xf numFmtId="0" fontId="7" fillId="0" borderId="0" xfId="1" applyFont="1" applyAlignment="1">
      <alignment vertical="center"/>
    </xf>
    <xf numFmtId="0" fontId="8" fillId="0" borderId="0" xfId="1" applyAlignment="1">
      <alignment vertical="center"/>
    </xf>
    <xf numFmtId="0" fontId="19" fillId="0" borderId="0" xfId="1" applyFont="1"/>
    <xf numFmtId="0" fontId="8" fillId="0" borderId="0" xfId="1" applyAlignment="1">
      <alignment horizontal="right" vertical="center"/>
    </xf>
    <xf numFmtId="0" fontId="14" fillId="0" borderId="0" xfId="1" applyFont="1" applyAlignment="1">
      <alignment vertical="center"/>
    </xf>
    <xf numFmtId="0" fontId="11" fillId="0" borderId="0" xfId="1" applyFont="1"/>
    <xf numFmtId="0" fontId="4" fillId="0" borderId="0" xfId="1" applyFont="1" applyAlignment="1">
      <alignment vertical="center" wrapText="1"/>
    </xf>
    <xf numFmtId="0" fontId="8" fillId="0" borderId="0" xfId="1" applyAlignment="1">
      <alignment vertical="center" wrapText="1"/>
    </xf>
    <xf numFmtId="0" fontId="4" fillId="0" borderId="0" xfId="1" applyFont="1" applyAlignment="1">
      <alignment vertical="center"/>
    </xf>
    <xf numFmtId="55" fontId="5" fillId="0" borderId="0" xfId="1" applyNumberFormat="1" applyFont="1" applyAlignment="1">
      <alignment horizontal="center"/>
    </xf>
    <xf numFmtId="0" fontId="8" fillId="0" borderId="19" xfId="1" applyBorder="1" applyAlignment="1">
      <alignment horizontal="center"/>
    </xf>
    <xf numFmtId="0" fontId="8" fillId="0" borderId="0" xfId="1" applyAlignment="1">
      <alignment horizontal="center"/>
    </xf>
    <xf numFmtId="0" fontId="4" fillId="0" borderId="0" xfId="1" applyFont="1" applyAlignment="1">
      <alignment horizontal="right"/>
    </xf>
    <xf numFmtId="0" fontId="14" fillId="0" borderId="20" xfId="1" applyFont="1" applyBorder="1" applyAlignment="1">
      <alignment horizontal="center" vertical="center"/>
    </xf>
    <xf numFmtId="0" fontId="20" fillId="0" borderId="0" xfId="1" applyFont="1" applyAlignment="1">
      <alignment vertical="center"/>
    </xf>
    <xf numFmtId="0" fontId="20" fillId="0" borderId="0" xfId="1" applyFont="1" applyAlignment="1">
      <alignment horizontal="center" vertical="center"/>
    </xf>
    <xf numFmtId="0" fontId="14" fillId="0" borderId="21" xfId="1" applyFont="1" applyBorder="1" applyAlignment="1">
      <alignment horizontal="left" vertical="center"/>
    </xf>
    <xf numFmtId="0" fontId="14" fillId="0" borderId="0" xfId="1" applyFont="1" applyAlignment="1">
      <alignment horizontal="left"/>
    </xf>
    <xf numFmtId="0" fontId="14" fillId="0" borderId="9" xfId="1" applyFont="1" applyBorder="1" applyAlignment="1">
      <alignment horizontal="right"/>
    </xf>
    <xf numFmtId="0" fontId="23" fillId="0" borderId="0" xfId="1" applyFont="1" applyAlignment="1">
      <alignment horizontal="left"/>
    </xf>
    <xf numFmtId="0" fontId="19" fillId="0" borderId="0" xfId="1" applyFont="1" applyAlignment="1">
      <alignment horizontal="left"/>
    </xf>
    <xf numFmtId="0" fontId="19" fillId="0" borderId="0" xfId="1" applyFont="1" applyAlignment="1">
      <alignment horizontal="right" vertical="center"/>
    </xf>
    <xf numFmtId="0" fontId="19" fillId="0" borderId="21" xfId="1" applyFont="1" applyBorder="1" applyAlignment="1">
      <alignment vertical="center"/>
    </xf>
    <xf numFmtId="0" fontId="14" fillId="0" borderId="0" xfId="1" applyFont="1" applyAlignment="1">
      <alignment horizontal="right" vertical="center"/>
    </xf>
    <xf numFmtId="0" fontId="21" fillId="0" borderId="0" xfId="1" applyFont="1"/>
    <xf numFmtId="0" fontId="24" fillId="0" borderId="0" xfId="1" applyFont="1"/>
    <xf numFmtId="0" fontId="25" fillId="0" borderId="0" xfId="1" applyFont="1"/>
    <xf numFmtId="0" fontId="27" fillId="0" borderId="0" xfId="0" applyFont="1"/>
    <xf numFmtId="0" fontId="27" fillId="2" borderId="0" xfId="0" applyFont="1" applyFill="1"/>
    <xf numFmtId="0" fontId="28" fillId="2" borderId="0" xfId="0" applyFont="1" applyFill="1"/>
    <xf numFmtId="0" fontId="29" fillId="2" borderId="0" xfId="0" applyFont="1" applyFill="1"/>
    <xf numFmtId="0" fontId="27" fillId="2" borderId="32" xfId="0" applyFont="1" applyFill="1" applyBorder="1" applyAlignment="1">
      <alignment horizontal="left" vertical="center"/>
    </xf>
    <xf numFmtId="0" fontId="27" fillId="2" borderId="33" xfId="0" applyFont="1" applyFill="1" applyBorder="1" applyAlignment="1">
      <alignment horizontal="left" vertical="center"/>
    </xf>
    <xf numFmtId="0" fontId="30" fillId="2" borderId="32" xfId="0" applyFont="1" applyFill="1" applyBorder="1" applyAlignment="1">
      <alignment vertical="center"/>
    </xf>
    <xf numFmtId="0" fontId="27" fillId="2" borderId="32" xfId="0" applyFont="1" applyFill="1" applyBorder="1"/>
    <xf numFmtId="0" fontId="29" fillId="2" borderId="32" xfId="0" applyFont="1" applyFill="1" applyBorder="1"/>
    <xf numFmtId="0" fontId="29" fillId="2" borderId="29" xfId="0" applyFont="1" applyFill="1" applyBorder="1"/>
    <xf numFmtId="0" fontId="28" fillId="2" borderId="0" xfId="0" applyFont="1" applyFill="1" applyAlignment="1">
      <alignment horizontal="center" vertical="center"/>
    </xf>
    <xf numFmtId="0" fontId="32" fillId="2" borderId="0" xfId="0" applyFont="1" applyFill="1" applyAlignment="1">
      <alignment vertical="center"/>
    </xf>
    <xf numFmtId="0" fontId="33" fillId="2" borderId="0" xfId="0" applyFont="1" applyFill="1" applyAlignment="1">
      <alignment horizontal="left" vertical="center"/>
    </xf>
    <xf numFmtId="0" fontId="29" fillId="2" borderId="0" xfId="0" applyFont="1" applyFill="1" applyAlignment="1">
      <alignment horizontal="left" vertical="center"/>
    </xf>
    <xf numFmtId="0" fontId="29" fillId="2" borderId="20" xfId="0" applyFont="1" applyFill="1" applyBorder="1" applyAlignment="1">
      <alignment horizontal="left" vertical="center"/>
    </xf>
    <xf numFmtId="0" fontId="31" fillId="2" borderId="0" xfId="0" applyFont="1" applyFill="1" applyAlignment="1">
      <alignment horizontal="center" vertical="center" textRotation="255"/>
    </xf>
    <xf numFmtId="0" fontId="28" fillId="2" borderId="0" xfId="0" applyFont="1" applyFill="1" applyAlignment="1">
      <alignment horizontal="center" vertical="center" textRotation="255"/>
    </xf>
    <xf numFmtId="0" fontId="27" fillId="2" borderId="0" xfId="0" applyFont="1" applyFill="1" applyAlignment="1">
      <alignment vertical="center"/>
    </xf>
    <xf numFmtId="0" fontId="27" fillId="2" borderId="0" xfId="0" applyFont="1" applyFill="1" applyAlignment="1">
      <alignment horizontal="left" vertical="center"/>
    </xf>
    <xf numFmtId="0" fontId="27" fillId="2" borderId="34" xfId="0" applyFont="1" applyFill="1" applyBorder="1"/>
    <xf numFmtId="0" fontId="27" fillId="2" borderId="29" xfId="0" applyFont="1" applyFill="1" applyBorder="1"/>
    <xf numFmtId="0" fontId="34" fillId="2" borderId="21" xfId="0" applyFont="1" applyFill="1" applyBorder="1" applyAlignment="1">
      <alignment vertical="center"/>
    </xf>
    <xf numFmtId="0" fontId="34" fillId="2" borderId="0" xfId="0" applyFont="1" applyFill="1" applyAlignment="1">
      <alignment vertical="center"/>
    </xf>
    <xf numFmtId="0" fontId="34" fillId="2" borderId="20" xfId="0" applyFont="1" applyFill="1" applyBorder="1" applyAlignment="1">
      <alignment vertical="center"/>
    </xf>
    <xf numFmtId="0" fontId="27" fillId="2" borderId="35" xfId="0" applyFont="1" applyFill="1" applyBorder="1"/>
    <xf numFmtId="0" fontId="27" fillId="2" borderId="22" xfId="0" applyFont="1" applyFill="1" applyBorder="1"/>
    <xf numFmtId="0" fontId="27" fillId="2" borderId="27" xfId="0" applyFont="1" applyFill="1" applyBorder="1"/>
    <xf numFmtId="0" fontId="35" fillId="2" borderId="0" xfId="0" applyFont="1" applyFill="1"/>
    <xf numFmtId="0" fontId="36" fillId="2" borderId="25" xfId="0" applyFont="1" applyFill="1" applyBorder="1" applyAlignment="1">
      <alignment vertical="center"/>
    </xf>
    <xf numFmtId="0" fontId="35" fillId="0" borderId="0" xfId="0" applyFont="1"/>
    <xf numFmtId="0" fontId="28" fillId="2" borderId="25" xfId="0" applyFont="1" applyFill="1" applyBorder="1" applyAlignment="1">
      <alignment vertical="center" wrapText="1"/>
    </xf>
    <xf numFmtId="0" fontId="36" fillId="2" borderId="20" xfId="0" applyFont="1" applyFill="1" applyBorder="1" applyAlignment="1">
      <alignment vertical="center"/>
    </xf>
    <xf numFmtId="0" fontId="33" fillId="2" borderId="32" xfId="0" applyFont="1" applyFill="1" applyBorder="1" applyAlignment="1">
      <alignment vertical="center"/>
    </xf>
    <xf numFmtId="0" fontId="28" fillId="2" borderId="0" xfId="0" applyFont="1" applyFill="1" applyAlignment="1">
      <alignment vertical="center"/>
    </xf>
    <xf numFmtId="0" fontId="33" fillId="2" borderId="0" xfId="0" applyFont="1" applyFill="1" applyAlignment="1">
      <alignment vertical="center"/>
    </xf>
    <xf numFmtId="0" fontId="36" fillId="2" borderId="0" xfId="0" applyFont="1" applyFill="1" applyAlignment="1">
      <alignment vertical="center"/>
    </xf>
    <xf numFmtId="0" fontId="37" fillId="2" borderId="0" xfId="0" applyFont="1" applyFill="1" applyAlignment="1">
      <alignment vertical="center"/>
    </xf>
    <xf numFmtId="0" fontId="38" fillId="0" borderId="0" xfId="0" applyFont="1"/>
    <xf numFmtId="0" fontId="39" fillId="2" borderId="0" xfId="0" applyFont="1" applyFill="1" applyAlignment="1">
      <alignment horizontal="left" vertical="center" wrapText="1"/>
    </xf>
    <xf numFmtId="0" fontId="38" fillId="2" borderId="0" xfId="0" applyFont="1" applyFill="1" applyAlignment="1">
      <alignment vertical="center" wrapText="1"/>
    </xf>
    <xf numFmtId="0" fontId="40" fillId="2" borderId="0" xfId="0" applyFont="1" applyFill="1" applyAlignment="1">
      <alignment vertical="center"/>
    </xf>
    <xf numFmtId="0" fontId="41" fillId="2" borderId="0" xfId="0" applyFont="1" applyFill="1" applyAlignment="1">
      <alignment horizontal="center" vertical="center"/>
    </xf>
    <xf numFmtId="0" fontId="34" fillId="2" borderId="0" xfId="0" applyFont="1" applyFill="1" applyAlignment="1">
      <alignment horizontal="left" vertical="center"/>
    </xf>
    <xf numFmtId="0" fontId="29" fillId="2" borderId="0" xfId="0" applyFont="1" applyFill="1" applyAlignment="1">
      <alignment vertical="center"/>
    </xf>
    <xf numFmtId="0" fontId="42" fillId="2" borderId="0" xfId="0" applyFont="1" applyFill="1" applyAlignment="1">
      <alignment vertical="center"/>
    </xf>
    <xf numFmtId="0" fontId="33" fillId="2" borderId="0" xfId="0" applyFont="1" applyFill="1" applyAlignment="1">
      <alignment horizontal="center" vertical="center"/>
    </xf>
    <xf numFmtId="0" fontId="27" fillId="2" borderId="22" xfId="0" applyFont="1" applyFill="1" applyBorder="1" applyAlignment="1">
      <alignment vertical="center"/>
    </xf>
    <xf numFmtId="0" fontId="43" fillId="2" borderId="0" xfId="0" applyFont="1" applyFill="1" applyAlignment="1">
      <alignment vertical="center"/>
    </xf>
    <xf numFmtId="0" fontId="43" fillId="2" borderId="0" xfId="0" applyFont="1" applyFill="1"/>
    <xf numFmtId="0" fontId="28" fillId="2" borderId="0" xfId="0" applyFont="1" applyFill="1" applyAlignment="1">
      <alignment wrapText="1"/>
    </xf>
    <xf numFmtId="0" fontId="35" fillId="2" borderId="0" xfId="0" applyFont="1" applyFill="1" applyAlignment="1">
      <alignment horizontal="left" wrapText="1"/>
    </xf>
    <xf numFmtId="0" fontId="35" fillId="2" borderId="0" xfId="0" applyFont="1" applyFill="1" applyAlignment="1">
      <alignment wrapText="1"/>
    </xf>
    <xf numFmtId="0" fontId="29" fillId="2" borderId="31" xfId="0" applyFont="1" applyFill="1" applyBorder="1" applyAlignment="1">
      <alignment horizontal="center"/>
    </xf>
    <xf numFmtId="0" fontId="29" fillId="2" borderId="22" xfId="0" applyFont="1" applyFill="1" applyBorder="1" applyAlignment="1">
      <alignment horizontal="center"/>
    </xf>
    <xf numFmtId="0" fontId="29" fillId="2" borderId="27" xfId="0" applyFont="1" applyFill="1" applyBorder="1" applyAlignment="1">
      <alignment horizontal="center"/>
    </xf>
    <xf numFmtId="0" fontId="33" fillId="2" borderId="0" xfId="0" applyFont="1" applyFill="1" applyAlignment="1">
      <alignment horizontal="left" vertical="center" wrapText="1"/>
    </xf>
    <xf numFmtId="0" fontId="33" fillId="2" borderId="0" xfId="0" applyFont="1" applyFill="1" applyAlignment="1">
      <alignment vertical="center" wrapText="1"/>
    </xf>
    <xf numFmtId="0" fontId="44" fillId="2" borderId="0" xfId="0" applyFont="1" applyFill="1"/>
    <xf numFmtId="0" fontId="27" fillId="2" borderId="0" xfId="0" applyFont="1" applyFill="1" applyAlignment="1">
      <alignment horizontal="left" vertical="center" wrapText="1"/>
    </xf>
    <xf numFmtId="0" fontId="27" fillId="2" borderId="0" xfId="0" applyFont="1" applyFill="1" applyAlignment="1">
      <alignment vertical="center" wrapText="1"/>
    </xf>
    <xf numFmtId="0" fontId="33" fillId="2" borderId="0" xfId="0" applyFont="1" applyFill="1"/>
    <xf numFmtId="0" fontId="28" fillId="0" borderId="0" xfId="0" applyFont="1"/>
    <xf numFmtId="0" fontId="28" fillId="2" borderId="32" xfId="0" applyFont="1" applyFill="1" applyBorder="1" applyAlignment="1">
      <alignment horizontal="center" vertical="center"/>
    </xf>
    <xf numFmtId="0" fontId="45" fillId="2" borderId="0" xfId="0" applyFont="1" applyFill="1"/>
    <xf numFmtId="0" fontId="33" fillId="2" borderId="32" xfId="0" applyFont="1" applyFill="1" applyBorder="1"/>
    <xf numFmtId="0" fontId="33" fillId="2" borderId="0" xfId="0" applyFont="1" applyFill="1" applyAlignment="1">
      <alignment vertical="top" wrapText="1"/>
    </xf>
    <xf numFmtId="0" fontId="33" fillId="2" borderId="21" xfId="0" applyFont="1" applyFill="1" applyBorder="1" applyAlignment="1">
      <alignment horizontal="center"/>
    </xf>
    <xf numFmtId="0" fontId="36" fillId="2" borderId="0" xfId="0" applyFont="1" applyFill="1" applyAlignment="1">
      <alignment horizontal="left" vertical="center"/>
    </xf>
    <xf numFmtId="0" fontId="36" fillId="2" borderId="20" xfId="0" applyFont="1" applyFill="1" applyBorder="1" applyAlignment="1">
      <alignment horizontal="left" vertical="center"/>
    </xf>
    <xf numFmtId="0" fontId="33" fillId="0" borderId="0" xfId="0" applyFont="1" applyAlignment="1">
      <alignment horizontal="center"/>
    </xf>
    <xf numFmtId="0" fontId="33" fillId="2" borderId="0" xfId="0" applyFont="1" applyFill="1" applyAlignment="1">
      <alignment horizontal="center"/>
    </xf>
    <xf numFmtId="0" fontId="33" fillId="2" borderId="35" xfId="0" applyFont="1" applyFill="1" applyBorder="1" applyAlignment="1">
      <alignment horizontal="center"/>
    </xf>
    <xf numFmtId="0" fontId="36" fillId="2" borderId="22" xfId="0" applyFont="1" applyFill="1" applyBorder="1" applyAlignment="1">
      <alignment horizontal="left" vertical="center"/>
    </xf>
    <xf numFmtId="0" fontId="36" fillId="2" borderId="27" xfId="0" applyFont="1" applyFill="1" applyBorder="1" applyAlignment="1">
      <alignment horizontal="left" vertical="center"/>
    </xf>
    <xf numFmtId="0" fontId="36" fillId="2" borderId="0" xfId="0" applyFont="1" applyFill="1" applyAlignment="1">
      <alignment horizontal="center" vertical="center"/>
    </xf>
    <xf numFmtId="0" fontId="46" fillId="2" borderId="0" xfId="0" applyFont="1" applyFill="1"/>
    <xf numFmtId="0" fontId="46" fillId="0" borderId="0" xfId="0" applyFont="1"/>
    <xf numFmtId="0" fontId="47" fillId="0" borderId="0" xfId="0" applyFont="1" applyAlignment="1">
      <alignment vertical="center"/>
    </xf>
    <xf numFmtId="0" fontId="36" fillId="0" borderId="0" xfId="0" applyFont="1" applyAlignment="1">
      <alignment vertical="top"/>
    </xf>
    <xf numFmtId="0" fontId="33" fillId="0" borderId="0" xfId="0" applyFont="1" applyAlignment="1">
      <alignment vertical="top"/>
    </xf>
    <xf numFmtId="0" fontId="48" fillId="2" borderId="0" xfId="0" applyFont="1" applyFill="1"/>
    <xf numFmtId="0" fontId="48" fillId="0" borderId="0" xfId="0" applyFont="1"/>
    <xf numFmtId="0" fontId="48" fillId="0" borderId="0" xfId="0" applyFont="1" applyAlignment="1">
      <alignment vertical="top"/>
    </xf>
    <xf numFmtId="0" fontId="49" fillId="2" borderId="0" xfId="0" applyFont="1" applyFill="1" applyAlignment="1">
      <alignment vertical="center" wrapText="1"/>
    </xf>
    <xf numFmtId="0" fontId="33" fillId="0" borderId="0" xfId="0" applyFont="1"/>
    <xf numFmtId="0" fontId="27" fillId="2" borderId="25" xfId="0" applyFont="1" applyFill="1" applyBorder="1"/>
    <xf numFmtId="0" fontId="33" fillId="2" borderId="21" xfId="0" applyFont="1" applyFill="1" applyBorder="1" applyAlignment="1">
      <alignment horizontal="left" vertical="center"/>
    </xf>
    <xf numFmtId="0" fontId="28" fillId="2" borderId="20" xfId="0" applyFont="1" applyFill="1" applyBorder="1"/>
    <xf numFmtId="0" fontId="33" fillId="2" borderId="35" xfId="0" applyFont="1" applyFill="1" applyBorder="1" applyAlignment="1">
      <alignment horizontal="left" vertical="center"/>
    </xf>
    <xf numFmtId="0" fontId="33" fillId="2" borderId="22" xfId="0" applyFont="1" applyFill="1" applyBorder="1"/>
    <xf numFmtId="0" fontId="28" fillId="2" borderId="22" xfId="0" applyFont="1" applyFill="1" applyBorder="1"/>
    <xf numFmtId="0" fontId="28" fillId="2" borderId="27" xfId="0" applyFont="1" applyFill="1" applyBorder="1"/>
    <xf numFmtId="0" fontId="33" fillId="2" borderId="27" xfId="0" applyFont="1" applyFill="1" applyBorder="1"/>
    <xf numFmtId="0" fontId="28" fillId="2" borderId="29" xfId="0" applyFont="1" applyFill="1" applyBorder="1"/>
    <xf numFmtId="0" fontId="27" fillId="2" borderId="26" xfId="0" applyFont="1" applyFill="1" applyBorder="1"/>
    <xf numFmtId="0" fontId="28" fillId="2" borderId="32" xfId="0" applyFont="1" applyFill="1" applyBorder="1"/>
    <xf numFmtId="0" fontId="29" fillId="2" borderId="32" xfId="0" applyFont="1" applyFill="1" applyBorder="1" applyAlignment="1">
      <alignment vertical="center"/>
    </xf>
    <xf numFmtId="0" fontId="27" fillId="0" borderId="0" xfId="0" applyFont="1" applyAlignment="1">
      <alignment horizontal="left" vertical="top" wrapText="1"/>
    </xf>
    <xf numFmtId="0" fontId="27" fillId="0" borderId="0" xfId="0" applyFont="1" applyAlignment="1">
      <alignment vertical="top"/>
    </xf>
    <xf numFmtId="0" fontId="33" fillId="2" borderId="21" xfId="0" applyFont="1" applyFill="1" applyBorder="1" applyAlignment="1">
      <alignment horizontal="left" vertical="top"/>
    </xf>
    <xf numFmtId="0" fontId="33" fillId="2" borderId="0" xfId="0" applyFont="1" applyFill="1" applyAlignment="1">
      <alignment vertical="top"/>
    </xf>
    <xf numFmtId="0" fontId="33" fillId="2" borderId="35" xfId="0" applyFont="1" applyFill="1" applyBorder="1" applyAlignment="1">
      <alignment horizontal="left" vertical="top"/>
    </xf>
    <xf numFmtId="0" fontId="33" fillId="2" borderId="22" xfId="0" applyFont="1" applyFill="1" applyBorder="1" applyAlignment="1">
      <alignment vertical="top" wrapText="1"/>
    </xf>
    <xf numFmtId="0" fontId="33" fillId="2" borderId="21" xfId="0" applyFont="1" applyFill="1" applyBorder="1" applyAlignment="1">
      <alignment vertical="top" wrapText="1"/>
    </xf>
    <xf numFmtId="0" fontId="33" fillId="2" borderId="20" xfId="0" applyFont="1" applyFill="1" applyBorder="1" applyAlignment="1">
      <alignment vertical="top" wrapText="1"/>
    </xf>
    <xf numFmtId="0" fontId="33" fillId="2" borderId="20" xfId="0" applyFont="1" applyFill="1" applyBorder="1" applyAlignment="1">
      <alignment horizontal="left" vertical="top"/>
    </xf>
    <xf numFmtId="0" fontId="33" fillId="2" borderId="35" xfId="0" applyFont="1" applyFill="1" applyBorder="1" applyAlignment="1">
      <alignment vertical="top" wrapText="1"/>
    </xf>
    <xf numFmtId="0" fontId="33" fillId="2" borderId="22" xfId="0" applyFont="1" applyFill="1" applyBorder="1" applyAlignment="1">
      <alignment vertical="top"/>
    </xf>
    <xf numFmtId="0" fontId="33" fillId="2" borderId="27" xfId="0" applyFont="1" applyFill="1" applyBorder="1" applyAlignment="1">
      <alignment vertical="top" wrapText="1"/>
    </xf>
    <xf numFmtId="0" fontId="33" fillId="2" borderId="21" xfId="0" applyFont="1" applyFill="1" applyBorder="1" applyAlignment="1">
      <alignment horizontal="left" vertical="top" wrapText="1"/>
    </xf>
    <xf numFmtId="0" fontId="50" fillId="0" borderId="0" xfId="0" applyFont="1"/>
    <xf numFmtId="0" fontId="33" fillId="2" borderId="20" xfId="0" applyFont="1" applyFill="1" applyBorder="1" applyAlignment="1">
      <alignment horizontal="left" vertical="center" wrapText="1"/>
    </xf>
    <xf numFmtId="0" fontId="42" fillId="2" borderId="0" xfId="0" applyFont="1" applyFill="1"/>
    <xf numFmtId="0" fontId="47" fillId="2" borderId="0" xfId="0" applyFont="1" applyFill="1" applyAlignment="1">
      <alignment vertical="center"/>
    </xf>
    <xf numFmtId="0" fontId="28" fillId="2" borderId="21" xfId="0" applyFont="1" applyFill="1" applyBorder="1" applyAlignment="1">
      <alignment horizontal="right" vertical="center" wrapText="1"/>
    </xf>
    <xf numFmtId="0" fontId="28" fillId="2" borderId="0" xfId="0" applyFont="1" applyFill="1" applyAlignment="1">
      <alignment horizontal="center" vertical="center" shrinkToFit="1"/>
    </xf>
    <xf numFmtId="0" fontId="51" fillId="2" borderId="0" xfId="0" applyFont="1" applyFill="1"/>
    <xf numFmtId="0" fontId="52" fillId="2" borderId="0" xfId="0" applyFont="1" applyFill="1"/>
    <xf numFmtId="0" fontId="51" fillId="0" borderId="0" xfId="0" applyFont="1"/>
    <xf numFmtId="0" fontId="53" fillId="2" borderId="0" xfId="0" applyFont="1" applyFill="1" applyAlignment="1">
      <alignment horizontal="left" vertical="center"/>
    </xf>
    <xf numFmtId="0" fontId="48" fillId="2" borderId="0" xfId="0" applyFont="1" applyFill="1" applyAlignment="1">
      <alignment vertical="center" wrapText="1"/>
    </xf>
    <xf numFmtId="0" fontId="33" fillId="2" borderId="0" xfId="0" applyFont="1" applyFill="1" applyAlignment="1">
      <alignment horizontal="center" vertical="top"/>
    </xf>
    <xf numFmtId="0" fontId="54" fillId="2" borderId="0" xfId="0" applyFont="1" applyFill="1" applyAlignment="1">
      <alignment vertical="center"/>
    </xf>
    <xf numFmtId="0" fontId="51" fillId="2" borderId="0" xfId="0" applyFont="1" applyFill="1" applyAlignment="1">
      <alignment horizontal="center" vertical="top"/>
    </xf>
    <xf numFmtId="0" fontId="54" fillId="2" borderId="35" xfId="0" applyFont="1" applyFill="1" applyBorder="1"/>
    <xf numFmtId="0" fontId="54" fillId="2" borderId="0" xfId="0" applyFont="1" applyFill="1" applyAlignment="1">
      <alignment vertical="center" wrapText="1"/>
    </xf>
    <xf numFmtId="0" fontId="55" fillId="0" borderId="0" xfId="0" applyFont="1"/>
    <xf numFmtId="0" fontId="28" fillId="2" borderId="36" xfId="0" applyFont="1" applyFill="1" applyBorder="1"/>
    <xf numFmtId="0" fontId="28" fillId="2" borderId="0" xfId="0" applyFont="1" applyFill="1" applyAlignment="1">
      <alignment horizontal="right" vertical="center"/>
    </xf>
    <xf numFmtId="0" fontId="28" fillId="2" borderId="36" xfId="0" applyFont="1" applyFill="1" applyBorder="1" applyAlignment="1">
      <alignment vertical="center"/>
    </xf>
    <xf numFmtId="0" fontId="28" fillId="2" borderId="0" xfId="0" applyFont="1" applyFill="1" applyAlignment="1">
      <alignment vertical="top" wrapText="1"/>
    </xf>
    <xf numFmtId="0" fontId="28" fillId="2" borderId="0" xfId="0" applyFont="1" applyFill="1" applyAlignment="1">
      <alignment horizontal="left" vertical="center"/>
    </xf>
    <xf numFmtId="0" fontId="28" fillId="2" borderId="37" xfId="0" applyFont="1" applyFill="1" applyBorder="1"/>
    <xf numFmtId="0" fontId="31" fillId="2" borderId="36" xfId="0" applyFont="1" applyFill="1" applyBorder="1"/>
    <xf numFmtId="0" fontId="31" fillId="2" borderId="0" xfId="0" applyFont="1" applyFill="1"/>
    <xf numFmtId="0" fontId="31" fillId="2" borderId="37" xfId="0" applyFont="1" applyFill="1" applyBorder="1"/>
    <xf numFmtId="0" fontId="31" fillId="2" borderId="36" xfId="0" applyFont="1" applyFill="1" applyBorder="1" applyAlignment="1">
      <alignment horizontal="right" vertical="center"/>
    </xf>
    <xf numFmtId="0" fontId="31" fillId="2" borderId="38" xfId="0" applyFont="1" applyFill="1" applyBorder="1"/>
    <xf numFmtId="0" fontId="27" fillId="2" borderId="39" xfId="0" applyFont="1" applyFill="1" applyBorder="1"/>
    <xf numFmtId="0" fontId="28" fillId="2" borderId="39" xfId="0" applyFont="1" applyFill="1" applyBorder="1"/>
    <xf numFmtId="0" fontId="31" fillId="2" borderId="39" xfId="0" applyFont="1" applyFill="1" applyBorder="1"/>
    <xf numFmtId="0" fontId="31" fillId="2" borderId="40" xfId="0" applyFont="1" applyFill="1" applyBorder="1"/>
    <xf numFmtId="0" fontId="29" fillId="2" borderId="34" xfId="0" applyFont="1" applyFill="1" applyBorder="1" applyAlignment="1">
      <alignment vertical="center"/>
    </xf>
    <xf numFmtId="0" fontId="29" fillId="2" borderId="29" xfId="0" applyFont="1" applyFill="1" applyBorder="1" applyAlignment="1">
      <alignment vertical="center"/>
    </xf>
    <xf numFmtId="0" fontId="29" fillId="2" borderId="35" xfId="0" applyFont="1" applyFill="1" applyBorder="1" applyAlignment="1">
      <alignment vertical="center"/>
    </xf>
    <xf numFmtId="0" fontId="29" fillId="2" borderId="22" xfId="0" applyFont="1" applyFill="1" applyBorder="1" applyAlignment="1">
      <alignment vertical="center"/>
    </xf>
    <xf numFmtId="0" fontId="29" fillId="2" borderId="27" xfId="0" applyFont="1" applyFill="1" applyBorder="1" applyAlignment="1">
      <alignment vertical="center"/>
    </xf>
    <xf numFmtId="0" fontId="28" fillId="2" borderId="21" xfId="0" applyFont="1" applyFill="1" applyBorder="1" applyAlignment="1">
      <alignment vertical="center" wrapText="1"/>
    </xf>
    <xf numFmtId="0" fontId="28" fillId="2" borderId="0" xfId="0" applyFont="1" applyFill="1" applyAlignment="1">
      <alignment vertical="center" wrapText="1"/>
    </xf>
    <xf numFmtId="0" fontId="33" fillId="2" borderId="21" xfId="0" applyFont="1" applyFill="1" applyBorder="1" applyAlignment="1">
      <alignment horizontal="center" vertical="top"/>
    </xf>
    <xf numFmtId="0" fontId="33" fillId="2" borderId="35" xfId="0" applyFont="1" applyFill="1" applyBorder="1" applyAlignment="1">
      <alignment horizontal="center" vertical="top"/>
    </xf>
    <xf numFmtId="0" fontId="29" fillId="2" borderId="20" xfId="0" applyFont="1" applyFill="1" applyBorder="1" applyAlignment="1">
      <alignment vertical="center"/>
    </xf>
    <xf numFmtId="0" fontId="29" fillId="2" borderId="21" xfId="0" applyFont="1" applyFill="1" applyBorder="1" applyAlignment="1">
      <alignment vertical="center"/>
    </xf>
    <xf numFmtId="0" fontId="33" fillId="2" borderId="21" xfId="0" applyFont="1" applyFill="1" applyBorder="1" applyAlignment="1">
      <alignment horizontal="center" vertical="center" wrapText="1"/>
    </xf>
    <xf numFmtId="0" fontId="33" fillId="2" borderId="35" xfId="0" applyFont="1" applyFill="1" applyBorder="1" applyAlignment="1">
      <alignment horizontal="center" vertical="center" wrapText="1"/>
    </xf>
    <xf numFmtId="0" fontId="2" fillId="2" borderId="0" xfId="2" applyFill="1">
      <alignment vertical="center"/>
    </xf>
    <xf numFmtId="0" fontId="66" fillId="2" borderId="18" xfId="2" applyFont="1" applyFill="1" applyBorder="1" applyAlignment="1">
      <alignment horizontal="center" vertical="center"/>
    </xf>
    <xf numFmtId="0" fontId="66" fillId="2" borderId="0" xfId="2" applyFont="1" applyFill="1">
      <alignment vertical="center"/>
    </xf>
    <xf numFmtId="0" fontId="73" fillId="2" borderId="0" xfId="2" applyFont="1" applyFill="1">
      <alignment vertical="center"/>
    </xf>
    <xf numFmtId="0" fontId="66" fillId="2" borderId="18" xfId="2" applyFont="1" applyFill="1" applyBorder="1">
      <alignment vertical="center"/>
    </xf>
    <xf numFmtId="0" fontId="66" fillId="2" borderId="18" xfId="2" applyFont="1" applyFill="1" applyBorder="1" applyAlignment="1">
      <alignment vertical="center" shrinkToFit="1"/>
    </xf>
    <xf numFmtId="0" fontId="2" fillId="2" borderId="139" xfId="2" applyFill="1" applyBorder="1" applyAlignment="1">
      <alignment horizontal="center" vertical="center"/>
    </xf>
    <xf numFmtId="0" fontId="76" fillId="2" borderId="140" xfId="2" applyFont="1" applyFill="1" applyBorder="1" applyAlignment="1">
      <alignment horizontal="center" vertical="center"/>
    </xf>
    <xf numFmtId="0" fontId="76" fillId="2" borderId="141" xfId="2" applyFont="1" applyFill="1" applyBorder="1" applyAlignment="1">
      <alignment horizontal="center" vertical="center"/>
    </xf>
    <xf numFmtId="0" fontId="76" fillId="2" borderId="142" xfId="2" applyFont="1" applyFill="1" applyBorder="1" applyAlignment="1">
      <alignment horizontal="center" vertical="center"/>
    </xf>
    <xf numFmtId="0" fontId="76" fillId="2" borderId="4" xfId="2" applyFont="1" applyFill="1" applyBorder="1">
      <alignment vertical="center"/>
    </xf>
    <xf numFmtId="0" fontId="76" fillId="2" borderId="5" xfId="2" applyFont="1" applyFill="1" applyBorder="1">
      <alignment vertical="center"/>
    </xf>
    <xf numFmtId="0" fontId="2" fillId="2" borderId="4" xfId="2" applyFill="1" applyBorder="1">
      <alignment vertical="center"/>
    </xf>
    <xf numFmtId="0" fontId="2" fillId="2" borderId="135" xfId="2" applyFill="1" applyBorder="1">
      <alignment vertical="center"/>
    </xf>
    <xf numFmtId="0" fontId="76" fillId="2" borderId="18" xfId="2" applyFont="1" applyFill="1" applyBorder="1">
      <alignment vertical="center"/>
    </xf>
    <xf numFmtId="0" fontId="76" fillId="2" borderId="24" xfId="2" applyFont="1" applyFill="1" applyBorder="1">
      <alignment vertical="center"/>
    </xf>
    <xf numFmtId="0" fontId="2" fillId="2" borderId="18" xfId="2" applyFill="1" applyBorder="1">
      <alignment vertical="center"/>
    </xf>
    <xf numFmtId="0" fontId="2" fillId="2" borderId="68" xfId="2" applyFill="1" applyBorder="1">
      <alignment vertical="center"/>
    </xf>
    <xf numFmtId="0" fontId="2" fillId="2" borderId="73" xfId="2" applyFill="1" applyBorder="1">
      <alignment vertical="center"/>
    </xf>
    <xf numFmtId="0" fontId="2" fillId="2" borderId="74" xfId="2" applyFill="1" applyBorder="1">
      <alignment vertical="center"/>
    </xf>
    <xf numFmtId="0" fontId="76" fillId="2" borderId="10" xfId="2" applyFont="1" applyFill="1" applyBorder="1" applyAlignment="1">
      <alignment vertical="center" shrinkToFit="1"/>
    </xf>
    <xf numFmtId="0" fontId="76" fillId="2" borderId="65" xfId="2" applyFont="1" applyFill="1" applyBorder="1" applyAlignment="1">
      <alignment vertical="center" shrinkToFit="1"/>
    </xf>
    <xf numFmtId="0" fontId="76" fillId="2" borderId="143" xfId="2" applyFont="1" applyFill="1" applyBorder="1" applyAlignment="1">
      <alignment vertical="center" shrinkToFit="1"/>
    </xf>
    <xf numFmtId="0" fontId="76" fillId="2" borderId="24" xfId="2" applyFont="1" applyFill="1" applyBorder="1" applyAlignment="1">
      <alignment vertical="center" shrinkToFit="1"/>
    </xf>
    <xf numFmtId="0" fontId="76" fillId="2" borderId="116" xfId="2" applyFont="1" applyFill="1" applyBorder="1" applyAlignment="1">
      <alignment vertical="center" shrinkToFit="1"/>
    </xf>
    <xf numFmtId="0" fontId="76" fillId="2" borderId="18" xfId="2" applyFont="1" applyFill="1" applyBorder="1" applyAlignment="1">
      <alignment vertical="center" shrinkToFit="1"/>
    </xf>
    <xf numFmtId="0" fontId="76" fillId="2" borderId="73" xfId="2" applyFont="1" applyFill="1" applyBorder="1" applyAlignment="1">
      <alignment vertical="center" shrinkToFit="1"/>
    </xf>
    <xf numFmtId="0" fontId="76" fillId="2" borderId="73" xfId="2" applyFont="1" applyFill="1" applyBorder="1">
      <alignment vertical="center"/>
    </xf>
    <xf numFmtId="0" fontId="1" fillId="2" borderId="0" xfId="4" applyFill="1">
      <alignment vertical="center"/>
    </xf>
    <xf numFmtId="0" fontId="66" fillId="2" borderId="0" xfId="4" applyFont="1" applyFill="1" applyAlignment="1">
      <alignment horizontal="left" vertical="center"/>
    </xf>
    <xf numFmtId="0" fontId="63" fillId="2" borderId="0" xfId="4" applyFont="1" applyFill="1" applyAlignment="1">
      <alignment horizontal="left" vertical="center"/>
    </xf>
    <xf numFmtId="0" fontId="66" fillId="2" borderId="0" xfId="4" applyFont="1" applyFill="1">
      <alignment vertical="center"/>
    </xf>
    <xf numFmtId="0" fontId="66" fillId="5" borderId="18" xfId="4" applyFont="1" applyFill="1" applyBorder="1" applyAlignment="1">
      <alignment horizontal="left" vertical="center"/>
    </xf>
    <xf numFmtId="0" fontId="66" fillId="3" borderId="18" xfId="4" applyFont="1" applyFill="1" applyBorder="1" applyAlignment="1">
      <alignment horizontal="left" vertical="center"/>
    </xf>
    <xf numFmtId="0" fontId="72" fillId="2" borderId="0" xfId="4" applyFont="1" applyFill="1" applyAlignment="1">
      <alignment horizontal="left" vertical="center"/>
    </xf>
    <xf numFmtId="0" fontId="66" fillId="2" borderId="0" xfId="4" applyFont="1" applyFill="1" applyAlignment="1">
      <alignment horizontal="center" vertical="center"/>
    </xf>
    <xf numFmtId="0" fontId="66" fillId="2" borderId="18" xfId="4" applyFont="1" applyFill="1" applyBorder="1" applyAlignment="1">
      <alignment horizontal="center" vertical="center"/>
    </xf>
    <xf numFmtId="0" fontId="66" fillId="2" borderId="18" xfId="4" applyFont="1" applyFill="1" applyBorder="1" applyAlignment="1">
      <alignment horizontal="left" vertical="center"/>
    </xf>
    <xf numFmtId="0" fontId="73" fillId="2" borderId="0" xfId="4" applyFont="1" applyFill="1">
      <alignment vertical="center"/>
    </xf>
    <xf numFmtId="0" fontId="73" fillId="2" borderId="0" xfId="4" applyFont="1" applyFill="1" applyAlignment="1">
      <alignment horizontal="left" vertical="center"/>
    </xf>
    <xf numFmtId="0" fontId="67" fillId="2" borderId="0" xfId="4" applyFont="1" applyFill="1">
      <alignment vertical="center"/>
    </xf>
    <xf numFmtId="0" fontId="73" fillId="2" borderId="0" xfId="4" applyFont="1" applyFill="1" applyAlignment="1">
      <alignment vertical="center" shrinkToFit="1"/>
    </xf>
    <xf numFmtId="0" fontId="66" fillId="2" borderId="0" xfId="4" applyFont="1" applyFill="1" applyAlignment="1">
      <alignment vertical="center" wrapText="1"/>
    </xf>
    <xf numFmtId="0" fontId="65" fillId="2" borderId="0" xfId="4" applyFont="1" applyFill="1" applyAlignment="1"/>
    <xf numFmtId="0" fontId="65" fillId="2" borderId="0" xfId="4" applyFont="1" applyFill="1">
      <alignment vertical="center"/>
    </xf>
    <xf numFmtId="0" fontId="65" fillId="2" borderId="0" xfId="4" applyFont="1" applyFill="1" applyAlignment="1">
      <alignment vertical="center" wrapText="1"/>
    </xf>
    <xf numFmtId="0" fontId="65" fillId="2" borderId="0" xfId="4" applyFont="1" applyFill="1" applyAlignment="1">
      <alignment horizontal="justify" vertical="center" wrapText="1"/>
    </xf>
    <xf numFmtId="0" fontId="14" fillId="0" borderId="0" xfId="1" applyFont="1" applyAlignment="1">
      <alignment horizontal="left" vertical="center"/>
    </xf>
    <xf numFmtId="0" fontId="14" fillId="0" borderId="21" xfId="1" applyFont="1" applyBorder="1" applyAlignment="1">
      <alignment vertical="center"/>
    </xf>
    <xf numFmtId="0" fontId="61" fillId="0" borderId="0" xfId="4" applyFont="1">
      <alignment vertical="center"/>
    </xf>
    <xf numFmtId="0" fontId="61" fillId="0" borderId="0" xfId="4" applyFont="1" applyAlignment="1">
      <alignment horizontal="left" vertical="center"/>
    </xf>
    <xf numFmtId="0" fontId="62" fillId="0" borderId="0" xfId="4" applyFont="1" applyAlignment="1">
      <alignment horizontal="left" vertical="center"/>
    </xf>
    <xf numFmtId="0" fontId="63" fillId="0" borderId="0" xfId="4" applyFont="1" applyAlignment="1">
      <alignment horizontal="left" vertical="center"/>
    </xf>
    <xf numFmtId="0" fontId="62" fillId="0" borderId="0" xfId="4" applyFont="1" applyAlignment="1">
      <alignment horizontal="right" vertical="center"/>
    </xf>
    <xf numFmtId="0" fontId="62" fillId="0" borderId="0" xfId="4" applyFont="1">
      <alignment vertical="center"/>
    </xf>
    <xf numFmtId="0" fontId="62" fillId="2" borderId="0" xfId="4" applyFont="1" applyFill="1">
      <alignment vertical="center"/>
    </xf>
    <xf numFmtId="0" fontId="62" fillId="2" borderId="0" xfId="4" applyFont="1" applyFill="1" applyAlignment="1">
      <alignment horizontal="center" vertical="center"/>
    </xf>
    <xf numFmtId="0" fontId="61" fillId="2" borderId="0" xfId="4" quotePrefix="1" applyFont="1" applyFill="1">
      <alignment vertical="center"/>
    </xf>
    <xf numFmtId="0" fontId="62" fillId="0" borderId="0" xfId="4" applyFont="1" applyAlignment="1">
      <alignment horizontal="center" vertical="center"/>
    </xf>
    <xf numFmtId="0" fontId="61" fillId="0" borderId="0" xfId="4" applyFont="1" applyAlignment="1">
      <alignment horizontal="right" vertical="center"/>
    </xf>
    <xf numFmtId="0" fontId="61" fillId="0" borderId="0" xfId="4" applyFont="1" applyAlignment="1">
      <alignment horizontal="center" vertical="center"/>
    </xf>
    <xf numFmtId="0" fontId="61" fillId="2" borderId="0" xfId="4" applyFont="1" applyFill="1">
      <alignment vertical="center"/>
    </xf>
    <xf numFmtId="0" fontId="65" fillId="0" borderId="0" xfId="4" applyFont="1">
      <alignment vertical="center"/>
    </xf>
    <xf numFmtId="0" fontId="61" fillId="2" borderId="0" xfId="4" applyFont="1" applyFill="1" applyAlignment="1">
      <alignment horizontal="center" vertical="center"/>
    </xf>
    <xf numFmtId="20" fontId="61" fillId="2" borderId="0" xfId="4" applyNumberFormat="1" applyFont="1" applyFill="1">
      <alignment vertical="center"/>
    </xf>
    <xf numFmtId="0" fontId="61" fillId="2" borderId="0" xfId="4" applyFont="1" applyFill="1" applyAlignment="1">
      <alignment horizontal="right" vertical="center"/>
    </xf>
    <xf numFmtId="176" fontId="61" fillId="2" borderId="0" xfId="4" applyNumberFormat="1" applyFont="1" applyFill="1">
      <alignment vertical="center"/>
    </xf>
    <xf numFmtId="0" fontId="61" fillId="2" borderId="0" xfId="4" applyFont="1" applyFill="1" applyAlignment="1">
      <alignment horizontal="left" vertical="center"/>
    </xf>
    <xf numFmtId="176" fontId="61" fillId="0" borderId="0" xfId="4" applyNumberFormat="1" applyFont="1">
      <alignment vertical="center"/>
    </xf>
    <xf numFmtId="20" fontId="61" fillId="0" borderId="0" xfId="4" applyNumberFormat="1" applyFont="1">
      <alignment vertical="center"/>
    </xf>
    <xf numFmtId="0" fontId="65" fillId="0" borderId="0" xfId="4" applyFont="1" applyAlignment="1">
      <alignment horizontal="left" vertical="center"/>
    </xf>
    <xf numFmtId="1" fontId="61" fillId="2" borderId="0" xfId="4" applyNumberFormat="1" applyFont="1" applyFill="1">
      <alignment vertical="center"/>
    </xf>
    <xf numFmtId="0" fontId="65" fillId="0" borderId="0" xfId="4" applyFont="1" applyAlignment="1">
      <alignment horizontal="right" vertical="center"/>
    </xf>
    <xf numFmtId="0" fontId="65" fillId="0" borderId="0" xfId="4" applyFont="1" applyAlignment="1"/>
    <xf numFmtId="0" fontId="65" fillId="0" borderId="0" xfId="4" applyFont="1" applyAlignment="1">
      <alignment horizontal="center" vertical="center"/>
    </xf>
    <xf numFmtId="0" fontId="66" fillId="0" borderId="0" xfId="4" applyFont="1">
      <alignment vertical="center"/>
    </xf>
    <xf numFmtId="0" fontId="65" fillId="0" borderId="0" xfId="4" applyFont="1" applyAlignment="1">
      <alignment horizontal="left"/>
    </xf>
    <xf numFmtId="0" fontId="66" fillId="0" borderId="0" xfId="4" applyFont="1" applyAlignment="1">
      <alignment horizontal="left" vertical="center"/>
    </xf>
    <xf numFmtId="20" fontId="62" fillId="0" borderId="0" xfId="4" applyNumberFormat="1" applyFont="1">
      <alignment vertical="center"/>
    </xf>
    <xf numFmtId="0" fontId="63" fillId="0" borderId="0" xfId="4" applyFont="1" applyAlignment="1">
      <alignment horizontal="right" vertical="center"/>
    </xf>
    <xf numFmtId="0" fontId="67" fillId="0" borderId="0" xfId="4" applyFont="1" applyAlignment="1"/>
    <xf numFmtId="0" fontId="66" fillId="0" borderId="0" xfId="4" applyFont="1" applyAlignment="1">
      <alignment horizontal="right" vertical="center"/>
    </xf>
    <xf numFmtId="0" fontId="61" fillId="0" borderId="2" xfId="4" applyFont="1" applyBorder="1" applyAlignment="1">
      <alignment horizontal="center" vertical="center" wrapText="1"/>
    </xf>
    <xf numFmtId="0" fontId="61" fillId="0" borderId="20" xfId="4" applyFont="1" applyBorder="1" applyAlignment="1">
      <alignment horizontal="center" vertical="center" wrapText="1"/>
    </xf>
    <xf numFmtId="0" fontId="65" fillId="0" borderId="67" xfId="4" applyFont="1" applyBorder="1" applyAlignment="1">
      <alignment horizontal="center" vertical="center"/>
    </xf>
    <xf numFmtId="0" fontId="65" fillId="0" borderId="18" xfId="4" applyFont="1" applyBorder="1" applyAlignment="1">
      <alignment horizontal="center" vertical="center"/>
    </xf>
    <xf numFmtId="0" fontId="65" fillId="0" borderId="68" xfId="4" applyFont="1" applyBorder="1" applyAlignment="1">
      <alignment horizontal="center" vertical="center"/>
    </xf>
    <xf numFmtId="0" fontId="65" fillId="0" borderId="23" xfId="4" applyFont="1" applyBorder="1" applyAlignment="1">
      <alignment horizontal="center" vertical="center"/>
    </xf>
    <xf numFmtId="0" fontId="61" fillId="0" borderId="8" xfId="4" applyFont="1" applyBorder="1" applyAlignment="1">
      <alignment horizontal="center" vertical="center" wrapText="1"/>
    </xf>
    <xf numFmtId="0" fontId="65" fillId="0" borderId="72" xfId="4" applyFont="1" applyBorder="1" applyAlignment="1">
      <alignment horizontal="center" vertical="center" wrapText="1"/>
    </xf>
    <xf numFmtId="0" fontId="65" fillId="0" borderId="73" xfId="4" applyFont="1" applyBorder="1" applyAlignment="1">
      <alignment horizontal="center" vertical="center" wrapText="1"/>
    </xf>
    <xf numFmtId="0" fontId="65" fillId="0" borderId="74" xfId="4" applyFont="1" applyBorder="1" applyAlignment="1">
      <alignment horizontal="center" vertical="center" wrapText="1"/>
    </xf>
    <xf numFmtId="0" fontId="61" fillId="3" borderId="2" xfId="4" applyFont="1" applyFill="1" applyBorder="1" applyAlignment="1" applyProtection="1">
      <alignment horizontal="center" vertical="center" wrapText="1"/>
      <protection locked="0"/>
    </xf>
    <xf numFmtId="0" fontId="61" fillId="3" borderId="107" xfId="4" applyFont="1" applyFill="1" applyBorder="1" applyAlignment="1" applyProtection="1">
      <alignment horizontal="center" vertical="center" shrinkToFit="1"/>
      <protection locked="0"/>
    </xf>
    <xf numFmtId="0" fontId="61" fillId="3" borderId="108" xfId="4" applyFont="1" applyFill="1" applyBorder="1" applyAlignment="1" applyProtection="1">
      <alignment horizontal="center" vertical="center" shrinkToFit="1"/>
      <protection locked="0"/>
    </xf>
    <xf numFmtId="0" fontId="61" fillId="3" borderId="109" xfId="4" applyFont="1" applyFill="1" applyBorder="1" applyAlignment="1" applyProtection="1">
      <alignment horizontal="center" vertical="center" shrinkToFit="1"/>
      <protection locked="0"/>
    </xf>
    <xf numFmtId="0" fontId="61" fillId="3" borderId="20" xfId="4" applyFont="1" applyFill="1" applyBorder="1" applyAlignment="1" applyProtection="1">
      <alignment horizontal="center" vertical="center" wrapText="1"/>
      <protection locked="0"/>
    </xf>
    <xf numFmtId="178" fontId="61" fillId="0" borderId="88" xfId="4" applyNumberFormat="1" applyFont="1" applyBorder="1" applyAlignment="1">
      <alignment horizontal="center" vertical="center" shrinkToFit="1"/>
    </xf>
    <xf numFmtId="178" fontId="61" fillId="0" borderId="89" xfId="4" applyNumberFormat="1" applyFont="1" applyBorder="1" applyAlignment="1">
      <alignment horizontal="center" vertical="center" shrinkToFit="1"/>
    </xf>
    <xf numFmtId="178" fontId="61" fillId="0" borderId="90" xfId="4" applyNumberFormat="1" applyFont="1" applyBorder="1" applyAlignment="1">
      <alignment horizontal="center" vertical="center" shrinkToFit="1"/>
    </xf>
    <xf numFmtId="0" fontId="61" fillId="3" borderId="26" xfId="4" applyFont="1" applyFill="1" applyBorder="1" applyAlignment="1" applyProtection="1">
      <alignment horizontal="center" vertical="center" wrapText="1"/>
      <protection locked="0"/>
    </xf>
    <xf numFmtId="178" fontId="61" fillId="0" borderId="96" xfId="4" applyNumberFormat="1" applyFont="1" applyBorder="1" applyAlignment="1">
      <alignment horizontal="center" vertical="center" shrinkToFit="1"/>
    </xf>
    <xf numFmtId="178" fontId="61" fillId="0" borderId="97" xfId="4" applyNumberFormat="1" applyFont="1" applyBorder="1" applyAlignment="1">
      <alignment horizontal="center" vertical="center" shrinkToFit="1"/>
    </xf>
    <xf numFmtId="178" fontId="61" fillId="0" borderId="98" xfId="4" applyNumberFormat="1" applyFont="1" applyBorder="1" applyAlignment="1">
      <alignment horizontal="center" vertical="center" shrinkToFit="1"/>
    </xf>
    <xf numFmtId="0" fontId="61" fillId="3" borderId="28" xfId="4" applyFont="1" applyFill="1" applyBorder="1" applyAlignment="1" applyProtection="1">
      <alignment horizontal="center" vertical="center" wrapText="1"/>
      <protection locked="0"/>
    </xf>
    <xf numFmtId="0" fontId="61" fillId="3" borderId="8" xfId="4" applyFont="1" applyFill="1" applyBorder="1" applyAlignment="1" applyProtection="1">
      <alignment horizontal="center" vertical="center" wrapText="1"/>
      <protection locked="0"/>
    </xf>
    <xf numFmtId="0" fontId="66" fillId="2" borderId="121" xfId="4" applyFont="1" applyFill="1" applyBorder="1">
      <alignment vertical="center"/>
    </xf>
    <xf numFmtId="0" fontId="70" fillId="2" borderId="122" xfId="4" applyFont="1" applyFill="1" applyBorder="1" applyAlignment="1">
      <alignment horizontal="center" vertical="center"/>
    </xf>
    <xf numFmtId="0" fontId="66" fillId="2" borderId="122" xfId="4" applyFont="1" applyFill="1" applyBorder="1" applyAlignment="1">
      <alignment horizontal="center" vertical="center" wrapText="1"/>
    </xf>
    <xf numFmtId="0" fontId="66" fillId="2" borderId="122" xfId="4" applyFont="1" applyFill="1" applyBorder="1" applyAlignment="1">
      <alignment horizontal="center" vertical="center" shrinkToFit="1"/>
    </xf>
    <xf numFmtId="0" fontId="71" fillId="2" borderId="122" xfId="4" applyFont="1" applyFill="1" applyBorder="1" applyAlignment="1">
      <alignment horizontal="center" vertical="center" wrapText="1"/>
    </xf>
    <xf numFmtId="1" fontId="66" fillId="2" borderId="122" xfId="4" applyNumberFormat="1" applyFont="1" applyFill="1" applyBorder="1" applyAlignment="1">
      <alignment horizontal="center" vertical="center" wrapText="1"/>
    </xf>
    <xf numFmtId="0" fontId="66" fillId="2" borderId="123" xfId="4" applyFont="1" applyFill="1" applyBorder="1" applyAlignment="1">
      <alignment horizontal="center" vertical="center" wrapText="1"/>
    </xf>
    <xf numFmtId="0" fontId="65" fillId="0" borderId="1" xfId="4" applyFont="1" applyBorder="1">
      <alignment vertical="center"/>
    </xf>
    <xf numFmtId="0" fontId="65" fillId="0" borderId="58" xfId="4" applyFont="1" applyBorder="1" applyAlignment="1">
      <alignment vertical="center" wrapText="1"/>
    </xf>
    <xf numFmtId="0" fontId="65" fillId="0" borderId="76" xfId="4" applyFont="1" applyBorder="1" applyAlignment="1">
      <alignment vertical="center" wrapText="1"/>
    </xf>
    <xf numFmtId="0" fontId="65" fillId="0" borderId="144" xfId="4" applyFont="1" applyBorder="1" applyAlignment="1">
      <alignment vertical="center" wrapText="1"/>
    </xf>
    <xf numFmtId="178" fontId="65" fillId="2" borderId="145" xfId="4" applyNumberFormat="1" applyFont="1" applyFill="1" applyBorder="1" applyAlignment="1">
      <alignment horizontal="center" vertical="center" shrinkToFit="1"/>
    </xf>
    <xf numFmtId="178" fontId="65" fillId="2" borderId="146" xfId="4" applyNumberFormat="1" applyFont="1" applyFill="1" applyBorder="1" applyAlignment="1">
      <alignment horizontal="center" vertical="center" shrinkToFit="1"/>
    </xf>
    <xf numFmtId="178" fontId="65" fillId="2" borderId="147" xfId="4" applyNumberFormat="1" applyFont="1" applyFill="1" applyBorder="1" applyAlignment="1">
      <alignment horizontal="center" vertical="center" shrinkToFit="1"/>
    </xf>
    <xf numFmtId="0" fontId="65" fillId="0" borderId="63" xfId="4" applyFont="1" applyBorder="1">
      <alignment vertical="center"/>
    </xf>
    <xf numFmtId="0" fontId="65" fillId="0" borderId="0" xfId="4" applyFont="1" applyAlignment="1">
      <alignment vertical="center" wrapText="1"/>
    </xf>
    <xf numFmtId="0" fontId="65" fillId="0" borderId="31" xfId="4" applyFont="1" applyBorder="1" applyAlignment="1">
      <alignment vertical="center" wrapText="1"/>
    </xf>
    <xf numFmtId="0" fontId="65" fillId="0" borderId="92" xfId="4" applyFont="1" applyBorder="1" applyAlignment="1">
      <alignment vertical="center" wrapText="1"/>
    </xf>
    <xf numFmtId="0" fontId="65" fillId="0" borderId="101" xfId="4" applyFont="1" applyBorder="1">
      <alignment vertical="center"/>
    </xf>
    <xf numFmtId="0" fontId="65" fillId="0" borderId="22" xfId="4" applyFont="1" applyBorder="1" applyAlignment="1">
      <alignment vertical="center" wrapText="1"/>
    </xf>
    <xf numFmtId="0" fontId="65" fillId="0" borderId="65" xfId="4" applyFont="1" applyBorder="1">
      <alignment vertical="center"/>
    </xf>
    <xf numFmtId="178" fontId="65" fillId="5" borderId="67" xfId="4" applyNumberFormat="1" applyFont="1" applyFill="1" applyBorder="1" applyAlignment="1" applyProtection="1">
      <alignment horizontal="center" vertical="center" shrinkToFit="1"/>
      <protection locked="0"/>
    </xf>
    <xf numFmtId="178" fontId="65" fillId="5" borderId="18" xfId="4" applyNumberFormat="1" applyFont="1" applyFill="1" applyBorder="1" applyAlignment="1" applyProtection="1">
      <alignment horizontal="center" vertical="center" shrinkToFit="1"/>
      <protection locked="0"/>
    </xf>
    <xf numFmtId="178" fontId="65" fillId="5" borderId="68" xfId="4" applyNumberFormat="1" applyFont="1" applyFill="1" applyBorder="1" applyAlignment="1" applyProtection="1">
      <alignment horizontal="center" vertical="center" shrinkToFit="1"/>
      <protection locked="0"/>
    </xf>
    <xf numFmtId="0" fontId="65" fillId="0" borderId="143" xfId="4" applyFont="1" applyBorder="1">
      <alignment vertical="center"/>
    </xf>
    <xf numFmtId="0" fontId="65" fillId="0" borderId="117" xfId="4" applyFont="1" applyBorder="1" applyAlignment="1">
      <alignment vertical="center" wrapText="1"/>
    </xf>
    <xf numFmtId="178" fontId="65" fillId="2" borderId="134" xfId="4" applyNumberFormat="1" applyFont="1" applyFill="1" applyBorder="1" applyAlignment="1">
      <alignment horizontal="center" vertical="center" shrinkToFit="1"/>
    </xf>
    <xf numFmtId="178" fontId="65" fillId="2" borderId="4" xfId="4" applyNumberFormat="1" applyFont="1" applyFill="1" applyBorder="1" applyAlignment="1">
      <alignment horizontal="center" vertical="center" shrinkToFit="1"/>
    </xf>
    <xf numFmtId="178" fontId="65" fillId="2" borderId="135" xfId="4" applyNumberFormat="1" applyFont="1" applyFill="1" applyBorder="1" applyAlignment="1">
      <alignment horizontal="center" vertical="center" shrinkToFit="1"/>
    </xf>
    <xf numFmtId="178" fontId="65" fillId="2" borderId="3" xfId="4" applyNumberFormat="1" applyFont="1" applyFill="1" applyBorder="1" applyAlignment="1">
      <alignment horizontal="center" vertical="center" shrinkToFit="1"/>
    </xf>
    <xf numFmtId="178" fontId="65" fillId="2" borderId="67" xfId="4" applyNumberFormat="1" applyFont="1" applyFill="1" applyBorder="1" applyAlignment="1">
      <alignment horizontal="center" vertical="center" shrinkToFit="1"/>
    </xf>
    <xf numFmtId="178" fontId="65" fillId="2" borderId="18" xfId="4" applyNumberFormat="1" applyFont="1" applyFill="1" applyBorder="1" applyAlignment="1">
      <alignment horizontal="center" vertical="center" shrinkToFit="1"/>
    </xf>
    <xf numFmtId="178" fontId="65" fillId="2" borderId="68" xfId="4" applyNumberFormat="1" applyFont="1" applyFill="1" applyBorder="1" applyAlignment="1">
      <alignment horizontal="center" vertical="center" shrinkToFit="1"/>
    </xf>
    <xf numFmtId="178" fontId="65" fillId="2" borderId="23" xfId="4" applyNumberFormat="1" applyFont="1" applyFill="1" applyBorder="1" applyAlignment="1">
      <alignment horizontal="center" vertical="center" shrinkToFit="1"/>
    </xf>
    <xf numFmtId="178" fontId="65" fillId="2" borderId="72" xfId="4" applyNumberFormat="1" applyFont="1" applyFill="1" applyBorder="1" applyAlignment="1">
      <alignment horizontal="center" vertical="center" shrinkToFit="1"/>
    </xf>
    <xf numFmtId="178" fontId="65" fillId="2" borderId="73" xfId="4" applyNumberFormat="1" applyFont="1" applyFill="1" applyBorder="1" applyAlignment="1">
      <alignment horizontal="center" vertical="center" shrinkToFit="1"/>
    </xf>
    <xf numFmtId="178" fontId="65" fillId="2" borderId="74" xfId="4" applyNumberFormat="1" applyFont="1" applyFill="1" applyBorder="1" applyAlignment="1">
      <alignment horizontal="center" vertical="center" shrinkToFit="1"/>
    </xf>
    <xf numFmtId="178" fontId="65" fillId="2" borderId="19" xfId="4" applyNumberFormat="1" applyFont="1" applyFill="1" applyBorder="1" applyAlignment="1">
      <alignment horizontal="center" vertical="center" shrinkToFit="1"/>
    </xf>
    <xf numFmtId="0" fontId="67" fillId="0" borderId="0" xfId="4" applyFont="1">
      <alignment vertical="center"/>
    </xf>
    <xf numFmtId="0" fontId="66" fillId="0" borderId="0" xfId="4" applyFont="1" applyAlignment="1">
      <alignment vertical="center" shrinkToFit="1"/>
    </xf>
    <xf numFmtId="0" fontId="69" fillId="0" borderId="0" xfId="4" applyFont="1" applyAlignment="1">
      <alignment vertical="center" shrinkToFit="1"/>
    </xf>
    <xf numFmtId="0" fontId="66" fillId="0" borderId="0" xfId="4" applyFont="1" applyAlignment="1">
      <alignment vertical="center" wrapText="1"/>
    </xf>
    <xf numFmtId="0" fontId="65" fillId="0" borderId="0" xfId="4" applyFont="1" applyAlignment="1">
      <alignment horizontal="justify" vertical="center" wrapText="1"/>
    </xf>
    <xf numFmtId="0" fontId="66" fillId="0" borderId="0" xfId="4" applyFont="1" applyAlignment="1">
      <alignment vertical="center" textRotation="90"/>
    </xf>
    <xf numFmtId="0" fontId="77" fillId="2" borderId="0" xfId="4" applyFont="1" applyFill="1" applyAlignment="1">
      <alignment horizontal="left" vertical="center"/>
    </xf>
    <xf numFmtId="0" fontId="78" fillId="2" borderId="0" xfId="4" applyFont="1" applyFill="1" applyAlignment="1">
      <alignment horizontal="center" vertical="center"/>
    </xf>
    <xf numFmtId="0" fontId="78" fillId="2" borderId="0" xfId="4" applyFont="1" applyFill="1">
      <alignment vertical="center"/>
    </xf>
    <xf numFmtId="0" fontId="78" fillId="2" borderId="0" xfId="4" applyFont="1" applyFill="1" applyAlignment="1">
      <alignment horizontal="left" vertical="center"/>
    </xf>
    <xf numFmtId="0" fontId="79" fillId="2" borderId="0" xfId="4" applyFont="1" applyFill="1">
      <alignment vertical="center"/>
    </xf>
    <xf numFmtId="0" fontId="79" fillId="2" borderId="0" xfId="4" applyFont="1" applyFill="1" applyAlignment="1">
      <alignment horizontal="left" vertical="center"/>
    </xf>
    <xf numFmtId="0" fontId="78" fillId="5" borderId="18" xfId="4" applyFont="1" applyFill="1" applyBorder="1" applyAlignment="1" applyProtection="1">
      <alignment horizontal="center" vertical="center"/>
      <protection locked="0"/>
    </xf>
    <xf numFmtId="20" fontId="78" fillId="5" borderId="18" xfId="4" applyNumberFormat="1" applyFont="1" applyFill="1" applyBorder="1" applyAlignment="1" applyProtection="1">
      <alignment horizontal="center" vertical="center"/>
      <protection locked="0"/>
    </xf>
    <xf numFmtId="0" fontId="78" fillId="2" borderId="18" xfId="4" applyFont="1" applyFill="1" applyBorder="1" applyAlignment="1">
      <alignment horizontal="center" vertical="center"/>
    </xf>
    <xf numFmtId="177" fontId="78" fillId="2" borderId="18" xfId="4" applyNumberFormat="1" applyFont="1" applyFill="1" applyBorder="1" applyAlignment="1">
      <alignment horizontal="center" vertical="center"/>
    </xf>
    <xf numFmtId="0" fontId="78" fillId="5" borderId="18" xfId="4" applyFont="1" applyFill="1" applyBorder="1" applyAlignment="1" applyProtection="1">
      <alignment horizontal="left" vertical="center"/>
      <protection locked="0"/>
    </xf>
    <xf numFmtId="0" fontId="78" fillId="2" borderId="18" xfId="5" applyNumberFormat="1" applyFont="1" applyFill="1" applyBorder="1" applyAlignment="1" applyProtection="1">
      <alignment horizontal="center" vertical="center"/>
    </xf>
    <xf numFmtId="20" fontId="78" fillId="2" borderId="18" xfId="4" applyNumberFormat="1" applyFont="1" applyFill="1" applyBorder="1" applyAlignment="1">
      <alignment horizontal="center" vertical="center"/>
    </xf>
    <xf numFmtId="0" fontId="80" fillId="2" borderId="0" xfId="4" applyFont="1" applyFill="1" applyAlignment="1">
      <alignment horizontal="left" vertical="center"/>
    </xf>
    <xf numFmtId="0" fontId="61" fillId="2" borderId="0" xfId="4" applyFont="1" applyFill="1" applyProtection="1">
      <alignment vertical="center"/>
      <protection locked="0"/>
    </xf>
    <xf numFmtId="0" fontId="66" fillId="0" borderId="65" xfId="4" applyFont="1" applyBorder="1">
      <alignment vertical="center"/>
    </xf>
    <xf numFmtId="0" fontId="66" fillId="0" borderId="31" xfId="4" applyFont="1" applyBorder="1" applyAlignment="1">
      <alignment vertical="center" wrapText="1"/>
    </xf>
    <xf numFmtId="0" fontId="66" fillId="0" borderId="143" xfId="4" applyFont="1" applyBorder="1">
      <alignment vertical="center"/>
    </xf>
    <xf numFmtId="0" fontId="66" fillId="0" borderId="117" xfId="4" applyFont="1" applyBorder="1" applyAlignment="1">
      <alignment vertical="center" wrapText="1"/>
    </xf>
    <xf numFmtId="178" fontId="61" fillId="3" borderId="107" xfId="4" applyNumberFormat="1" applyFont="1" applyFill="1" applyBorder="1" applyAlignment="1" applyProtection="1">
      <alignment horizontal="center" vertical="center" shrinkToFit="1"/>
      <protection locked="0"/>
    </xf>
    <xf numFmtId="178" fontId="61" fillId="3" borderId="108" xfId="4" applyNumberFormat="1" applyFont="1" applyFill="1" applyBorder="1" applyAlignment="1" applyProtection="1">
      <alignment horizontal="center" vertical="center" shrinkToFit="1"/>
      <protection locked="0"/>
    </xf>
    <xf numFmtId="178" fontId="61" fillId="3" borderId="109" xfId="4" applyNumberFormat="1" applyFont="1" applyFill="1" applyBorder="1" applyAlignment="1" applyProtection="1">
      <alignment horizontal="center" vertical="center" shrinkToFit="1"/>
      <protection locked="0"/>
    </xf>
    <xf numFmtId="0" fontId="61" fillId="3" borderId="27" xfId="4" applyFont="1" applyFill="1" applyBorder="1" applyAlignment="1" applyProtection="1">
      <alignment horizontal="center" vertical="center" wrapText="1"/>
      <protection locked="0"/>
    </xf>
    <xf numFmtId="0" fontId="61" fillId="3" borderId="25" xfId="4" applyFont="1" applyFill="1" applyBorder="1" applyAlignment="1" applyProtection="1">
      <alignment horizontal="center" vertical="center" wrapText="1"/>
      <protection locked="0"/>
    </xf>
    <xf numFmtId="178" fontId="66" fillId="2" borderId="122" xfId="4" applyNumberFormat="1" applyFont="1" applyFill="1" applyBorder="1" applyAlignment="1">
      <alignment horizontal="center" vertical="center" shrinkToFit="1"/>
    </xf>
    <xf numFmtId="178" fontId="66" fillId="2" borderId="122" xfId="4" applyNumberFormat="1" applyFont="1" applyFill="1" applyBorder="1" applyAlignment="1">
      <alignment horizontal="center" vertical="center" wrapText="1"/>
    </xf>
    <xf numFmtId="0" fontId="33" fillId="2" borderId="26" xfId="0" applyFont="1" applyFill="1" applyBorder="1" applyAlignment="1">
      <alignment horizontal="center" vertical="center"/>
    </xf>
    <xf numFmtId="0" fontId="29" fillId="2" borderId="32"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0" xfId="0" applyFont="1" applyFill="1" applyAlignment="1">
      <alignment horizontal="center" vertical="center"/>
    </xf>
    <xf numFmtId="0" fontId="29" fillId="2" borderId="20" xfId="0" applyFont="1" applyFill="1" applyBorder="1" applyAlignment="1">
      <alignment horizontal="center" vertical="center"/>
    </xf>
    <xf numFmtId="0" fontId="42" fillId="2" borderId="0" xfId="0" applyFont="1" applyFill="1" applyAlignment="1">
      <alignment horizontal="left" vertical="center"/>
    </xf>
    <xf numFmtId="0" fontId="28" fillId="2" borderId="0" xfId="0" applyFont="1" applyFill="1" applyAlignment="1">
      <alignment horizontal="left" vertical="center" wrapText="1"/>
    </xf>
    <xf numFmtId="0" fontId="33" fillId="2" borderId="0" xfId="0" applyFont="1" applyFill="1" applyAlignment="1">
      <alignment horizontal="left" vertical="top" wrapText="1"/>
    </xf>
    <xf numFmtId="0" fontId="28" fillId="2" borderId="21"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20" xfId="0" applyFont="1" applyFill="1" applyBorder="1" applyAlignment="1">
      <alignment horizontal="center" vertical="center" wrapText="1"/>
    </xf>
    <xf numFmtId="0" fontId="33" fillId="2" borderId="0" xfId="0" applyFont="1" applyFill="1" applyAlignment="1">
      <alignment horizontal="left" vertical="top"/>
    </xf>
    <xf numFmtId="0" fontId="33" fillId="2" borderId="18" xfId="0" applyFont="1" applyFill="1" applyBorder="1" applyAlignment="1">
      <alignment horizontal="center" vertical="center"/>
    </xf>
    <xf numFmtId="0" fontId="33" fillId="2" borderId="22" xfId="0" applyFont="1" applyFill="1" applyBorder="1" applyAlignment="1">
      <alignment horizontal="left" vertical="top"/>
    </xf>
    <xf numFmtId="0" fontId="28" fillId="2" borderId="21" xfId="0" applyFont="1" applyFill="1" applyBorder="1" applyAlignment="1">
      <alignment horizontal="center" vertical="top" wrapText="1"/>
    </xf>
    <xf numFmtId="0" fontId="33" fillId="2" borderId="32" xfId="0" applyFont="1" applyFill="1" applyBorder="1" applyAlignment="1">
      <alignment horizontal="left" vertical="center"/>
    </xf>
    <xf numFmtId="0" fontId="38" fillId="2" borderId="0" xfId="0" applyFont="1" applyFill="1" applyAlignment="1">
      <alignment horizontal="left" vertical="center" wrapText="1"/>
    </xf>
    <xf numFmtId="0" fontId="33" fillId="2" borderId="22" xfId="0" applyFont="1" applyFill="1" applyBorder="1" applyAlignment="1">
      <alignment horizontal="left" vertical="center"/>
    </xf>
    <xf numFmtId="0" fontId="33" fillId="2" borderId="32" xfId="0" applyFont="1" applyFill="1" applyBorder="1" applyAlignment="1">
      <alignment horizontal="center" vertical="center"/>
    </xf>
    <xf numFmtId="0" fontId="33" fillId="2" borderId="21" xfId="0" applyFont="1" applyFill="1" applyBorder="1" applyAlignment="1">
      <alignment horizontal="center" vertical="center"/>
    </xf>
    <xf numFmtId="0" fontId="27" fillId="2" borderId="0" xfId="0" applyFont="1" applyFill="1" applyAlignment="1">
      <alignment horizontal="center" vertical="center"/>
    </xf>
    <xf numFmtId="0" fontId="30" fillId="2" borderId="32" xfId="0" applyFont="1" applyFill="1" applyBorder="1" applyAlignment="1">
      <alignment horizontal="left" vertical="center"/>
    </xf>
    <xf numFmtId="0" fontId="31" fillId="2" borderId="0" xfId="0" applyFont="1" applyFill="1" applyAlignment="1">
      <alignment horizontal="center" vertical="center"/>
    </xf>
    <xf numFmtId="0" fontId="32" fillId="2" borderId="0" xfId="0" applyFont="1" applyFill="1" applyAlignment="1">
      <alignment horizontal="left" vertical="center"/>
    </xf>
    <xf numFmtId="0" fontId="49" fillId="2" borderId="0" xfId="0" applyFont="1" applyFill="1" applyAlignment="1">
      <alignment horizontal="left" vertical="center" wrapText="1"/>
    </xf>
    <xf numFmtId="0" fontId="27" fillId="2" borderId="22" xfId="0" applyFont="1" applyFill="1" applyBorder="1" applyAlignment="1">
      <alignment horizontal="center" vertical="center"/>
    </xf>
    <xf numFmtId="0" fontId="33" fillId="2" borderId="22"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28" fillId="2" borderId="28" xfId="0" applyFont="1" applyFill="1" applyBorder="1" applyAlignment="1">
      <alignment horizontal="center" vertical="center"/>
    </xf>
    <xf numFmtId="0" fontId="27" fillId="2" borderId="35" xfId="0" applyFont="1" applyFill="1" applyBorder="1" applyAlignment="1">
      <alignment horizontal="center" vertical="center"/>
    </xf>
    <xf numFmtId="0" fontId="27" fillId="2" borderId="27" xfId="0" applyFont="1" applyFill="1" applyBorder="1" applyAlignment="1">
      <alignment horizontal="center" vertical="center"/>
    </xf>
    <xf numFmtId="0" fontId="28" fillId="2" borderId="22" xfId="0" applyFont="1" applyFill="1" applyBorder="1" applyAlignment="1">
      <alignment horizontal="center" vertical="top" wrapText="1"/>
    </xf>
    <xf numFmtId="0" fontId="50" fillId="2" borderId="0" xfId="0" applyFont="1" applyFill="1"/>
    <xf numFmtId="0" fontId="83" fillId="2" borderId="0" xfId="0" applyFont="1" applyFill="1" applyAlignment="1">
      <alignment vertical="center"/>
    </xf>
    <xf numFmtId="0" fontId="83" fillId="2" borderId="0" xfId="0" applyFont="1" applyFill="1" applyAlignment="1">
      <alignment horizontal="center" vertical="center"/>
    </xf>
    <xf numFmtId="0" fontId="33" fillId="2" borderId="28" xfId="0" applyFont="1" applyFill="1" applyBorder="1" applyAlignment="1">
      <alignment horizontal="center" vertical="center"/>
    </xf>
    <xf numFmtId="0" fontId="33" fillId="2" borderId="25" xfId="0" applyFont="1" applyFill="1" applyBorder="1" applyAlignment="1">
      <alignment horizontal="center" vertical="center"/>
    </xf>
    <xf numFmtId="0" fontId="33" fillId="2" borderId="26" xfId="0" applyFont="1" applyFill="1" applyBorder="1" applyAlignment="1">
      <alignment horizontal="center" vertical="center"/>
    </xf>
    <xf numFmtId="0" fontId="28" fillId="2" borderId="34" xfId="0" applyFont="1" applyFill="1" applyBorder="1" applyAlignment="1">
      <alignment horizontal="left" vertical="center" wrapText="1"/>
    </xf>
    <xf numFmtId="0" fontId="28" fillId="2" borderId="32" xfId="0" applyFont="1" applyFill="1" applyBorder="1" applyAlignment="1">
      <alignment horizontal="left" vertical="center" wrapText="1"/>
    </xf>
    <xf numFmtId="0" fontId="28" fillId="2" borderId="35"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18" xfId="0" applyFont="1" applyFill="1" applyBorder="1" applyAlignment="1">
      <alignment horizontal="center" vertical="center"/>
    </xf>
    <xf numFmtId="0" fontId="28" fillId="2" borderId="34" xfId="0" applyFont="1" applyFill="1" applyBorder="1" applyAlignment="1">
      <alignment horizontal="center" vertical="center"/>
    </xf>
    <xf numFmtId="0" fontId="35" fillId="0" borderId="32" xfId="0" applyFont="1" applyBorder="1" applyAlignment="1">
      <alignment horizontal="center" vertical="center"/>
    </xf>
    <xf numFmtId="0" fontId="35" fillId="0" borderId="29" xfId="0" applyFont="1" applyBorder="1" applyAlignment="1">
      <alignment horizontal="center" vertical="center"/>
    </xf>
    <xf numFmtId="0" fontId="35" fillId="0" borderId="35" xfId="0" applyFont="1" applyBorder="1" applyAlignment="1">
      <alignment horizontal="center" vertical="center"/>
    </xf>
    <xf numFmtId="0" fontId="35" fillId="0" borderId="22" xfId="0" applyFont="1" applyBorder="1" applyAlignment="1">
      <alignment horizontal="center" vertical="center"/>
    </xf>
    <xf numFmtId="0" fontId="35" fillId="0" borderId="27" xfId="0" applyFont="1" applyBorder="1" applyAlignment="1">
      <alignment horizontal="center" vertical="center"/>
    </xf>
    <xf numFmtId="0" fontId="29" fillId="2" borderId="24" xfId="0" applyFont="1" applyFill="1" applyBorder="1" applyAlignment="1">
      <alignment horizontal="center" vertical="center"/>
    </xf>
    <xf numFmtId="0" fontId="35" fillId="0" borderId="31"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28" fillId="2" borderId="29" xfId="0" applyFont="1" applyFill="1" applyBorder="1" applyAlignment="1">
      <alignment horizontal="left" vertical="center" wrapText="1"/>
    </xf>
    <xf numFmtId="0" fontId="28" fillId="2" borderId="27" xfId="0" applyFont="1" applyFill="1" applyBorder="1" applyAlignment="1">
      <alignment horizontal="left" vertical="center" wrapText="1"/>
    </xf>
    <xf numFmtId="0" fontId="28" fillId="2" borderId="18" xfId="0" applyFont="1" applyFill="1" applyBorder="1" applyAlignment="1">
      <alignment horizontal="center" vertical="center" wrapText="1"/>
    </xf>
    <xf numFmtId="0" fontId="29" fillId="2" borderId="34" xfId="0" applyFont="1" applyFill="1" applyBorder="1" applyAlignment="1">
      <alignment horizontal="center" vertical="center"/>
    </xf>
    <xf numFmtId="0" fontId="29" fillId="2" borderId="32" xfId="0" applyFont="1" applyFill="1" applyBorder="1" applyAlignment="1">
      <alignment horizontal="center" vertical="center"/>
    </xf>
    <xf numFmtId="0" fontId="29" fillId="2" borderId="29" xfId="0" applyFont="1" applyFill="1" applyBorder="1" applyAlignment="1">
      <alignment horizontal="center" vertical="center"/>
    </xf>
    <xf numFmtId="0" fontId="29" fillId="2" borderId="35" xfId="0" applyFont="1" applyFill="1" applyBorder="1" applyAlignment="1">
      <alignment horizontal="center" vertical="center"/>
    </xf>
    <xf numFmtId="0" fontId="29" fillId="2" borderId="22" xfId="0" applyFont="1" applyFill="1" applyBorder="1" applyAlignment="1">
      <alignment horizontal="center" vertical="center"/>
    </xf>
    <xf numFmtId="0" fontId="29" fillId="2" borderId="27" xfId="0" applyFont="1" applyFill="1" applyBorder="1" applyAlignment="1">
      <alignment horizontal="center" vertical="center"/>
    </xf>
    <xf numFmtId="0" fontId="28" fillId="2" borderId="34"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27" xfId="0" applyFont="1" applyFill="1" applyBorder="1" applyAlignment="1">
      <alignment horizontal="center" vertical="center" wrapText="1"/>
    </xf>
    <xf numFmtId="0" fontId="29" fillId="2" borderId="18"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0" xfId="0" applyFont="1" applyFill="1" applyAlignment="1">
      <alignment horizontal="center" vertical="center"/>
    </xf>
    <xf numFmtId="0" fontId="29" fillId="2" borderId="20" xfId="0" applyFont="1" applyFill="1" applyBorder="1" applyAlignment="1">
      <alignment horizontal="center" vertical="center"/>
    </xf>
    <xf numFmtId="0" fontId="42" fillId="2" borderId="0" xfId="0" applyFont="1" applyFill="1" applyAlignment="1">
      <alignment horizontal="left" vertical="center"/>
    </xf>
    <xf numFmtId="0" fontId="33" fillId="2" borderId="18" xfId="0" applyFont="1" applyFill="1" applyBorder="1" applyAlignment="1">
      <alignment horizontal="center" vertical="center" shrinkToFit="1"/>
    </xf>
    <xf numFmtId="0" fontId="28" fillId="2" borderId="18" xfId="0" applyFont="1" applyFill="1" applyBorder="1" applyAlignment="1">
      <alignment horizontal="left" vertical="center" wrapText="1"/>
    </xf>
    <xf numFmtId="0" fontId="33" fillId="2" borderId="28" xfId="0" applyFont="1" applyFill="1" applyBorder="1" applyAlignment="1">
      <alignment horizontal="center" vertical="center" shrinkToFit="1"/>
    </xf>
    <xf numFmtId="0" fontId="33" fillId="2" borderId="26" xfId="0" applyFont="1" applyFill="1" applyBorder="1" applyAlignment="1">
      <alignment horizontal="center" vertical="center" shrinkToFit="1"/>
    </xf>
    <xf numFmtId="0" fontId="28" fillId="2" borderId="21"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20" xfId="0" applyFont="1" applyFill="1" applyBorder="1" applyAlignment="1">
      <alignment horizontal="left" vertical="center" wrapText="1"/>
    </xf>
    <xf numFmtId="0" fontId="28" fillId="2" borderId="0" xfId="0" applyFont="1" applyFill="1" applyAlignment="1">
      <alignment horizontal="center" vertical="top" wrapText="1"/>
    </xf>
    <xf numFmtId="0" fontId="28" fillId="2" borderId="22" xfId="0" applyFont="1" applyFill="1" applyBorder="1" applyAlignment="1">
      <alignment horizontal="center" vertical="top" wrapText="1"/>
    </xf>
    <xf numFmtId="0" fontId="33" fillId="2" borderId="0" xfId="0" applyFont="1" applyFill="1" applyAlignment="1">
      <alignment horizontal="left" vertical="top"/>
    </xf>
    <xf numFmtId="0" fontId="28" fillId="2" borderId="34" xfId="0" applyFont="1" applyFill="1" applyBorder="1" applyAlignment="1">
      <alignment horizontal="left" vertical="center"/>
    </xf>
    <xf numFmtId="0" fontId="28" fillId="2" borderId="32" xfId="0" applyFont="1" applyFill="1" applyBorder="1" applyAlignment="1">
      <alignment horizontal="left" vertical="center"/>
    </xf>
    <xf numFmtId="0" fontId="28" fillId="2" borderId="29" xfId="0" applyFont="1" applyFill="1" applyBorder="1" applyAlignment="1">
      <alignment horizontal="left" vertical="center"/>
    </xf>
    <xf numFmtId="0" fontId="28" fillId="2" borderId="21" xfId="0" applyFont="1" applyFill="1" applyBorder="1" applyAlignment="1">
      <alignment horizontal="left" vertical="center"/>
    </xf>
    <xf numFmtId="0" fontId="28" fillId="2" borderId="0" xfId="0" applyFont="1" applyFill="1" applyAlignment="1">
      <alignment horizontal="left" vertical="center"/>
    </xf>
    <xf numFmtId="0" fontId="28" fillId="2" borderId="20" xfId="0" applyFont="1" applyFill="1" applyBorder="1" applyAlignment="1">
      <alignment horizontal="left" vertical="center"/>
    </xf>
    <xf numFmtId="0" fontId="33" fillId="2" borderId="0" xfId="0" applyFont="1" applyFill="1" applyAlignment="1">
      <alignment horizontal="left" vertical="top" wrapText="1"/>
    </xf>
    <xf numFmtId="0" fontId="28" fillId="2" borderId="21"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20" xfId="0" applyFont="1" applyFill="1" applyBorder="1" applyAlignment="1">
      <alignment horizontal="center" vertical="center" wrapText="1"/>
    </xf>
    <xf numFmtId="0" fontId="35" fillId="0" borderId="32" xfId="0" applyFont="1" applyBorder="1" applyAlignment="1">
      <alignment horizontal="left" vertical="center" wrapText="1"/>
    </xf>
    <xf numFmtId="0" fontId="35" fillId="0" borderId="29" xfId="0" applyFont="1" applyBorder="1" applyAlignment="1">
      <alignment horizontal="left" vertical="center" wrapText="1"/>
    </xf>
    <xf numFmtId="0" fontId="35" fillId="0" borderId="35" xfId="0" applyFont="1" applyBorder="1" applyAlignment="1">
      <alignment horizontal="left" vertical="center" wrapText="1"/>
    </xf>
    <xf numFmtId="0" fontId="35" fillId="0" borderId="22" xfId="0" applyFont="1" applyBorder="1" applyAlignment="1">
      <alignment horizontal="left" vertical="center" wrapText="1"/>
    </xf>
    <xf numFmtId="0" fontId="35" fillId="0" borderId="27" xfId="0" applyFont="1" applyBorder="1" applyAlignment="1">
      <alignment horizontal="left" vertical="center" wrapText="1"/>
    </xf>
    <xf numFmtId="0" fontId="28" fillId="2" borderId="51" xfId="0" applyFont="1" applyFill="1" applyBorder="1" applyAlignment="1">
      <alignment horizontal="center" vertical="center" wrapText="1"/>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24" xfId="0" applyFont="1" applyFill="1" applyBorder="1" applyAlignment="1">
      <alignment horizontal="left" vertical="center" wrapText="1"/>
    </xf>
    <xf numFmtId="0" fontId="28" fillId="2" borderId="31"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24" xfId="0" applyFont="1" applyFill="1" applyBorder="1" applyAlignment="1">
      <alignment horizontal="left" vertical="top" wrapText="1"/>
    </xf>
    <xf numFmtId="0" fontId="28" fillId="2" borderId="31" xfId="0" applyFont="1" applyFill="1" applyBorder="1" applyAlignment="1">
      <alignment horizontal="left" vertical="top" wrapText="1"/>
    </xf>
    <xf numFmtId="0" fontId="28" fillId="2" borderId="23" xfId="0" applyFont="1" applyFill="1" applyBorder="1" applyAlignment="1">
      <alignment horizontal="left" vertical="top" wrapText="1"/>
    </xf>
    <xf numFmtId="0" fontId="35" fillId="0" borderId="26" xfId="0" applyFont="1" applyBorder="1" applyAlignment="1">
      <alignment horizontal="center" vertical="center"/>
    </xf>
    <xf numFmtId="0" fontId="33" fillId="2" borderId="18" xfId="0" applyFont="1" applyFill="1" applyBorder="1" applyAlignment="1">
      <alignment horizontal="center" vertical="center"/>
    </xf>
    <xf numFmtId="0" fontId="35" fillId="2" borderId="32" xfId="0" applyFont="1" applyFill="1" applyBorder="1" applyAlignment="1">
      <alignment horizontal="left" vertical="center" wrapText="1"/>
    </xf>
    <xf numFmtId="0" fontId="35" fillId="2" borderId="35" xfId="0" applyFont="1" applyFill="1" applyBorder="1" applyAlignment="1">
      <alignment horizontal="left" vertical="center" wrapText="1"/>
    </xf>
    <xf numFmtId="0" fontId="35" fillId="2" borderId="22" xfId="0" applyFont="1" applyFill="1" applyBorder="1" applyAlignment="1">
      <alignment horizontal="left" vertical="center" wrapText="1"/>
    </xf>
    <xf numFmtId="0" fontId="35" fillId="2" borderId="32" xfId="0" applyFont="1" applyFill="1" applyBorder="1" applyAlignment="1">
      <alignment vertical="center"/>
    </xf>
    <xf numFmtId="0" fontId="35" fillId="2" borderId="29" xfId="0" applyFont="1" applyFill="1" applyBorder="1" applyAlignment="1">
      <alignment vertical="center"/>
    </xf>
    <xf numFmtId="0" fontId="35" fillId="2" borderId="35" xfId="0" applyFont="1" applyFill="1" applyBorder="1" applyAlignment="1">
      <alignment vertical="center"/>
    </xf>
    <xf numFmtId="0" fontId="35" fillId="2" borderId="22" xfId="0" applyFont="1" applyFill="1" applyBorder="1" applyAlignment="1">
      <alignment vertical="center"/>
    </xf>
    <xf numFmtId="0" fontId="35" fillId="2" borderId="27" xfId="0" applyFont="1" applyFill="1" applyBorder="1" applyAlignment="1">
      <alignment vertical="center"/>
    </xf>
    <xf numFmtId="0" fontId="28" fillId="2" borderId="0" xfId="0" applyFont="1" applyFill="1" applyAlignment="1">
      <alignment horizontal="left" vertical="top"/>
    </xf>
    <xf numFmtId="0" fontId="28" fillId="2" borderId="20" xfId="0" applyFont="1" applyFill="1" applyBorder="1" applyAlignment="1">
      <alignment horizontal="left" vertical="top"/>
    </xf>
    <xf numFmtId="0" fontId="28" fillId="2" borderId="35" xfId="0" applyFont="1" applyFill="1" applyBorder="1" applyAlignment="1">
      <alignment horizontal="left" vertical="center"/>
    </xf>
    <xf numFmtId="0" fontId="28" fillId="2" borderId="22" xfId="0" applyFont="1" applyFill="1" applyBorder="1" applyAlignment="1">
      <alignment horizontal="left" vertical="center"/>
    </xf>
    <xf numFmtId="0" fontId="28" fillId="2" borderId="27" xfId="0" applyFont="1" applyFill="1" applyBorder="1" applyAlignment="1">
      <alignment horizontal="left" vertical="center"/>
    </xf>
    <xf numFmtId="0" fontId="33" fillId="2" borderId="22" xfId="0" applyFont="1" applyFill="1" applyBorder="1" applyAlignment="1">
      <alignment horizontal="left" vertical="top"/>
    </xf>
    <xf numFmtId="0" fontId="33" fillId="2" borderId="34" xfId="0" applyFont="1" applyFill="1" applyBorder="1" applyAlignment="1">
      <alignment horizontal="left" vertical="center" wrapText="1"/>
    </xf>
    <xf numFmtId="0" fontId="33" fillId="2" borderId="32" xfId="0" applyFont="1" applyFill="1" applyBorder="1" applyAlignment="1">
      <alignment horizontal="left" vertical="center" wrapText="1"/>
    </xf>
    <xf numFmtId="0" fontId="33" fillId="2" borderId="29" xfId="0" applyFont="1" applyFill="1" applyBorder="1" applyAlignment="1">
      <alignment horizontal="left" vertical="center" wrapText="1"/>
    </xf>
    <xf numFmtId="0" fontId="33" fillId="2" borderId="35" xfId="0" applyFont="1" applyFill="1" applyBorder="1" applyAlignment="1">
      <alignment horizontal="left" vertical="center" wrapText="1"/>
    </xf>
    <xf numFmtId="0" fontId="33" fillId="2" borderId="22"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28" fillId="2" borderId="21" xfId="0" applyFont="1" applyFill="1" applyBorder="1" applyAlignment="1">
      <alignment horizontal="center" vertical="top" wrapText="1"/>
    </xf>
    <xf numFmtId="0" fontId="51" fillId="2" borderId="0" xfId="0" applyFont="1" applyFill="1" applyAlignment="1">
      <alignment vertical="center" wrapText="1"/>
    </xf>
    <xf numFmtId="0" fontId="35" fillId="2" borderId="21" xfId="0" applyFont="1" applyFill="1" applyBorder="1" applyAlignment="1">
      <alignment horizontal="left" vertical="center" wrapText="1"/>
    </xf>
    <xf numFmtId="0" fontId="35" fillId="2" borderId="0" xfId="0" applyFont="1" applyFill="1" applyAlignment="1">
      <alignment horizontal="left" vertical="center" wrapText="1"/>
    </xf>
    <xf numFmtId="0" fontId="35" fillId="2" borderId="32" xfId="0" applyFont="1" applyFill="1" applyBorder="1"/>
    <xf numFmtId="0" fontId="35" fillId="2" borderId="29" xfId="0" applyFont="1" applyFill="1" applyBorder="1"/>
    <xf numFmtId="0" fontId="35" fillId="2" borderId="21" xfId="0" applyFont="1" applyFill="1" applyBorder="1"/>
    <xf numFmtId="0" fontId="35" fillId="2" borderId="0" xfId="0" applyFont="1" applyFill="1"/>
    <xf numFmtId="0" fontId="35" fillId="2" borderId="20" xfId="0" applyFont="1" applyFill="1" applyBorder="1"/>
    <xf numFmtId="0" fontId="35" fillId="2" borderId="35" xfId="0" applyFont="1" applyFill="1" applyBorder="1"/>
    <xf numFmtId="0" fontId="35" fillId="2" borderId="22" xfId="0" applyFont="1" applyFill="1" applyBorder="1"/>
    <xf numFmtId="0" fontId="35" fillId="2" borderId="27" xfId="0" applyFont="1" applyFill="1" applyBorder="1"/>
    <xf numFmtId="0" fontId="35" fillId="2" borderId="29" xfId="0" applyFont="1" applyFill="1" applyBorder="1" applyAlignment="1">
      <alignment horizontal="left" vertical="center" wrapText="1"/>
    </xf>
    <xf numFmtId="0" fontId="35" fillId="2" borderId="27" xfId="0" applyFont="1" applyFill="1" applyBorder="1" applyAlignment="1">
      <alignment horizontal="left" vertical="center" wrapText="1"/>
    </xf>
    <xf numFmtId="0" fontId="51" fillId="2" borderId="31" xfId="0" applyFont="1" applyFill="1" applyBorder="1" applyAlignment="1">
      <alignment horizontal="left" vertical="center" wrapText="1"/>
    </xf>
    <xf numFmtId="0" fontId="51" fillId="2" borderId="31" xfId="0" applyFont="1" applyFill="1" applyBorder="1" applyAlignment="1">
      <alignment horizontal="left" vertical="center"/>
    </xf>
    <xf numFmtId="0" fontId="33" fillId="2" borderId="22" xfId="0" applyFont="1" applyFill="1" applyBorder="1" applyAlignment="1">
      <alignment horizontal="center" vertical="center"/>
    </xf>
    <xf numFmtId="0" fontId="54" fillId="2" borderId="0" xfId="0" applyFont="1" applyFill="1" applyAlignment="1">
      <alignment vertical="center" shrinkToFit="1"/>
    </xf>
    <xf numFmtId="0" fontId="35" fillId="2" borderId="0" xfId="0" applyFont="1" applyFill="1" applyAlignment="1">
      <alignment vertical="center" shrinkToFit="1"/>
    </xf>
    <xf numFmtId="0" fontId="35" fillId="2" borderId="0" xfId="0" applyFont="1" applyFill="1" applyAlignment="1">
      <alignment vertical="center"/>
    </xf>
    <xf numFmtId="0" fontId="33" fillId="2" borderId="22" xfId="0" applyFont="1" applyFill="1" applyBorder="1" applyAlignment="1">
      <alignment vertical="center" shrinkToFit="1"/>
    </xf>
    <xf numFmtId="0" fontId="35" fillId="2" borderId="22" xfId="0" applyFont="1" applyFill="1" applyBorder="1" applyAlignment="1">
      <alignment vertical="center" shrinkToFit="1"/>
    </xf>
    <xf numFmtId="0" fontId="54" fillId="2" borderId="0" xfId="0" applyFont="1" applyFill="1" applyAlignment="1">
      <alignment horizontal="center" vertical="center"/>
    </xf>
    <xf numFmtId="0" fontId="33" fillId="2" borderId="0" xfId="0" applyFont="1" applyFill="1" applyAlignment="1">
      <alignment horizontal="right" vertical="center"/>
    </xf>
    <xf numFmtId="0" fontId="33" fillId="2" borderId="22" xfId="0" applyFont="1" applyFill="1" applyBorder="1" applyAlignment="1">
      <alignment horizontal="right" vertical="center"/>
    </xf>
    <xf numFmtId="0" fontId="49" fillId="2" borderId="18" xfId="0" applyFont="1" applyFill="1" applyBorder="1" applyAlignment="1">
      <alignment horizontal="left" vertical="center" wrapText="1"/>
    </xf>
    <xf numFmtId="0" fontId="28" fillId="2" borderId="34" xfId="0" applyFont="1" applyFill="1" applyBorder="1" applyAlignment="1">
      <alignment vertical="center"/>
    </xf>
    <xf numFmtId="0" fontId="28" fillId="2" borderId="32" xfId="0" applyFont="1" applyFill="1" applyBorder="1" applyAlignment="1">
      <alignment vertical="center"/>
    </xf>
    <xf numFmtId="0" fontId="28" fillId="2" borderId="29" xfId="0" applyFont="1" applyFill="1" applyBorder="1" applyAlignment="1">
      <alignment vertical="center"/>
    </xf>
    <xf numFmtId="0" fontId="28" fillId="2" borderId="35" xfId="0" applyFont="1" applyFill="1" applyBorder="1" applyAlignment="1">
      <alignment vertical="center"/>
    </xf>
    <xf numFmtId="0" fontId="28" fillId="2" borderId="22" xfId="0" applyFont="1" applyFill="1" applyBorder="1" applyAlignment="1">
      <alignment vertical="center"/>
    </xf>
    <xf numFmtId="0" fontId="28" fillId="2" borderId="27" xfId="0" applyFont="1" applyFill="1" applyBorder="1" applyAlignment="1">
      <alignment vertical="center"/>
    </xf>
    <xf numFmtId="0" fontId="36" fillId="2" borderId="18" xfId="0" applyFont="1" applyFill="1" applyBorder="1" applyAlignment="1">
      <alignment horizontal="center" vertical="center" shrinkToFit="1"/>
    </xf>
    <xf numFmtId="0" fontId="33" fillId="2" borderId="32" xfId="0" applyFont="1" applyFill="1" applyBorder="1" applyAlignment="1">
      <alignment horizontal="left" vertical="center"/>
    </xf>
    <xf numFmtId="0" fontId="37" fillId="2" borderId="34" xfId="0" applyFont="1" applyFill="1" applyBorder="1" applyAlignment="1">
      <alignment horizontal="center" vertical="center"/>
    </xf>
    <xf numFmtId="0" fontId="37" fillId="2" borderId="32" xfId="0" applyFont="1" applyFill="1" applyBorder="1" applyAlignment="1">
      <alignment horizontal="center" vertical="center"/>
    </xf>
    <xf numFmtId="0" fontId="37" fillId="2" borderId="35" xfId="0" applyFont="1" applyFill="1" applyBorder="1" applyAlignment="1">
      <alignment horizontal="center" vertical="center"/>
    </xf>
    <xf numFmtId="0" fontId="37" fillId="2" borderId="22" xfId="0" applyFont="1" applyFill="1" applyBorder="1" applyAlignment="1">
      <alignment horizontal="center" vertical="center"/>
    </xf>
    <xf numFmtId="0" fontId="36" fillId="2" borderId="18" xfId="0" applyFont="1" applyFill="1" applyBorder="1" applyAlignment="1">
      <alignment horizontal="center" vertical="center"/>
    </xf>
    <xf numFmtId="0" fontId="28" fillId="2" borderId="34" xfId="0" applyFont="1" applyFill="1" applyBorder="1" applyAlignment="1">
      <alignment vertical="center" wrapText="1"/>
    </xf>
    <xf numFmtId="0" fontId="35" fillId="0" borderId="32" xfId="0" applyFont="1" applyBorder="1" applyAlignment="1">
      <alignment vertical="center" wrapText="1"/>
    </xf>
    <xf numFmtId="0" fontId="35" fillId="0" borderId="29" xfId="0" applyFont="1" applyBorder="1" applyAlignment="1">
      <alignment vertical="center" wrapText="1"/>
    </xf>
    <xf numFmtId="0" fontId="35" fillId="0" borderId="35" xfId="0" applyFont="1" applyBorder="1" applyAlignment="1">
      <alignment vertical="center" wrapText="1"/>
    </xf>
    <xf numFmtId="0" fontId="35" fillId="0" borderId="22" xfId="0" applyFont="1" applyBorder="1" applyAlignment="1">
      <alignment vertical="center" wrapText="1"/>
    </xf>
    <xf numFmtId="0" fontId="35" fillId="0" borderId="27" xfId="0" applyFont="1" applyBorder="1" applyAlignment="1">
      <alignment vertical="center" wrapText="1"/>
    </xf>
    <xf numFmtId="0" fontId="38" fillId="2" borderId="0" xfId="0" applyFont="1" applyFill="1" applyAlignment="1">
      <alignment horizontal="left" vertical="center" wrapText="1"/>
    </xf>
    <xf numFmtId="0" fontId="35" fillId="0" borderId="25" xfId="0" applyFont="1" applyBorder="1" applyAlignment="1">
      <alignment horizontal="center" vertical="center"/>
    </xf>
    <xf numFmtId="0" fontId="60" fillId="2" borderId="54" xfId="0" applyFont="1" applyFill="1" applyBorder="1" applyAlignment="1">
      <alignment horizontal="center" vertical="center"/>
    </xf>
    <xf numFmtId="0" fontId="60" fillId="2" borderId="55" xfId="0" applyFont="1" applyFill="1" applyBorder="1" applyAlignment="1">
      <alignment horizontal="center" vertical="center"/>
    </xf>
    <xf numFmtId="0" fontId="60" fillId="2" borderId="56" xfId="0" applyFont="1" applyFill="1" applyBorder="1" applyAlignment="1">
      <alignment horizontal="center" vertical="center"/>
    </xf>
    <xf numFmtId="0" fontId="51" fillId="2" borderId="32" xfId="0" applyFont="1" applyFill="1" applyBorder="1" applyAlignment="1">
      <alignment horizontal="left" vertical="top" wrapText="1"/>
    </xf>
    <xf numFmtId="0" fontId="33" fillId="2" borderId="0" xfId="0" applyFont="1" applyFill="1" applyAlignment="1">
      <alignment horizontal="left" vertical="center"/>
    </xf>
    <xf numFmtId="0" fontId="33" fillId="2" borderId="22" xfId="0" applyFont="1" applyFill="1" applyBorder="1" applyAlignment="1">
      <alignment horizontal="left" vertical="center"/>
    </xf>
    <xf numFmtId="0" fontId="33" fillId="2" borderId="0" xfId="0" applyFont="1" applyFill="1" applyAlignment="1">
      <alignment horizontal="center" vertical="center"/>
    </xf>
    <xf numFmtId="0" fontId="33" fillId="2" borderId="34" xfId="0" applyFont="1" applyFill="1" applyBorder="1" applyAlignment="1">
      <alignment horizontal="center" vertical="center"/>
    </xf>
    <xf numFmtId="0" fontId="33" fillId="2" borderId="32"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41" xfId="0" applyFont="1" applyFill="1" applyBorder="1" applyAlignment="1">
      <alignment horizontal="center" vertical="center"/>
    </xf>
    <xf numFmtId="0" fontId="33" fillId="2" borderId="42" xfId="0" applyFont="1" applyFill="1" applyBorder="1" applyAlignment="1">
      <alignment horizontal="center" vertical="center"/>
    </xf>
    <xf numFmtId="0" fontId="33" fillId="2" borderId="43" xfId="0" applyFont="1" applyFill="1" applyBorder="1" applyAlignment="1">
      <alignment horizontal="center" vertical="center"/>
    </xf>
    <xf numFmtId="0" fontId="56" fillId="2" borderId="34" xfId="0" applyFont="1" applyFill="1" applyBorder="1" applyAlignment="1">
      <alignment horizontal="left" vertical="center"/>
    </xf>
    <xf numFmtId="0" fontId="56" fillId="2" borderId="32" xfId="0" applyFont="1" applyFill="1" applyBorder="1" applyAlignment="1">
      <alignment horizontal="left" vertical="center"/>
    </xf>
    <xf numFmtId="0" fontId="56" fillId="2" borderId="29" xfId="0" applyFont="1" applyFill="1" applyBorder="1" applyAlignment="1">
      <alignment horizontal="left" vertical="center"/>
    </xf>
    <xf numFmtId="0" fontId="56" fillId="2" borderId="41" xfId="0" applyFont="1" applyFill="1" applyBorder="1" applyAlignment="1">
      <alignment horizontal="left" vertical="center"/>
    </xf>
    <xf numFmtId="0" fontId="56" fillId="2" borderId="42" xfId="0" applyFont="1" applyFill="1" applyBorder="1" applyAlignment="1">
      <alignment horizontal="left" vertical="center"/>
    </xf>
    <xf numFmtId="0" fontId="56" fillId="2" borderId="43" xfId="0" applyFont="1" applyFill="1" applyBorder="1" applyAlignment="1">
      <alignment horizontal="left" vertical="center"/>
    </xf>
    <xf numFmtId="0" fontId="33" fillId="2" borderId="44" xfId="0" applyFont="1" applyFill="1" applyBorder="1" applyAlignment="1">
      <alignment horizontal="center" vertical="center"/>
    </xf>
    <xf numFmtId="0" fontId="33" fillId="2" borderId="45" xfId="0" applyFont="1" applyFill="1" applyBorder="1" applyAlignment="1">
      <alignment horizontal="center" vertical="center"/>
    </xf>
    <xf numFmtId="0" fontId="33" fillId="2" borderId="46" xfId="0" applyFont="1" applyFill="1" applyBorder="1" applyAlignment="1">
      <alignment horizontal="center" vertical="center"/>
    </xf>
    <xf numFmtId="0" fontId="33" fillId="2" borderId="35" xfId="0" applyFont="1" applyFill="1" applyBorder="1" applyAlignment="1">
      <alignment horizontal="center" vertical="center"/>
    </xf>
    <xf numFmtId="0" fontId="33" fillId="2" borderId="27" xfId="0" applyFont="1" applyFill="1" applyBorder="1" applyAlignment="1">
      <alignment horizontal="center" vertical="center"/>
    </xf>
    <xf numFmtId="0" fontId="40" fillId="2" borderId="44" xfId="0" applyFont="1" applyFill="1" applyBorder="1" applyAlignment="1">
      <alignment horizontal="left" vertical="center"/>
    </xf>
    <xf numFmtId="0" fontId="40" fillId="2" borderId="45" xfId="0" applyFont="1" applyFill="1" applyBorder="1" applyAlignment="1">
      <alignment horizontal="left" vertical="center"/>
    </xf>
    <xf numFmtId="0" fontId="40" fillId="2" borderId="46" xfId="0" applyFont="1" applyFill="1" applyBorder="1" applyAlignment="1">
      <alignment horizontal="left" vertical="center"/>
    </xf>
    <xf numFmtId="0" fontId="40" fillId="2" borderId="35" xfId="0" applyFont="1" applyFill="1" applyBorder="1" applyAlignment="1">
      <alignment horizontal="left" vertical="center"/>
    </xf>
    <xf numFmtId="0" fontId="40" fillId="2" borderId="22" xfId="0" applyFont="1" applyFill="1" applyBorder="1" applyAlignment="1">
      <alignment horizontal="left" vertical="center"/>
    </xf>
    <xf numFmtId="0" fontId="40" fillId="2" borderId="27" xfId="0" applyFont="1" applyFill="1" applyBorder="1" applyAlignment="1">
      <alignment horizontal="left" vertical="center"/>
    </xf>
    <xf numFmtId="0" fontId="33" fillId="2" borderId="21"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34" xfId="0" applyFont="1" applyFill="1" applyBorder="1" applyAlignment="1">
      <alignment horizontal="left" vertical="center"/>
    </xf>
    <xf numFmtId="0" fontId="27" fillId="2" borderId="21" xfId="0" applyFont="1" applyFill="1" applyBorder="1" applyAlignment="1">
      <alignment horizontal="center" vertical="center"/>
    </xf>
    <xf numFmtId="0" fontId="27" fillId="2" borderId="0" xfId="0" applyFont="1" applyFill="1" applyAlignment="1">
      <alignment horizontal="center" vertical="center"/>
    </xf>
    <xf numFmtId="0" fontId="27" fillId="2" borderId="20" xfId="0" applyFont="1" applyFill="1" applyBorder="1" applyAlignment="1">
      <alignment horizontal="center" vertical="center"/>
    </xf>
    <xf numFmtId="0" fontId="27" fillId="2" borderId="35"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27" xfId="0" applyFont="1" applyFill="1" applyBorder="1" applyAlignment="1">
      <alignment horizontal="center" vertical="center"/>
    </xf>
    <xf numFmtId="0" fontId="57" fillId="2" borderId="0" xfId="0" applyFont="1" applyFill="1" applyAlignment="1">
      <alignment horizontal="center" vertical="center"/>
    </xf>
    <xf numFmtId="0" fontId="58" fillId="2" borderId="0" xfId="0" applyFont="1" applyFill="1" applyAlignment="1">
      <alignment horizontal="center" vertical="center"/>
    </xf>
    <xf numFmtId="0" fontId="32" fillId="2" borderId="0" xfId="0" applyFont="1" applyFill="1" applyAlignment="1">
      <alignment horizontal="center" vertical="center"/>
    </xf>
    <xf numFmtId="0" fontId="59" fillId="2" borderId="0" xfId="0" applyFont="1" applyFill="1" applyAlignment="1">
      <alignment horizontal="center" vertical="center"/>
    </xf>
    <xf numFmtId="0" fontId="30" fillId="2" borderId="34" xfId="0" applyFont="1" applyFill="1" applyBorder="1" applyAlignment="1">
      <alignment horizontal="left" vertical="center"/>
    </xf>
    <xf numFmtId="0" fontId="30" fillId="2" borderId="32" xfId="0" applyFont="1" applyFill="1" applyBorder="1" applyAlignment="1">
      <alignment horizontal="left" vertical="center"/>
    </xf>
    <xf numFmtId="0" fontId="31" fillId="2" borderId="21" xfId="0" applyFont="1" applyFill="1" applyBorder="1" applyAlignment="1">
      <alignment horizontal="center" vertical="center"/>
    </xf>
    <xf numFmtId="0" fontId="31" fillId="2" borderId="0" xfId="0" applyFont="1" applyFill="1" applyAlignment="1">
      <alignment horizontal="center" vertical="center"/>
    </xf>
    <xf numFmtId="0" fontId="31" fillId="2" borderId="47" xfId="0" applyFont="1" applyFill="1" applyBorder="1" applyAlignment="1">
      <alignment horizontal="center" vertical="center"/>
    </xf>
    <xf numFmtId="0" fontId="31" fillId="2" borderId="35" xfId="0" applyFont="1" applyFill="1" applyBorder="1" applyAlignment="1">
      <alignment horizontal="center" vertical="center"/>
    </xf>
    <xf numFmtId="0" fontId="31" fillId="2" borderId="22" xfId="0" applyFont="1" applyFill="1" applyBorder="1" applyAlignment="1">
      <alignment horizontal="center" vertical="center"/>
    </xf>
    <xf numFmtId="0" fontId="31" fillId="2" borderId="48" xfId="0" applyFont="1" applyFill="1" applyBorder="1" applyAlignment="1">
      <alignment horizontal="center" vertical="center"/>
    </xf>
    <xf numFmtId="0" fontId="32" fillId="2" borderId="49" xfId="0" applyFont="1" applyFill="1" applyBorder="1" applyAlignment="1">
      <alignment horizontal="left" vertical="center"/>
    </xf>
    <xf numFmtId="0" fontId="32" fillId="2" borderId="0" xfId="0" applyFont="1" applyFill="1" applyAlignment="1">
      <alignment horizontal="left" vertical="center"/>
    </xf>
    <xf numFmtId="0" fontId="32" fillId="2" borderId="20" xfId="0" applyFont="1" applyFill="1" applyBorder="1" applyAlignment="1">
      <alignment horizontal="left" vertical="center"/>
    </xf>
    <xf numFmtId="0" fontId="32" fillId="2" borderId="50" xfId="0" applyFont="1" applyFill="1" applyBorder="1" applyAlignment="1">
      <alignment horizontal="left" vertical="center"/>
    </xf>
    <xf numFmtId="0" fontId="32" fillId="2" borderId="22" xfId="0" applyFont="1" applyFill="1" applyBorder="1" applyAlignment="1">
      <alignment horizontal="left" vertical="center"/>
    </xf>
    <xf numFmtId="0" fontId="32" fillId="2" borderId="27" xfId="0" applyFont="1" applyFill="1" applyBorder="1" applyAlignment="1">
      <alignment horizontal="left" vertical="center"/>
    </xf>
    <xf numFmtId="0" fontId="31" fillId="2" borderId="34" xfId="0" applyFont="1" applyFill="1" applyBorder="1" applyAlignment="1">
      <alignment horizontal="center" vertical="center" textRotation="255"/>
    </xf>
    <xf numFmtId="0" fontId="31" fillId="2" borderId="29" xfId="0" applyFont="1" applyFill="1" applyBorder="1" applyAlignment="1">
      <alignment horizontal="center" vertical="center" textRotation="255"/>
    </xf>
    <xf numFmtId="0" fontId="31" fillId="2" borderId="21" xfId="0" applyFont="1" applyFill="1" applyBorder="1" applyAlignment="1">
      <alignment horizontal="center" vertical="center" textRotation="255"/>
    </xf>
    <xf numFmtId="0" fontId="31" fillId="2" borderId="20" xfId="0" applyFont="1" applyFill="1" applyBorder="1" applyAlignment="1">
      <alignment horizontal="center" vertical="center" textRotation="255"/>
    </xf>
    <xf numFmtId="0" fontId="31" fillId="2" borderId="35" xfId="0" applyFont="1" applyFill="1" applyBorder="1" applyAlignment="1">
      <alignment horizontal="center" vertical="center" textRotation="255"/>
    </xf>
    <xf numFmtId="0" fontId="31" fillId="2" borderId="27" xfId="0" applyFont="1" applyFill="1" applyBorder="1" applyAlignment="1">
      <alignment horizontal="center" vertical="center" textRotation="255"/>
    </xf>
    <xf numFmtId="0" fontId="50" fillId="2" borderId="34" xfId="0" applyFont="1" applyFill="1" applyBorder="1" applyAlignment="1">
      <alignment horizontal="center" vertical="center"/>
    </xf>
    <xf numFmtId="0" fontId="50" fillId="2" borderId="32" xfId="0" applyFont="1" applyFill="1" applyBorder="1" applyAlignment="1">
      <alignment horizontal="center" vertical="center"/>
    </xf>
    <xf numFmtId="0" fontId="50" fillId="2" borderId="29" xfId="0" applyFont="1" applyFill="1" applyBorder="1" applyAlignment="1">
      <alignment horizontal="center" vertical="center"/>
    </xf>
    <xf numFmtId="0" fontId="29" fillId="2" borderId="34" xfId="0" applyFont="1" applyFill="1" applyBorder="1" applyAlignment="1">
      <alignment horizontal="left" vertical="center"/>
    </xf>
    <xf numFmtId="0" fontId="29" fillId="2" borderId="32" xfId="0" applyFont="1" applyFill="1" applyBorder="1" applyAlignment="1">
      <alignment horizontal="left" vertical="center"/>
    </xf>
    <xf numFmtId="0" fontId="29" fillId="2" borderId="29" xfId="0" applyFont="1" applyFill="1" applyBorder="1" applyAlignment="1">
      <alignment horizontal="left" vertical="center"/>
    </xf>
    <xf numFmtId="0" fontId="29" fillId="2" borderId="35" xfId="0" applyFont="1" applyFill="1" applyBorder="1" applyAlignment="1">
      <alignment horizontal="left" vertical="center"/>
    </xf>
    <xf numFmtId="0" fontId="29" fillId="2" borderId="22" xfId="0" applyFont="1" applyFill="1" applyBorder="1" applyAlignment="1">
      <alignment horizontal="left" vertical="center"/>
    </xf>
    <xf numFmtId="0" fontId="29" fillId="2" borderId="27" xfId="0" applyFont="1" applyFill="1" applyBorder="1" applyAlignment="1">
      <alignment horizontal="left" vertical="center"/>
    </xf>
    <xf numFmtId="0" fontId="50" fillId="2" borderId="35" xfId="0" applyFont="1" applyFill="1" applyBorder="1" applyAlignment="1">
      <alignment horizontal="center" vertical="center"/>
    </xf>
    <xf numFmtId="0" fontId="50" fillId="2" borderId="22" xfId="0" applyFont="1" applyFill="1" applyBorder="1" applyAlignment="1">
      <alignment horizontal="center" vertical="center"/>
    </xf>
    <xf numFmtId="0" fontId="50" fillId="2" borderId="27" xfId="0" applyFont="1" applyFill="1" applyBorder="1" applyAlignment="1">
      <alignment horizontal="center" vertical="center"/>
    </xf>
    <xf numFmtId="0" fontId="27" fillId="2" borderId="34" xfId="0" applyFont="1" applyFill="1" applyBorder="1" applyAlignment="1">
      <alignment horizontal="center" vertical="center"/>
    </xf>
    <xf numFmtId="0" fontId="27" fillId="2" borderId="32" xfId="0" applyFont="1" applyFill="1" applyBorder="1" applyAlignment="1">
      <alignment horizontal="center" vertical="center"/>
    </xf>
    <xf numFmtId="0" fontId="27" fillId="2" borderId="29" xfId="0" applyFont="1" applyFill="1" applyBorder="1" applyAlignment="1">
      <alignment horizontal="center" vertical="center"/>
    </xf>
    <xf numFmtId="0" fontId="37" fillId="2" borderId="0" xfId="0" applyFont="1" applyFill="1" applyAlignment="1">
      <alignment horizontal="center" vertical="center"/>
    </xf>
    <xf numFmtId="0" fontId="34" fillId="2" borderId="0" xfId="0" applyFont="1" applyFill="1" applyAlignment="1">
      <alignment horizontal="center" vertical="center"/>
    </xf>
    <xf numFmtId="0" fontId="42" fillId="2" borderId="34" xfId="0" applyFont="1" applyFill="1" applyBorder="1" applyAlignment="1">
      <alignment horizontal="center" vertical="center"/>
    </xf>
    <xf numFmtId="0" fontId="42" fillId="2" borderId="32" xfId="0" applyFont="1" applyFill="1" applyBorder="1" applyAlignment="1">
      <alignment horizontal="center" vertical="center"/>
    </xf>
    <xf numFmtId="0" fontId="42" fillId="2" borderId="29" xfId="0" applyFont="1" applyFill="1" applyBorder="1" applyAlignment="1">
      <alignment horizontal="center" vertical="center"/>
    </xf>
    <xf numFmtId="0" fontId="42" fillId="2" borderId="21" xfId="0" applyFont="1" applyFill="1" applyBorder="1" applyAlignment="1">
      <alignment horizontal="center" vertical="center"/>
    </xf>
    <xf numFmtId="0" fontId="42" fillId="2" borderId="0" xfId="0" applyFont="1" applyFill="1" applyAlignment="1">
      <alignment horizontal="center" vertical="center"/>
    </xf>
    <xf numFmtId="0" fontId="42" fillId="2" borderId="20" xfId="0" applyFont="1" applyFill="1" applyBorder="1" applyAlignment="1">
      <alignment horizontal="center" vertical="center"/>
    </xf>
    <xf numFmtId="0" fontId="42" fillId="2" borderId="35" xfId="0" applyFont="1" applyFill="1" applyBorder="1" applyAlignment="1">
      <alignment horizontal="center" vertical="center"/>
    </xf>
    <xf numFmtId="0" fontId="42" fillId="2" borderId="22" xfId="0" applyFont="1" applyFill="1" applyBorder="1" applyAlignment="1">
      <alignment horizontal="center" vertical="center"/>
    </xf>
    <xf numFmtId="0" fontId="42" fillId="2" borderId="27" xfId="0" applyFont="1" applyFill="1" applyBorder="1" applyAlignment="1">
      <alignment horizontal="center" vertical="center"/>
    </xf>
    <xf numFmtId="0" fontId="43" fillId="2" borderId="34" xfId="0" applyFont="1" applyFill="1" applyBorder="1" applyAlignment="1">
      <alignment horizontal="center" vertical="center"/>
    </xf>
    <xf numFmtId="0" fontId="43" fillId="2" borderId="32" xfId="0" applyFont="1" applyFill="1" applyBorder="1" applyAlignment="1">
      <alignment horizontal="center" vertical="center"/>
    </xf>
    <xf numFmtId="0" fontId="43" fillId="2" borderId="29" xfId="0" applyFont="1" applyFill="1" applyBorder="1" applyAlignment="1">
      <alignment horizontal="center" vertical="center"/>
    </xf>
    <xf numFmtId="0" fontId="43" fillId="2" borderId="21" xfId="0" applyFont="1" applyFill="1" applyBorder="1" applyAlignment="1">
      <alignment horizontal="center" vertical="center"/>
    </xf>
    <xf numFmtId="0" fontId="43" fillId="2" borderId="0" xfId="0" applyFont="1" applyFill="1" applyAlignment="1">
      <alignment horizontal="center" vertical="center"/>
    </xf>
    <xf numFmtId="0" fontId="43" fillId="2" borderId="20" xfId="0" applyFont="1" applyFill="1" applyBorder="1" applyAlignment="1">
      <alignment horizontal="center" vertical="center"/>
    </xf>
    <xf numFmtId="0" fontId="43" fillId="2" borderId="35" xfId="0" applyFont="1" applyFill="1" applyBorder="1" applyAlignment="1">
      <alignment horizontal="center" vertical="center"/>
    </xf>
    <xf numFmtId="0" fontId="43" fillId="2" borderId="22" xfId="0" applyFont="1" applyFill="1" applyBorder="1" applyAlignment="1">
      <alignment horizontal="center" vertical="center"/>
    </xf>
    <xf numFmtId="0" fontId="43" fillId="2" borderId="27" xfId="0" applyFont="1" applyFill="1" applyBorder="1" applyAlignment="1">
      <alignment horizontal="center" vertical="center"/>
    </xf>
    <xf numFmtId="0" fontId="33" fillId="2" borderId="22" xfId="0" applyFont="1" applyFill="1" applyBorder="1" applyAlignment="1">
      <alignment horizontal="left"/>
    </xf>
    <xf numFmtId="0" fontId="49" fillId="2" borderId="32" xfId="0" applyFont="1" applyFill="1" applyBorder="1" applyAlignment="1">
      <alignment horizontal="left" vertical="center" wrapText="1"/>
    </xf>
    <xf numFmtId="0" fontId="49" fillId="2" borderId="29" xfId="0" applyFont="1" applyFill="1" applyBorder="1" applyAlignment="1">
      <alignment horizontal="left" vertical="center" wrapText="1"/>
    </xf>
    <xf numFmtId="0" fontId="49" fillId="2" borderId="21" xfId="0" applyFont="1" applyFill="1" applyBorder="1" applyAlignment="1">
      <alignment horizontal="left" vertical="center" wrapText="1"/>
    </xf>
    <xf numFmtId="0" fontId="49" fillId="2" borderId="0" xfId="0" applyFont="1" applyFill="1" applyAlignment="1">
      <alignment horizontal="left" vertical="center" wrapText="1"/>
    </xf>
    <xf numFmtId="0" fontId="49" fillId="2" borderId="20" xfId="0" applyFont="1" applyFill="1" applyBorder="1" applyAlignment="1">
      <alignment horizontal="left" vertical="center" wrapText="1"/>
    </xf>
    <xf numFmtId="0" fontId="49" fillId="2" borderId="29" xfId="0" applyFont="1" applyFill="1" applyBorder="1" applyAlignment="1">
      <alignment vertical="center" wrapText="1"/>
    </xf>
    <xf numFmtId="0" fontId="49" fillId="2" borderId="20" xfId="0" applyFont="1" applyFill="1" applyBorder="1" applyAlignment="1">
      <alignment vertical="center" wrapText="1"/>
    </xf>
    <xf numFmtId="0" fontId="33" fillId="2" borderId="31" xfId="0" applyFont="1" applyFill="1" applyBorder="1" applyAlignment="1">
      <alignment horizontal="left"/>
    </xf>
    <xf numFmtId="0" fontId="35" fillId="2" borderId="22" xfId="0" applyFont="1" applyFill="1" applyBorder="1" applyAlignment="1">
      <alignment horizontal="left"/>
    </xf>
    <xf numFmtId="0" fontId="28" fillId="2" borderId="32" xfId="0" applyFont="1" applyFill="1" applyBorder="1" applyAlignment="1">
      <alignment vertical="center" wrapText="1"/>
    </xf>
    <xf numFmtId="0" fontId="28" fillId="2" borderId="29" xfId="0" applyFont="1" applyFill="1" applyBorder="1" applyAlignment="1">
      <alignment vertical="center" wrapText="1"/>
    </xf>
    <xf numFmtId="0" fontId="28" fillId="2" borderId="35" xfId="0" applyFont="1" applyFill="1" applyBorder="1" applyAlignment="1">
      <alignment vertical="center" wrapText="1"/>
    </xf>
    <xf numFmtId="0" fontId="28" fillId="2" borderId="22" xfId="0" applyFont="1" applyFill="1" applyBorder="1" applyAlignment="1">
      <alignment vertical="center" wrapText="1"/>
    </xf>
    <xf numFmtId="0" fontId="28" fillId="2" borderId="27" xfId="0" applyFont="1" applyFill="1" applyBorder="1" applyAlignment="1">
      <alignment vertical="center" wrapText="1"/>
    </xf>
    <xf numFmtId="0" fontId="35" fillId="2" borderId="18" xfId="0" applyFont="1" applyFill="1" applyBorder="1" applyAlignment="1">
      <alignment horizontal="center" vertical="center"/>
    </xf>
    <xf numFmtId="0" fontId="49" fillId="2" borderId="35" xfId="0" applyFont="1" applyFill="1" applyBorder="1" applyAlignment="1">
      <alignment horizontal="left" vertical="center" wrapText="1"/>
    </xf>
    <xf numFmtId="0" fontId="49" fillId="2" borderId="22" xfId="0" applyFont="1" applyFill="1" applyBorder="1" applyAlignment="1">
      <alignment horizontal="left" vertical="center" wrapText="1"/>
    </xf>
    <xf numFmtId="0" fontId="49" fillId="2" borderId="27" xfId="0" applyFont="1" applyFill="1" applyBorder="1" applyAlignment="1">
      <alignment horizontal="left" vertical="center" wrapText="1"/>
    </xf>
    <xf numFmtId="0" fontId="28" fillId="2" borderId="32" xfId="0" applyFont="1" applyFill="1" applyBorder="1" applyAlignment="1">
      <alignment horizontal="center" vertical="center"/>
    </xf>
    <xf numFmtId="0" fontId="28" fillId="2" borderId="29" xfId="0" applyFont="1" applyFill="1" applyBorder="1" applyAlignment="1">
      <alignment horizontal="center" vertical="center"/>
    </xf>
    <xf numFmtId="0" fontId="28" fillId="2" borderId="35" xfId="0" applyFont="1" applyFill="1" applyBorder="1" applyAlignment="1">
      <alignment horizontal="center" vertical="center"/>
    </xf>
    <xf numFmtId="0" fontId="28" fillId="2" borderId="22" xfId="0" applyFont="1" applyFill="1" applyBorder="1" applyAlignment="1">
      <alignment horizontal="center" vertical="center"/>
    </xf>
    <xf numFmtId="0" fontId="28" fillId="2" borderId="27" xfId="0" applyFont="1" applyFill="1" applyBorder="1" applyAlignment="1">
      <alignment horizontal="center" vertical="center"/>
    </xf>
    <xf numFmtId="0" fontId="28" fillId="2" borderId="18" xfId="0" applyFont="1" applyFill="1" applyBorder="1" applyAlignment="1">
      <alignment vertical="center" wrapText="1"/>
    </xf>
    <xf numFmtId="0" fontId="49" fillId="2" borderId="18" xfId="0" applyFont="1" applyFill="1" applyBorder="1" applyAlignment="1">
      <alignment vertical="center" wrapText="1"/>
    </xf>
    <xf numFmtId="0" fontId="35" fillId="2" borderId="32"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21" xfId="0" applyFont="1" applyFill="1" applyBorder="1" applyAlignment="1">
      <alignment horizontal="center" vertical="center"/>
    </xf>
    <xf numFmtId="0" fontId="35" fillId="2" borderId="0" xfId="0" applyFont="1" applyFill="1" applyAlignment="1">
      <alignment horizontal="center" vertical="center"/>
    </xf>
    <xf numFmtId="0" fontId="35" fillId="2" borderId="20" xfId="0" applyFont="1" applyFill="1" applyBorder="1" applyAlignment="1">
      <alignment horizontal="center" vertical="center"/>
    </xf>
    <xf numFmtId="0" fontId="36" fillId="2" borderId="0" xfId="0" applyFont="1" applyFill="1" applyAlignment="1">
      <alignment horizontal="left" vertical="center" shrinkToFit="1"/>
    </xf>
    <xf numFmtId="0" fontId="36" fillId="2" borderId="20" xfId="0" applyFont="1" applyFill="1" applyBorder="1" applyAlignment="1">
      <alignment horizontal="left" vertical="center" shrinkToFit="1"/>
    </xf>
    <xf numFmtId="0" fontId="28" fillId="2" borderId="0" xfId="0" applyFont="1" applyFill="1" applyAlignment="1">
      <alignment horizontal="left" vertical="top" wrapText="1"/>
    </xf>
    <xf numFmtId="0" fontId="28" fillId="2" borderId="37" xfId="0" applyFont="1" applyFill="1" applyBorder="1" applyAlignment="1">
      <alignment horizontal="left" vertical="top" wrapText="1"/>
    </xf>
    <xf numFmtId="0" fontId="33" fillId="2" borderId="34" xfId="0" applyFont="1" applyFill="1" applyBorder="1" applyAlignment="1">
      <alignment horizontal="center" vertical="center" wrapText="1"/>
    </xf>
    <xf numFmtId="0" fontId="28" fillId="2" borderId="28" xfId="0" applyFont="1" applyFill="1" applyBorder="1" applyAlignment="1">
      <alignment horizontal="center" vertical="center"/>
    </xf>
    <xf numFmtId="0" fontId="28" fillId="2" borderId="26" xfId="0" applyFont="1" applyFill="1" applyBorder="1" applyAlignment="1">
      <alignment horizontal="center" vertical="center"/>
    </xf>
    <xf numFmtId="0" fontId="33" fillId="2" borderId="25" xfId="0" applyFont="1" applyFill="1" applyBorder="1" applyAlignment="1">
      <alignment horizontal="center" vertical="center" shrinkToFit="1"/>
    </xf>
    <xf numFmtId="0" fontId="28" fillId="2" borderId="35" xfId="0" applyFont="1" applyFill="1" applyBorder="1" applyAlignment="1">
      <alignment horizontal="center" vertical="top" wrapText="1"/>
    </xf>
    <xf numFmtId="0" fontId="28" fillId="2" borderId="21" xfId="0" applyFont="1" applyFill="1" applyBorder="1" applyAlignment="1">
      <alignment horizontal="center" vertical="center"/>
    </xf>
    <xf numFmtId="0" fontId="28" fillId="2" borderId="0" xfId="0" applyFont="1" applyFill="1" applyAlignment="1">
      <alignment horizontal="center" vertical="center"/>
    </xf>
    <xf numFmtId="0" fontId="28" fillId="2" borderId="20" xfId="0" applyFont="1" applyFill="1" applyBorder="1" applyAlignment="1">
      <alignment horizontal="center" vertical="center"/>
    </xf>
    <xf numFmtId="0" fontId="28" fillId="2" borderId="24" xfId="0" applyFont="1" applyFill="1" applyBorder="1" applyAlignment="1">
      <alignment vertical="center" wrapText="1"/>
    </xf>
    <xf numFmtId="0" fontId="28" fillId="2" borderId="31" xfId="0" applyFont="1" applyFill="1" applyBorder="1" applyAlignment="1">
      <alignment vertical="center" wrapText="1"/>
    </xf>
    <xf numFmtId="0" fontId="28" fillId="2" borderId="23" xfId="0" applyFont="1" applyFill="1" applyBorder="1" applyAlignment="1">
      <alignment vertical="center" wrapText="1"/>
    </xf>
    <xf numFmtId="0" fontId="28" fillId="2" borderId="18" xfId="0" applyFont="1" applyFill="1" applyBorder="1" applyAlignment="1">
      <alignment horizontal="left" vertical="center"/>
    </xf>
    <xf numFmtId="0" fontId="33" fillId="2" borderId="22" xfId="0" applyFont="1" applyFill="1" applyBorder="1" applyAlignment="1">
      <alignment horizontal="left" vertical="top" wrapText="1"/>
    </xf>
    <xf numFmtId="0" fontId="33" fillId="2" borderId="29" xfId="0" applyFont="1" applyFill="1" applyBorder="1" applyAlignment="1">
      <alignment horizontal="left" vertical="center"/>
    </xf>
    <xf numFmtId="0" fontId="35" fillId="0" borderId="34" xfId="0" applyFont="1" applyBorder="1" applyAlignment="1">
      <alignment horizontal="center" vertical="center"/>
    </xf>
    <xf numFmtId="0" fontId="33" fillId="2" borderId="0" xfId="0" applyFont="1" applyFill="1" applyAlignment="1">
      <alignment vertical="center" wrapText="1"/>
    </xf>
    <xf numFmtId="0" fontId="33" fillId="2" borderId="20" xfId="0" applyFont="1" applyFill="1" applyBorder="1" applyAlignment="1">
      <alignment vertical="center" wrapText="1"/>
    </xf>
    <xf numFmtId="0" fontId="28" fillId="2" borderId="24"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23" xfId="0" applyFont="1" applyFill="1" applyBorder="1" applyAlignment="1">
      <alignment horizontal="center" vertical="center"/>
    </xf>
    <xf numFmtId="0" fontId="65" fillId="0" borderId="22" xfId="4" applyFont="1" applyBorder="1" applyAlignment="1">
      <alignment horizontal="center" vertical="center"/>
    </xf>
    <xf numFmtId="0" fontId="65" fillId="0" borderId="102" xfId="4" applyFont="1" applyBorder="1" applyAlignment="1">
      <alignment horizontal="center" vertical="center"/>
    </xf>
    <xf numFmtId="0" fontId="65" fillId="0" borderId="31" xfId="4" applyFont="1" applyBorder="1" applyAlignment="1">
      <alignment horizontal="center" vertical="center"/>
    </xf>
    <xf numFmtId="0" fontId="65" fillId="0" borderId="66" xfId="4" applyFont="1" applyBorder="1" applyAlignment="1">
      <alignment horizontal="center" vertical="center"/>
    </xf>
    <xf numFmtId="0" fontId="65" fillId="5" borderId="117" xfId="4" applyFont="1" applyFill="1" applyBorder="1" applyAlignment="1" applyProtection="1">
      <alignment horizontal="center" vertical="center"/>
      <protection locked="0"/>
    </xf>
    <xf numFmtId="0" fontId="65" fillId="5" borderId="133" xfId="4" applyFont="1" applyFill="1" applyBorder="1" applyAlignment="1" applyProtection="1">
      <alignment horizontal="center" vertical="center"/>
      <protection locked="0"/>
    </xf>
    <xf numFmtId="0" fontId="65" fillId="0" borderId="58" xfId="4" applyFont="1" applyBorder="1" applyAlignment="1">
      <alignment horizontal="center" vertical="center" wrapText="1"/>
    </xf>
    <xf numFmtId="0" fontId="65" fillId="0" borderId="2" xfId="4" applyFont="1" applyBorder="1" applyAlignment="1">
      <alignment horizontal="center" vertical="center" wrapText="1"/>
    </xf>
    <xf numFmtId="0" fontId="65" fillId="0" borderId="0" xfId="4" applyFont="1" applyAlignment="1">
      <alignment horizontal="center" vertical="center" wrapText="1"/>
    </xf>
    <xf numFmtId="0" fontId="65" fillId="0" borderId="20" xfId="4" applyFont="1" applyBorder="1" applyAlignment="1">
      <alignment horizontal="center" vertical="center" wrapText="1"/>
    </xf>
    <xf numFmtId="0" fontId="65" fillId="0" borderId="22" xfId="4" applyFont="1" applyBorder="1" applyAlignment="1">
      <alignment horizontal="center" vertical="center" wrapText="1"/>
    </xf>
    <xf numFmtId="0" fontId="65" fillId="0" borderId="27" xfId="4" applyFont="1" applyBorder="1" applyAlignment="1">
      <alignment horizontal="center" vertical="center" wrapText="1"/>
    </xf>
    <xf numFmtId="178" fontId="65" fillId="0" borderId="78" xfId="4" applyNumberFormat="1" applyFont="1" applyBorder="1" applyAlignment="1">
      <alignment horizontal="left" vertical="center" shrinkToFit="1"/>
    </xf>
    <xf numFmtId="0" fontId="65" fillId="0" borderId="78" xfId="4" applyFont="1" applyBorder="1" applyAlignment="1">
      <alignment horizontal="left" vertical="center" shrinkToFit="1"/>
    </xf>
    <xf numFmtId="0" fontId="65" fillId="0" borderId="79" xfId="4" applyFont="1" applyBorder="1" applyAlignment="1">
      <alignment horizontal="left" vertical="center" shrinkToFit="1"/>
    </xf>
    <xf numFmtId="178" fontId="65" fillId="2" borderId="148" xfId="4" applyNumberFormat="1" applyFont="1" applyFill="1" applyBorder="1" applyAlignment="1">
      <alignment horizontal="center" vertical="center" wrapText="1"/>
    </xf>
    <xf numFmtId="178" fontId="65" fillId="2" borderId="149" xfId="4" applyNumberFormat="1" applyFont="1" applyFill="1" applyBorder="1" applyAlignment="1">
      <alignment horizontal="center" vertical="center" wrapText="1"/>
    </xf>
    <xf numFmtId="178" fontId="65" fillId="2" borderId="150" xfId="4" applyNumberFormat="1" applyFont="1" applyFill="1" applyBorder="1" applyAlignment="1">
      <alignment horizontal="center" vertical="center" wrapText="1"/>
    </xf>
    <xf numFmtId="178" fontId="65" fillId="2" borderId="151" xfId="4" applyNumberFormat="1" applyFont="1" applyFill="1" applyBorder="1" applyAlignment="1">
      <alignment horizontal="center" vertical="center" wrapText="1"/>
    </xf>
    <xf numFmtId="0" fontId="61" fillId="3" borderId="28" xfId="4" applyFont="1" applyFill="1" applyBorder="1" applyAlignment="1" applyProtection="1">
      <alignment horizontal="center" vertical="center" wrapText="1"/>
      <protection locked="0"/>
    </xf>
    <xf numFmtId="0" fontId="61" fillId="4" borderId="25" xfId="4" applyFont="1" applyFill="1" applyBorder="1" applyAlignment="1" applyProtection="1">
      <alignment horizontal="center" vertical="center" wrapText="1"/>
      <protection locked="0"/>
    </xf>
    <xf numFmtId="0" fontId="61" fillId="4" borderId="26" xfId="4" applyFont="1" applyFill="1" applyBorder="1" applyAlignment="1" applyProtection="1">
      <alignment horizontal="center" vertical="center" wrapText="1"/>
      <protection locked="0"/>
    </xf>
    <xf numFmtId="0" fontId="61" fillId="3" borderId="24" xfId="4" applyFont="1" applyFill="1" applyBorder="1" applyAlignment="1" applyProtection="1">
      <alignment horizontal="center" vertical="center" wrapText="1"/>
      <protection locked="0"/>
    </xf>
    <xf numFmtId="0" fontId="61" fillId="4" borderId="31" xfId="4" applyFont="1" applyFill="1" applyBorder="1" applyAlignment="1" applyProtection="1">
      <alignment horizontal="center" vertical="center" wrapText="1"/>
      <protection locked="0"/>
    </xf>
    <xf numFmtId="0" fontId="61" fillId="4" borderId="23" xfId="4" applyFont="1" applyFill="1" applyBorder="1" applyAlignment="1" applyProtection="1">
      <alignment horizontal="center" vertical="center" wrapText="1"/>
      <protection locked="0"/>
    </xf>
    <xf numFmtId="0" fontId="61" fillId="4" borderId="24" xfId="4" applyFont="1" applyFill="1" applyBorder="1" applyAlignment="1" applyProtection="1">
      <alignment horizontal="center" vertical="center" wrapText="1"/>
      <protection locked="0"/>
    </xf>
    <xf numFmtId="0" fontId="61" fillId="5" borderId="34" xfId="4" applyFont="1" applyFill="1" applyBorder="1" applyAlignment="1" applyProtection="1">
      <alignment horizontal="center" vertical="center" wrapText="1"/>
      <protection locked="0"/>
    </xf>
    <xf numFmtId="0" fontId="61" fillId="5" borderId="32" xfId="4" applyFont="1" applyFill="1" applyBorder="1" applyAlignment="1" applyProtection="1">
      <alignment horizontal="center" vertical="center" wrapText="1"/>
      <protection locked="0"/>
    </xf>
    <xf numFmtId="0" fontId="61" fillId="5" borderId="103" xfId="4" applyFont="1" applyFill="1" applyBorder="1" applyAlignment="1" applyProtection="1">
      <alignment horizontal="center" vertical="center" wrapText="1"/>
      <protection locked="0"/>
    </xf>
    <xf numFmtId="0" fontId="61" fillId="5" borderId="21" xfId="4" applyFont="1" applyFill="1" applyBorder="1" applyAlignment="1" applyProtection="1">
      <alignment horizontal="center" vertical="center" wrapText="1"/>
      <protection locked="0"/>
    </xf>
    <xf numFmtId="0" fontId="61" fillId="5" borderId="0" xfId="4" applyFont="1" applyFill="1" applyAlignment="1" applyProtection="1">
      <alignment horizontal="center" vertical="center" wrapText="1"/>
      <protection locked="0"/>
    </xf>
    <xf numFmtId="0" fontId="61" fillId="5" borderId="64" xfId="4" applyFont="1" applyFill="1" applyBorder="1" applyAlignment="1" applyProtection="1">
      <alignment horizontal="center" vertical="center" wrapText="1"/>
      <protection locked="0"/>
    </xf>
    <xf numFmtId="0" fontId="61" fillId="5" borderId="35" xfId="4" applyFont="1" applyFill="1" applyBorder="1" applyAlignment="1" applyProtection="1">
      <alignment horizontal="center" vertical="center" wrapText="1"/>
      <protection locked="0"/>
    </xf>
    <xf numFmtId="0" fontId="61" fillId="5" borderId="22" xfId="4" applyFont="1" applyFill="1" applyBorder="1" applyAlignment="1" applyProtection="1">
      <alignment horizontal="center" vertical="center" wrapText="1"/>
      <protection locked="0"/>
    </xf>
    <xf numFmtId="0" fontId="61" fillId="5" borderId="102" xfId="4" applyFont="1" applyFill="1" applyBorder="1" applyAlignment="1" applyProtection="1">
      <alignment horizontal="center" vertical="center" wrapText="1"/>
      <protection locked="0"/>
    </xf>
    <xf numFmtId="0" fontId="69" fillId="0" borderId="104" xfId="4" applyFont="1" applyBorder="1" applyAlignment="1">
      <alignment horizontal="center" vertical="center" wrapText="1"/>
    </xf>
    <xf numFmtId="0" fontId="69" fillId="0" borderId="105" xfId="4" applyFont="1" applyBorder="1" applyAlignment="1">
      <alignment horizontal="center" vertical="center" wrapText="1"/>
    </xf>
    <xf numFmtId="0" fontId="69" fillId="0" borderId="106" xfId="4" applyFont="1" applyBorder="1" applyAlignment="1">
      <alignment horizontal="center" vertical="center" wrapText="1"/>
    </xf>
    <xf numFmtId="0" fontId="66" fillId="0" borderId="124" xfId="4" applyFont="1" applyBorder="1" applyAlignment="1">
      <alignment horizontal="center" vertical="center" wrapText="1"/>
    </xf>
    <xf numFmtId="0" fontId="66" fillId="0" borderId="125" xfId="4" applyFont="1" applyBorder="1" applyAlignment="1">
      <alignment horizontal="center" vertical="center" wrapText="1"/>
    </xf>
    <xf numFmtId="0" fontId="66" fillId="0" borderId="126" xfId="4" applyFont="1" applyBorder="1" applyAlignment="1">
      <alignment horizontal="center" vertical="center" wrapText="1"/>
    </xf>
    <xf numFmtId="0" fontId="66" fillId="0" borderId="127" xfId="4" applyFont="1" applyBorder="1" applyAlignment="1">
      <alignment horizontal="center" vertical="center" wrapText="1"/>
    </xf>
    <xf numFmtId="0" fontId="66" fillId="0" borderId="128" xfId="4" applyFont="1" applyBorder="1" applyAlignment="1">
      <alignment horizontal="center" vertical="center" wrapText="1"/>
    </xf>
    <xf numFmtId="0" fontId="66" fillId="0" borderId="129" xfId="4" applyFont="1" applyBorder="1" applyAlignment="1">
      <alignment horizontal="center" vertical="center" wrapText="1"/>
    </xf>
    <xf numFmtId="0" fontId="66" fillId="0" borderId="136" xfId="4" applyFont="1" applyBorder="1" applyAlignment="1">
      <alignment horizontal="center" vertical="center" wrapText="1"/>
    </xf>
    <xf numFmtId="0" fontId="66" fillId="0" borderId="137" xfId="4" applyFont="1" applyBorder="1" applyAlignment="1">
      <alignment horizontal="center" vertical="center" wrapText="1"/>
    </xf>
    <xf numFmtId="0" fontId="66" fillId="0" borderId="138" xfId="4" applyFont="1" applyBorder="1" applyAlignment="1">
      <alignment horizontal="center" vertical="center" wrapText="1"/>
    </xf>
    <xf numFmtId="178" fontId="65" fillId="0" borderId="86" xfId="4" applyNumberFormat="1" applyFont="1" applyBorder="1" applyAlignment="1">
      <alignment horizontal="left" vertical="center" shrinkToFit="1"/>
    </xf>
    <xf numFmtId="0" fontId="65" fillId="0" borderId="86" xfId="4" applyFont="1" applyBorder="1" applyAlignment="1">
      <alignment horizontal="left" vertical="center" shrinkToFit="1"/>
    </xf>
    <xf numFmtId="0" fontId="65" fillId="0" borderId="87" xfId="4" applyFont="1" applyBorder="1" applyAlignment="1">
      <alignment horizontal="left" vertical="center" shrinkToFit="1"/>
    </xf>
    <xf numFmtId="1" fontId="61" fillId="2" borderId="110" xfId="4" applyNumberFormat="1" applyFont="1" applyFill="1" applyBorder="1" applyAlignment="1">
      <alignment horizontal="center" vertical="center" wrapText="1"/>
    </xf>
    <xf numFmtId="1" fontId="61" fillId="2" borderId="111" xfId="4" applyNumberFormat="1" applyFont="1" applyFill="1" applyBorder="1" applyAlignment="1">
      <alignment horizontal="center" vertical="center" wrapText="1"/>
    </xf>
    <xf numFmtId="1" fontId="61" fillId="2" borderId="112" xfId="4" applyNumberFormat="1" applyFont="1" applyFill="1" applyBorder="1" applyAlignment="1">
      <alignment horizontal="center" vertical="center" wrapText="1"/>
    </xf>
    <xf numFmtId="1" fontId="61" fillId="2" borderId="113" xfId="4" applyNumberFormat="1" applyFont="1" applyFill="1" applyBorder="1" applyAlignment="1">
      <alignment horizontal="center" vertical="center" wrapText="1"/>
    </xf>
    <xf numFmtId="0" fontId="61" fillId="5" borderId="114" xfId="4" applyFont="1" applyFill="1" applyBorder="1" applyAlignment="1" applyProtection="1">
      <alignment horizontal="center" vertical="center" wrapText="1"/>
      <protection locked="0"/>
    </xf>
    <xf numFmtId="0" fontId="61" fillId="5" borderId="63" xfId="4" applyFont="1" applyFill="1" applyBorder="1" applyAlignment="1" applyProtection="1">
      <alignment horizontal="center" vertical="center" wrapText="1"/>
      <protection locked="0"/>
    </xf>
    <xf numFmtId="0" fontId="61" fillId="5" borderId="7" xfId="4" applyFont="1" applyFill="1" applyBorder="1" applyAlignment="1" applyProtection="1">
      <alignment horizontal="center" vertical="center" wrapText="1"/>
      <protection locked="0"/>
    </xf>
    <xf numFmtId="0" fontId="61" fillId="5" borderId="69" xfId="4" applyFont="1" applyFill="1" applyBorder="1" applyAlignment="1" applyProtection="1">
      <alignment horizontal="center" vertical="center" wrapText="1"/>
      <protection locked="0"/>
    </xf>
    <xf numFmtId="0" fontId="61" fillId="5" borderId="71" xfId="4" applyFont="1" applyFill="1" applyBorder="1" applyAlignment="1" applyProtection="1">
      <alignment horizontal="center" vertical="center" wrapText="1"/>
      <protection locked="0"/>
    </xf>
    <xf numFmtId="0" fontId="69" fillId="0" borderId="85" xfId="4" applyFont="1" applyBorder="1" applyAlignment="1">
      <alignment horizontal="center" vertical="center" wrapText="1"/>
    </xf>
    <xf numFmtId="0" fontId="69" fillId="0" borderId="86" xfId="4" applyFont="1" applyBorder="1" applyAlignment="1">
      <alignment horizontal="center" vertical="center" wrapText="1"/>
    </xf>
    <xf numFmtId="0" fontId="69" fillId="0" borderId="87" xfId="4" applyFont="1" applyBorder="1" applyAlignment="1">
      <alignment horizontal="center" vertical="center" wrapText="1"/>
    </xf>
    <xf numFmtId="178" fontId="61" fillId="2" borderId="85" xfId="4" applyNumberFormat="1" applyFont="1" applyFill="1" applyBorder="1" applyAlignment="1">
      <alignment horizontal="center" vertical="center" wrapText="1"/>
    </xf>
    <xf numFmtId="178" fontId="61" fillId="2" borderId="91" xfId="4" applyNumberFormat="1" applyFont="1" applyFill="1" applyBorder="1" applyAlignment="1">
      <alignment horizontal="center" vertical="center" wrapText="1"/>
    </xf>
    <xf numFmtId="178" fontId="61" fillId="2" borderId="92" xfId="4" applyNumberFormat="1" applyFont="1" applyFill="1" applyBorder="1" applyAlignment="1">
      <alignment horizontal="center" vertical="center" wrapText="1"/>
    </xf>
    <xf numFmtId="178" fontId="61" fillId="2" borderId="87" xfId="4" applyNumberFormat="1" applyFont="1" applyFill="1" applyBorder="1" applyAlignment="1">
      <alignment horizontal="center" vertical="center" wrapText="1"/>
    </xf>
    <xf numFmtId="0" fontId="71" fillId="0" borderId="118" xfId="4" applyFont="1" applyBorder="1" applyAlignment="1">
      <alignment horizontal="center" vertical="center" wrapText="1"/>
    </xf>
    <xf numFmtId="0" fontId="71" fillId="0" borderId="119" xfId="4" applyFont="1" applyBorder="1" applyAlignment="1">
      <alignment horizontal="center" vertical="center" wrapText="1"/>
    </xf>
    <xf numFmtId="0" fontId="71" fillId="0" borderId="120" xfId="4" applyFont="1" applyBorder="1" applyAlignment="1">
      <alignment horizontal="center" vertical="center" wrapText="1"/>
    </xf>
    <xf numFmtId="178" fontId="61" fillId="2" borderId="93" xfId="4" applyNumberFormat="1" applyFont="1" applyFill="1" applyBorder="1" applyAlignment="1">
      <alignment horizontal="center" vertical="center" wrapText="1"/>
    </xf>
    <xf numFmtId="178" fontId="61" fillId="2" borderId="99" xfId="4" applyNumberFormat="1" applyFont="1" applyFill="1" applyBorder="1" applyAlignment="1">
      <alignment horizontal="center" vertical="center" wrapText="1"/>
    </xf>
    <xf numFmtId="178" fontId="61" fillId="2" borderId="100" xfId="4" applyNumberFormat="1" applyFont="1" applyFill="1" applyBorder="1" applyAlignment="1">
      <alignment horizontal="center" vertical="center" wrapText="1"/>
    </xf>
    <xf numFmtId="178" fontId="61" fillId="2" borderId="95" xfId="4" applyNumberFormat="1" applyFont="1" applyFill="1" applyBorder="1" applyAlignment="1">
      <alignment horizontal="center" vertical="center" wrapText="1"/>
    </xf>
    <xf numFmtId="0" fontId="65" fillId="0" borderId="31" xfId="4" applyFont="1" applyBorder="1" applyAlignment="1">
      <alignment horizontal="left" vertical="center" wrapText="1"/>
    </xf>
    <xf numFmtId="0" fontId="65" fillId="0" borderId="66" xfId="4" applyFont="1" applyBorder="1" applyAlignment="1">
      <alignment horizontal="left" vertical="center" wrapText="1"/>
    </xf>
    <xf numFmtId="178" fontId="66" fillId="2" borderId="130" xfId="4" applyNumberFormat="1" applyFont="1" applyFill="1" applyBorder="1" applyAlignment="1">
      <alignment horizontal="center" vertical="center" wrapText="1"/>
    </xf>
    <xf numFmtId="178" fontId="66" fillId="2" borderId="131" xfId="4" applyNumberFormat="1" applyFont="1" applyFill="1" applyBorder="1" applyAlignment="1">
      <alignment horizontal="center" vertical="center" wrapText="1"/>
    </xf>
    <xf numFmtId="178" fontId="66" fillId="2" borderId="132" xfId="4" applyNumberFormat="1" applyFont="1" applyFill="1" applyBorder="1" applyAlignment="1">
      <alignment horizontal="center" vertical="center" wrapText="1"/>
    </xf>
    <xf numFmtId="178" fontId="66" fillId="2" borderId="127" xfId="4" applyNumberFormat="1" applyFont="1" applyFill="1" applyBorder="1" applyAlignment="1">
      <alignment horizontal="center" vertical="center" wrapText="1"/>
    </xf>
    <xf numFmtId="178" fontId="66" fillId="2" borderId="128" xfId="4" applyNumberFormat="1" applyFont="1" applyFill="1" applyBorder="1" applyAlignment="1">
      <alignment horizontal="center" vertical="center" wrapText="1"/>
    </xf>
    <xf numFmtId="178" fontId="66" fillId="2" borderId="129" xfId="4" applyNumberFormat="1" applyFont="1" applyFill="1" applyBorder="1" applyAlignment="1">
      <alignment horizontal="center" vertical="center" wrapText="1"/>
    </xf>
    <xf numFmtId="178" fontId="66" fillId="2" borderId="136" xfId="4" applyNumberFormat="1" applyFont="1" applyFill="1" applyBorder="1" applyAlignment="1">
      <alignment horizontal="center" vertical="center" wrapText="1"/>
    </xf>
    <xf numFmtId="178" fontId="66" fillId="2" borderId="137" xfId="4" applyNumberFormat="1" applyFont="1" applyFill="1" applyBorder="1" applyAlignment="1">
      <alignment horizontal="center" vertical="center" wrapText="1"/>
    </xf>
    <xf numFmtId="178" fontId="66" fillId="2" borderId="138" xfId="4" applyNumberFormat="1" applyFont="1" applyFill="1" applyBorder="1" applyAlignment="1">
      <alignment horizontal="center" vertical="center" wrapText="1"/>
    </xf>
    <xf numFmtId="0" fontId="65" fillId="0" borderId="117" xfId="4" applyFont="1" applyBorder="1" applyAlignment="1">
      <alignment horizontal="left" vertical="center" wrapText="1"/>
    </xf>
    <xf numFmtId="0" fontId="65" fillId="0" borderId="133" xfId="4" applyFont="1" applyBorder="1" applyAlignment="1">
      <alignment horizontal="left" vertical="center" wrapText="1"/>
    </xf>
    <xf numFmtId="0" fontId="65" fillId="0" borderId="63" xfId="4" applyFont="1" applyBorder="1" applyAlignment="1">
      <alignment horizontal="center" vertical="center" wrapText="1"/>
    </xf>
    <xf numFmtId="0" fontId="65" fillId="0" borderId="64" xfId="4" applyFont="1" applyBorder="1" applyAlignment="1">
      <alignment horizontal="center" vertical="center" wrapText="1"/>
    </xf>
    <xf numFmtId="0" fontId="65" fillId="0" borderId="7" xfId="4" applyFont="1" applyBorder="1" applyAlignment="1">
      <alignment horizontal="center" vertical="center" wrapText="1"/>
    </xf>
    <xf numFmtId="0" fontId="65" fillId="0" borderId="69" xfId="4" applyFont="1" applyBorder="1" applyAlignment="1">
      <alignment horizontal="center" vertical="center" wrapText="1"/>
    </xf>
    <xf numFmtId="0" fontId="65" fillId="0" borderId="71" xfId="4" applyFont="1" applyBorder="1" applyAlignment="1">
      <alignment horizontal="center" vertical="center" wrapText="1"/>
    </xf>
    <xf numFmtId="0" fontId="61" fillId="5" borderId="114" xfId="4" applyFont="1" applyFill="1" applyBorder="1" applyAlignment="1" applyProtection="1">
      <alignment horizontal="left" vertical="center" wrapText="1"/>
      <protection locked="0"/>
    </xf>
    <xf numFmtId="0" fontId="61" fillId="5" borderId="32" xfId="4" applyFont="1" applyFill="1" applyBorder="1" applyAlignment="1" applyProtection="1">
      <alignment horizontal="left" vertical="center" wrapText="1"/>
      <protection locked="0"/>
    </xf>
    <xf numFmtId="0" fontId="61" fillId="5" borderId="103" xfId="4" applyFont="1" applyFill="1" applyBorder="1" applyAlignment="1" applyProtection="1">
      <alignment horizontal="left" vertical="center" wrapText="1"/>
      <protection locked="0"/>
    </xf>
    <xf numFmtId="0" fontId="61" fillId="5" borderId="63" xfId="4" applyFont="1" applyFill="1" applyBorder="1" applyAlignment="1" applyProtection="1">
      <alignment horizontal="left" vertical="center" wrapText="1"/>
      <protection locked="0"/>
    </xf>
    <xf numFmtId="0" fontId="61" fillId="5" borderId="0" xfId="4" applyFont="1" applyFill="1" applyAlignment="1" applyProtection="1">
      <alignment horizontal="left" vertical="center" wrapText="1"/>
      <protection locked="0"/>
    </xf>
    <xf numFmtId="0" fontId="61" fillId="5" borderId="64" xfId="4" applyFont="1" applyFill="1" applyBorder="1" applyAlignment="1" applyProtection="1">
      <alignment horizontal="left" vertical="center" wrapText="1"/>
      <protection locked="0"/>
    </xf>
    <xf numFmtId="0" fontId="61" fillId="5" borderId="101" xfId="4" applyFont="1" applyFill="1" applyBorder="1" applyAlignment="1" applyProtection="1">
      <alignment horizontal="left" vertical="center" wrapText="1"/>
      <protection locked="0"/>
    </xf>
    <xf numFmtId="0" fontId="61" fillId="5" borderId="22" xfId="4" applyFont="1" applyFill="1" applyBorder="1" applyAlignment="1" applyProtection="1">
      <alignment horizontal="left" vertical="center" wrapText="1"/>
      <protection locked="0"/>
    </xf>
    <xf numFmtId="0" fontId="61" fillId="5" borderId="102" xfId="4" applyFont="1" applyFill="1" applyBorder="1" applyAlignment="1" applyProtection="1">
      <alignment horizontal="left" vertical="center" wrapText="1"/>
      <protection locked="0"/>
    </xf>
    <xf numFmtId="0" fontId="71" fillId="0" borderId="93" xfId="4" applyFont="1" applyBorder="1" applyAlignment="1">
      <alignment horizontal="center" vertical="center" wrapText="1"/>
    </xf>
    <xf numFmtId="0" fontId="71" fillId="0" borderId="94" xfId="4" applyFont="1" applyBorder="1" applyAlignment="1">
      <alignment horizontal="center" vertical="center" wrapText="1"/>
    </xf>
    <xf numFmtId="0" fontId="71" fillId="0" borderId="95" xfId="4" applyFont="1" applyBorder="1" applyAlignment="1">
      <alignment horizontal="center" vertical="center" wrapText="1"/>
    </xf>
    <xf numFmtId="0" fontId="61" fillId="0" borderId="84" xfId="4" applyFont="1" applyBorder="1" applyAlignment="1">
      <alignment horizontal="center" vertical="center" shrinkToFit="1"/>
    </xf>
    <xf numFmtId="0" fontId="61" fillId="0" borderId="115" xfId="4" applyFont="1" applyBorder="1" applyAlignment="1">
      <alignment horizontal="center" vertical="center" shrinkToFit="1"/>
    </xf>
    <xf numFmtId="0" fontId="61" fillId="3" borderId="114" xfId="4" applyFont="1" applyFill="1" applyBorder="1" applyAlignment="1" applyProtection="1">
      <alignment horizontal="center" vertical="center" wrapText="1" shrinkToFit="1"/>
      <protection locked="0"/>
    </xf>
    <xf numFmtId="0" fontId="61" fillId="3" borderId="32" xfId="4" applyFont="1" applyFill="1" applyBorder="1" applyAlignment="1" applyProtection="1">
      <alignment horizontal="center" vertical="center" wrapText="1" shrinkToFit="1"/>
      <protection locked="0"/>
    </xf>
    <xf numFmtId="0" fontId="61" fillId="3" borderId="29" xfId="4" applyFont="1" applyFill="1" applyBorder="1" applyAlignment="1" applyProtection="1">
      <alignment horizontal="center" vertical="center" wrapText="1" shrinkToFit="1"/>
      <protection locked="0"/>
    </xf>
    <xf numFmtId="0" fontId="61" fillId="3" borderId="63" xfId="4" applyFont="1" applyFill="1" applyBorder="1" applyAlignment="1" applyProtection="1">
      <alignment horizontal="center" vertical="center" wrapText="1" shrinkToFit="1"/>
      <protection locked="0"/>
    </xf>
    <xf numFmtId="0" fontId="61" fillId="3" borderId="0" xfId="4" applyFont="1" applyFill="1" applyAlignment="1" applyProtection="1">
      <alignment horizontal="center" vertical="center" wrapText="1" shrinkToFit="1"/>
      <protection locked="0"/>
    </xf>
    <xf numFmtId="0" fontId="61" fillId="3" borderId="20" xfId="4" applyFont="1" applyFill="1" applyBorder="1" applyAlignment="1" applyProtection="1">
      <alignment horizontal="center" vertical="center" wrapText="1" shrinkToFit="1"/>
      <protection locked="0"/>
    </xf>
    <xf numFmtId="0" fontId="61" fillId="3" borderId="101" xfId="4" applyFont="1" applyFill="1" applyBorder="1" applyAlignment="1" applyProtection="1">
      <alignment horizontal="center" vertical="center" wrapText="1" shrinkToFit="1"/>
      <protection locked="0"/>
    </xf>
    <xf numFmtId="0" fontId="61" fillId="3" borderId="22" xfId="4" applyFont="1" applyFill="1" applyBorder="1" applyAlignment="1" applyProtection="1">
      <alignment horizontal="center" vertical="center" wrapText="1" shrinkToFit="1"/>
      <protection locked="0"/>
    </xf>
    <xf numFmtId="0" fontId="61" fillId="3" borderId="27" xfId="4" applyFont="1" applyFill="1" applyBorder="1" applyAlignment="1" applyProtection="1">
      <alignment horizontal="center" vertical="center" wrapText="1" shrinkToFit="1"/>
      <protection locked="0"/>
    </xf>
    <xf numFmtId="0" fontId="61" fillId="4" borderId="17" xfId="4" applyFont="1" applyFill="1" applyBorder="1" applyAlignment="1" applyProtection="1">
      <alignment horizontal="center" vertical="center" wrapText="1"/>
      <protection locked="0"/>
    </xf>
    <xf numFmtId="0" fontId="61" fillId="4" borderId="116" xfId="4" applyFont="1" applyFill="1" applyBorder="1" applyAlignment="1" applyProtection="1">
      <alignment horizontal="center" vertical="center" wrapText="1"/>
      <protection locked="0"/>
    </xf>
    <xf numFmtId="0" fontId="61" fillId="4" borderId="117" xfId="4" applyFont="1" applyFill="1" applyBorder="1" applyAlignment="1" applyProtection="1">
      <alignment horizontal="center" vertical="center" wrapText="1"/>
      <protection locked="0"/>
    </xf>
    <xf numFmtId="0" fontId="61" fillId="4" borderId="19" xfId="4" applyFont="1" applyFill="1" applyBorder="1" applyAlignment="1" applyProtection="1">
      <alignment horizontal="center" vertical="center" wrapText="1"/>
      <protection locked="0"/>
    </xf>
    <xf numFmtId="0" fontId="61" fillId="5" borderId="70" xfId="4" applyFont="1" applyFill="1" applyBorder="1" applyAlignment="1" applyProtection="1">
      <alignment horizontal="center" vertical="center" wrapText="1"/>
      <protection locked="0"/>
    </xf>
    <xf numFmtId="0" fontId="61" fillId="5" borderId="101" xfId="4" applyFont="1" applyFill="1" applyBorder="1" applyAlignment="1" applyProtection="1">
      <alignment horizontal="center" vertical="center" wrapText="1"/>
      <protection locked="0"/>
    </xf>
    <xf numFmtId="0" fontId="61" fillId="3" borderId="114" xfId="4" applyFont="1" applyFill="1" applyBorder="1" applyAlignment="1" applyProtection="1">
      <alignment horizontal="center" vertical="center" wrapText="1"/>
      <protection locked="0"/>
    </xf>
    <xf numFmtId="0" fontId="61" fillId="3" borderId="32" xfId="4" applyFont="1" applyFill="1" applyBorder="1" applyAlignment="1" applyProtection="1">
      <alignment horizontal="center" vertical="center" wrapText="1"/>
      <protection locked="0"/>
    </xf>
    <xf numFmtId="0" fontId="61" fillId="3" borderId="29" xfId="4" applyFont="1" applyFill="1" applyBorder="1" applyAlignment="1" applyProtection="1">
      <alignment horizontal="center" vertical="center" wrapText="1"/>
      <protection locked="0"/>
    </xf>
    <xf numFmtId="0" fontId="61" fillId="3" borderId="63" xfId="4" applyFont="1" applyFill="1" applyBorder="1" applyAlignment="1" applyProtection="1">
      <alignment horizontal="center" vertical="center" wrapText="1"/>
      <protection locked="0"/>
    </xf>
    <xf numFmtId="0" fontId="61" fillId="3" borderId="0" xfId="4" applyFont="1" applyFill="1" applyAlignment="1" applyProtection="1">
      <alignment horizontal="center" vertical="center" wrapText="1"/>
      <protection locked="0"/>
    </xf>
    <xf numFmtId="0" fontId="61" fillId="3" borderId="20" xfId="4" applyFont="1" applyFill="1" applyBorder="1" applyAlignment="1" applyProtection="1">
      <alignment horizontal="center" vertical="center" wrapText="1"/>
      <protection locked="0"/>
    </xf>
    <xf numFmtId="0" fontId="61" fillId="3" borderId="101" xfId="4" applyFont="1" applyFill="1" applyBorder="1" applyAlignment="1" applyProtection="1">
      <alignment horizontal="center" vertical="center" wrapText="1"/>
      <protection locked="0"/>
    </xf>
    <xf numFmtId="0" fontId="61" fillId="3" borderId="22" xfId="4" applyFont="1" applyFill="1" applyBorder="1" applyAlignment="1" applyProtection="1">
      <alignment horizontal="center" vertical="center" wrapText="1"/>
      <protection locked="0"/>
    </xf>
    <xf numFmtId="0" fontId="61" fillId="3" borderId="27" xfId="4" applyFont="1" applyFill="1" applyBorder="1" applyAlignment="1" applyProtection="1">
      <alignment horizontal="center" vertical="center" wrapText="1"/>
      <protection locked="0"/>
    </xf>
    <xf numFmtId="0" fontId="61" fillId="0" borderId="75" xfId="4" applyFont="1" applyBorder="1" applyAlignment="1">
      <alignment horizontal="center" vertical="center" shrinkToFit="1"/>
    </xf>
    <xf numFmtId="0" fontId="61" fillId="3" borderId="1" xfId="4" applyFont="1" applyFill="1" applyBorder="1" applyAlignment="1" applyProtection="1">
      <alignment horizontal="center" vertical="center" wrapText="1"/>
      <protection locked="0"/>
    </xf>
    <xf numFmtId="0" fontId="61" fillId="3" borderId="58" xfId="4" applyFont="1" applyFill="1" applyBorder="1" applyAlignment="1" applyProtection="1">
      <alignment horizontal="center" vertical="center" wrapText="1"/>
      <protection locked="0"/>
    </xf>
    <xf numFmtId="0" fontId="61" fillId="3" borderId="2" xfId="4" applyFont="1" applyFill="1" applyBorder="1" applyAlignment="1" applyProtection="1">
      <alignment horizontal="center" vertical="center" wrapText="1"/>
      <protection locked="0"/>
    </xf>
    <xf numFmtId="0" fontId="61" fillId="3" borderId="59" xfId="4" applyFont="1" applyFill="1" applyBorder="1" applyAlignment="1" applyProtection="1">
      <alignment horizontal="center" vertical="center" wrapText="1"/>
      <protection locked="0"/>
    </xf>
    <xf numFmtId="0" fontId="61" fillId="3" borderId="5" xfId="4" applyFont="1" applyFill="1" applyBorder="1" applyAlignment="1" applyProtection="1">
      <alignment horizontal="center" vertical="center" wrapText="1"/>
      <protection locked="0"/>
    </xf>
    <xf numFmtId="0" fontId="61" fillId="4" borderId="76" xfId="4" applyFont="1" applyFill="1" applyBorder="1" applyAlignment="1" applyProtection="1">
      <alignment horizontal="center" vertical="center" wrapText="1"/>
      <protection locked="0"/>
    </xf>
    <xf numFmtId="0" fontId="61" fillId="4" borderId="3" xfId="4" applyFont="1" applyFill="1" applyBorder="1" applyAlignment="1" applyProtection="1">
      <alignment horizontal="center" vertical="center" wrapText="1"/>
      <protection locked="0"/>
    </xf>
    <xf numFmtId="0" fontId="61" fillId="5" borderId="60" xfId="4" applyFont="1" applyFill="1" applyBorder="1" applyAlignment="1" applyProtection="1">
      <alignment horizontal="center" vertical="center" wrapText="1"/>
      <protection locked="0"/>
    </xf>
    <xf numFmtId="0" fontId="61" fillId="5" borderId="58" xfId="4" applyFont="1" applyFill="1" applyBorder="1" applyAlignment="1" applyProtection="1">
      <alignment horizontal="center" vertical="center" wrapText="1"/>
      <protection locked="0"/>
    </xf>
    <xf numFmtId="0" fontId="61" fillId="5" borderId="61" xfId="4" applyFont="1" applyFill="1" applyBorder="1" applyAlignment="1" applyProtection="1">
      <alignment horizontal="center" vertical="center" wrapText="1"/>
      <protection locked="0"/>
    </xf>
    <xf numFmtId="0" fontId="69" fillId="0" borderId="77" xfId="4" applyFont="1" applyBorder="1" applyAlignment="1">
      <alignment horizontal="center" vertical="center" wrapText="1"/>
    </xf>
    <xf numFmtId="0" fontId="69" fillId="0" borderId="78" xfId="4" applyFont="1" applyBorder="1" applyAlignment="1">
      <alignment horizontal="center" vertical="center" wrapText="1"/>
    </xf>
    <xf numFmtId="0" fontId="69" fillId="0" borderId="79" xfId="4" applyFont="1" applyBorder="1" applyAlignment="1">
      <alignment horizontal="center" vertical="center" wrapText="1"/>
    </xf>
    <xf numFmtId="0" fontId="68" fillId="2" borderId="1" xfId="4" applyFont="1" applyFill="1" applyBorder="1" applyAlignment="1">
      <alignment horizontal="center" vertical="center" wrapText="1"/>
    </xf>
    <xf numFmtId="0" fontId="68" fillId="2" borderId="2" xfId="4" applyFont="1" applyFill="1" applyBorder="1" applyAlignment="1">
      <alignment horizontal="center" vertical="center" wrapText="1"/>
    </xf>
    <xf numFmtId="0" fontId="68" fillId="2" borderId="63" xfId="4" applyFont="1" applyFill="1" applyBorder="1" applyAlignment="1">
      <alignment horizontal="center" vertical="center" wrapText="1"/>
    </xf>
    <xf numFmtId="0" fontId="68" fillId="2" borderId="20" xfId="4" applyFont="1" applyFill="1" applyBorder="1" applyAlignment="1">
      <alignment horizontal="center" vertical="center" wrapText="1"/>
    </xf>
    <xf numFmtId="0" fontId="68" fillId="2" borderId="7" xfId="4" applyFont="1" applyFill="1" applyBorder="1" applyAlignment="1">
      <alignment horizontal="center" vertical="center" wrapText="1"/>
    </xf>
    <xf numFmtId="0" fontId="68" fillId="2" borderId="8" xfId="4" applyFont="1" applyFill="1" applyBorder="1" applyAlignment="1">
      <alignment horizontal="center" vertical="center" wrapText="1"/>
    </xf>
    <xf numFmtId="0" fontId="68" fillId="2" borderId="60" xfId="4" applyFont="1" applyFill="1" applyBorder="1" applyAlignment="1">
      <alignment horizontal="center" vertical="center" wrapText="1"/>
    </xf>
    <xf numFmtId="0" fontId="68" fillId="2" borderId="61" xfId="4" applyFont="1" applyFill="1" applyBorder="1" applyAlignment="1">
      <alignment horizontal="center" vertical="center" wrapText="1"/>
    </xf>
    <xf numFmtId="0" fontId="68" fillId="2" borderId="21" xfId="4" applyFont="1" applyFill="1" applyBorder="1" applyAlignment="1">
      <alignment horizontal="center" vertical="center" wrapText="1"/>
    </xf>
    <xf numFmtId="0" fontId="68" fillId="2" borderId="64" xfId="4" applyFont="1" applyFill="1" applyBorder="1" applyAlignment="1">
      <alignment horizontal="center" vertical="center" wrapText="1"/>
    </xf>
    <xf numFmtId="0" fontId="68" fillId="2" borderId="70" xfId="4" applyFont="1" applyFill="1" applyBorder="1" applyAlignment="1">
      <alignment horizontal="center" vertical="center" wrapText="1"/>
    </xf>
    <xf numFmtId="0" fontId="68" fillId="2" borderId="71" xfId="4" applyFont="1" applyFill="1" applyBorder="1" applyAlignment="1">
      <alignment horizontal="center" vertical="center" wrapText="1"/>
    </xf>
    <xf numFmtId="0" fontId="65" fillId="0" borderId="1" xfId="4" applyFont="1" applyBorder="1" applyAlignment="1">
      <alignment horizontal="center" vertical="center" wrapText="1"/>
    </xf>
    <xf numFmtId="0" fontId="65" fillId="0" borderId="61" xfId="4" applyFont="1" applyBorder="1" applyAlignment="1">
      <alignment horizontal="center" vertical="center" wrapText="1"/>
    </xf>
    <xf numFmtId="0" fontId="61" fillId="0" borderId="65" xfId="4" applyFont="1" applyBorder="1" applyAlignment="1">
      <alignment horizontal="center" vertical="center"/>
    </xf>
    <xf numFmtId="0" fontId="61" fillId="0" borderId="31" xfId="4" applyFont="1" applyBorder="1" applyAlignment="1">
      <alignment horizontal="center" vertical="center"/>
    </xf>
    <xf numFmtId="0" fontId="61" fillId="0" borderId="66" xfId="4" applyFont="1" applyBorder="1" applyAlignment="1">
      <alignment horizontal="center" vertical="center"/>
    </xf>
    <xf numFmtId="0" fontId="61" fillId="2" borderId="65" xfId="4" applyFont="1" applyFill="1" applyBorder="1" applyAlignment="1">
      <alignment horizontal="center" vertical="center"/>
    </xf>
    <xf numFmtId="0" fontId="61" fillId="2" borderId="31" xfId="4" applyFont="1" applyFill="1" applyBorder="1" applyAlignment="1">
      <alignment horizontal="center" vertical="center"/>
    </xf>
    <xf numFmtId="0" fontId="61" fillId="2" borderId="66" xfId="4" applyFont="1" applyFill="1" applyBorder="1" applyAlignment="1">
      <alignment horizontal="center" vertical="center"/>
    </xf>
    <xf numFmtId="1" fontId="61" fillId="2" borderId="80" xfId="4" applyNumberFormat="1" applyFont="1" applyFill="1" applyBorder="1" applyAlignment="1">
      <alignment horizontal="center" vertical="center" wrapText="1"/>
    </xf>
    <xf numFmtId="1" fontId="61" fillId="2" borderId="81" xfId="4" applyNumberFormat="1" applyFont="1" applyFill="1" applyBorder="1" applyAlignment="1">
      <alignment horizontal="center" vertical="center" wrapText="1"/>
    </xf>
    <xf numFmtId="1" fontId="61" fillId="2" borderId="82" xfId="4" applyNumberFormat="1" applyFont="1" applyFill="1" applyBorder="1" applyAlignment="1">
      <alignment horizontal="center" vertical="center" wrapText="1"/>
    </xf>
    <xf numFmtId="1" fontId="61" fillId="2" borderId="83" xfId="4" applyNumberFormat="1" applyFont="1" applyFill="1" applyBorder="1" applyAlignment="1">
      <alignment horizontal="center" vertical="center" wrapText="1"/>
    </xf>
    <xf numFmtId="0" fontId="61" fillId="5" borderId="1" xfId="4" applyFont="1" applyFill="1" applyBorder="1" applyAlignment="1" applyProtection="1">
      <alignment horizontal="left" vertical="center" wrapText="1"/>
      <protection locked="0"/>
    </xf>
    <xf numFmtId="0" fontId="61" fillId="5" borderId="58" xfId="4" applyFont="1" applyFill="1" applyBorder="1" applyAlignment="1" applyProtection="1">
      <alignment horizontal="left" vertical="center" wrapText="1"/>
      <protection locked="0"/>
    </xf>
    <xf numFmtId="0" fontId="61" fillId="5" borderId="61" xfId="4" applyFont="1" applyFill="1" applyBorder="1" applyAlignment="1" applyProtection="1">
      <alignment horizontal="left" vertical="center" wrapText="1"/>
      <protection locked="0"/>
    </xf>
    <xf numFmtId="20" fontId="61" fillId="5" borderId="24" xfId="4" applyNumberFormat="1" applyFont="1" applyFill="1" applyBorder="1" applyAlignment="1" applyProtection="1">
      <alignment horizontal="center" vertical="center"/>
      <protection locked="0"/>
    </xf>
    <xf numFmtId="20" fontId="61" fillId="5" borderId="31" xfId="4" applyNumberFormat="1" applyFont="1" applyFill="1" applyBorder="1" applyAlignment="1" applyProtection="1">
      <alignment horizontal="center" vertical="center"/>
      <protection locked="0"/>
    </xf>
    <xf numFmtId="20" fontId="61" fillId="5" borderId="23" xfId="4" applyNumberFormat="1" applyFont="1" applyFill="1" applyBorder="1" applyAlignment="1" applyProtection="1">
      <alignment horizontal="center" vertical="center"/>
      <protection locked="0"/>
    </xf>
    <xf numFmtId="4" fontId="61" fillId="0" borderId="24" xfId="4" applyNumberFormat="1" applyFont="1" applyBorder="1" applyAlignment="1">
      <alignment horizontal="center" vertical="center"/>
    </xf>
    <xf numFmtId="4" fontId="61" fillId="0" borderId="23" xfId="4" applyNumberFormat="1" applyFont="1" applyBorder="1" applyAlignment="1">
      <alignment horizontal="center" vertical="center"/>
    </xf>
    <xf numFmtId="0" fontId="61" fillId="0" borderId="57" xfId="4" applyFont="1" applyBorder="1" applyAlignment="1">
      <alignment horizontal="center" vertical="center"/>
    </xf>
    <xf numFmtId="0" fontId="61" fillId="0" borderId="62" xfId="4" applyFont="1" applyBorder="1" applyAlignment="1">
      <alignment horizontal="center" vertical="center"/>
    </xf>
    <xf numFmtId="0" fontId="61" fillId="0" borderId="30" xfId="4" applyFont="1" applyBorder="1" applyAlignment="1">
      <alignment horizontal="center" vertical="center"/>
    </xf>
    <xf numFmtId="0" fontId="61" fillId="0" borderId="1" xfId="4" applyFont="1" applyBorder="1" applyAlignment="1">
      <alignment horizontal="center" vertical="center" wrapText="1"/>
    </xf>
    <xf numFmtId="0" fontId="61" fillId="0" borderId="58" xfId="4" applyFont="1" applyBorder="1" applyAlignment="1">
      <alignment horizontal="center" vertical="center" wrapText="1"/>
    </xf>
    <xf numFmtId="0" fontId="61" fillId="0" borderId="2" xfId="4" applyFont="1" applyBorder="1" applyAlignment="1">
      <alignment horizontal="center" vertical="center" wrapText="1"/>
    </xf>
    <xf numFmtId="0" fontId="61" fillId="0" borderId="63" xfId="4" applyFont="1" applyBorder="1" applyAlignment="1">
      <alignment horizontal="center" vertical="center" wrapText="1"/>
    </xf>
    <xf numFmtId="0" fontId="61" fillId="0" borderId="0" xfId="4" applyFont="1" applyAlignment="1">
      <alignment horizontal="center" vertical="center" wrapText="1"/>
    </xf>
    <xf numFmtId="0" fontId="61" fillId="0" borderId="20" xfId="4" applyFont="1" applyBorder="1" applyAlignment="1">
      <alignment horizontal="center" vertical="center" wrapText="1"/>
    </xf>
    <xf numFmtId="0" fontId="61" fillId="0" borderId="7" xfId="4" applyFont="1" applyBorder="1" applyAlignment="1">
      <alignment horizontal="center" vertical="center" wrapText="1"/>
    </xf>
    <xf numFmtId="0" fontId="61" fillId="0" borderId="69" xfId="4" applyFont="1" applyBorder="1" applyAlignment="1">
      <alignment horizontal="center" vertical="center" wrapText="1"/>
    </xf>
    <xf numFmtId="0" fontId="61" fillId="0" borderId="8" xfId="4" applyFont="1" applyBorder="1" applyAlignment="1">
      <alignment horizontal="center" vertical="center" wrapText="1"/>
    </xf>
    <xf numFmtId="0" fontId="66" fillId="0" borderId="59" xfId="4" applyFont="1" applyBorder="1" applyAlignment="1">
      <alignment horizontal="center" vertical="center" wrapText="1"/>
    </xf>
    <xf numFmtId="0" fontId="66" fillId="0" borderId="25" xfId="4" applyFont="1" applyBorder="1" applyAlignment="1">
      <alignment horizontal="center" vertical="center" wrapText="1"/>
    </xf>
    <xf numFmtId="0" fontId="66" fillId="0" borderId="17" xfId="4" applyFont="1" applyBorder="1" applyAlignment="1">
      <alignment horizontal="center" vertical="center" wrapText="1"/>
    </xf>
    <xf numFmtId="0" fontId="61" fillId="0" borderId="60" xfId="4" applyFont="1" applyBorder="1" applyAlignment="1">
      <alignment horizontal="center" vertical="center" wrapText="1"/>
    </xf>
    <xf numFmtId="0" fontId="61" fillId="0" borderId="21" xfId="4" applyFont="1" applyBorder="1" applyAlignment="1">
      <alignment horizontal="center" vertical="center" wrapText="1"/>
    </xf>
    <xf numFmtId="0" fontId="61" fillId="0" borderId="70" xfId="4" applyFont="1" applyBorder="1" applyAlignment="1">
      <alignment horizontal="center" vertical="center" wrapText="1"/>
    </xf>
    <xf numFmtId="0" fontId="61" fillId="0" borderId="61" xfId="4" applyFont="1" applyBorder="1" applyAlignment="1">
      <alignment horizontal="center" vertical="center" wrapText="1"/>
    </xf>
    <xf numFmtId="0" fontId="61" fillId="0" borderId="64" xfId="4" applyFont="1" applyBorder="1" applyAlignment="1">
      <alignment horizontal="center" vertical="center" wrapText="1"/>
    </xf>
    <xf numFmtId="0" fontId="61" fillId="0" borderId="71" xfId="4" applyFont="1" applyBorder="1" applyAlignment="1">
      <alignment horizontal="center" vertical="center" wrapText="1"/>
    </xf>
    <xf numFmtId="0" fontId="66" fillId="0" borderId="1" xfId="4" applyFont="1" applyBorder="1" applyAlignment="1">
      <alignment horizontal="center" vertical="center" wrapText="1"/>
    </xf>
    <xf numFmtId="0" fontId="66" fillId="0" borderId="58" xfId="4" applyFont="1" applyBorder="1" applyAlignment="1">
      <alignment horizontal="center" vertical="center" wrapText="1"/>
    </xf>
    <xf numFmtId="0" fontId="66" fillId="0" borderId="61" xfId="4" applyFont="1" applyBorder="1" applyAlignment="1">
      <alignment horizontal="center" vertical="center" wrapText="1"/>
    </xf>
    <xf numFmtId="0" fontId="66" fillId="0" borderId="63" xfId="4" applyFont="1" applyBorder="1" applyAlignment="1">
      <alignment horizontal="center" vertical="center" wrapText="1"/>
    </xf>
    <xf numFmtId="0" fontId="66" fillId="0" borderId="0" xfId="4" applyFont="1" applyAlignment="1">
      <alignment horizontal="center" vertical="center" wrapText="1"/>
    </xf>
    <xf numFmtId="0" fontId="66" fillId="0" borderId="64" xfId="4" applyFont="1" applyBorder="1" applyAlignment="1">
      <alignment horizontal="center" vertical="center" wrapText="1"/>
    </xf>
    <xf numFmtId="0" fontId="66" fillId="0" borderId="7" xfId="4" applyFont="1" applyBorder="1" applyAlignment="1">
      <alignment horizontal="center" vertical="center" wrapText="1"/>
    </xf>
    <xf numFmtId="0" fontId="66" fillId="0" borderId="69" xfId="4" applyFont="1" applyBorder="1" applyAlignment="1">
      <alignment horizontal="center" vertical="center" wrapText="1"/>
    </xf>
    <xf numFmtId="0" fontId="66" fillId="0" borderId="71" xfId="4" applyFont="1" applyBorder="1" applyAlignment="1">
      <alignment horizontal="center" vertical="center" wrapText="1"/>
    </xf>
    <xf numFmtId="0" fontId="61" fillId="0" borderId="1" xfId="4" quotePrefix="1" applyFont="1" applyBorder="1" applyAlignment="1">
      <alignment horizontal="center" vertical="center"/>
    </xf>
    <xf numFmtId="0" fontId="61" fillId="0" borderId="58" xfId="4" applyFont="1" applyBorder="1" applyAlignment="1">
      <alignment horizontal="center" vertical="center"/>
    </xf>
    <xf numFmtId="0" fontId="61" fillId="0" borderId="61" xfId="4" applyFont="1" applyBorder="1" applyAlignment="1">
      <alignment horizontal="center" vertical="center"/>
    </xf>
    <xf numFmtId="0" fontId="61" fillId="3" borderId="24" xfId="4" applyFont="1" applyFill="1" applyBorder="1" applyAlignment="1" applyProtection="1">
      <alignment horizontal="center" vertical="center"/>
      <protection locked="0"/>
    </xf>
    <xf numFmtId="0" fontId="61" fillId="4" borderId="31" xfId="4" applyFont="1" applyFill="1" applyBorder="1" applyAlignment="1" applyProtection="1">
      <alignment horizontal="center" vertical="center"/>
      <protection locked="0"/>
    </xf>
    <xf numFmtId="0" fontId="61" fillId="4" borderId="23" xfId="4" applyFont="1" applyFill="1" applyBorder="1" applyAlignment="1" applyProtection="1">
      <alignment horizontal="center" vertical="center"/>
      <protection locked="0"/>
    </xf>
    <xf numFmtId="0" fontId="61" fillId="5" borderId="24" xfId="4" applyFont="1" applyFill="1" applyBorder="1" applyAlignment="1" applyProtection="1">
      <alignment horizontal="center" vertical="center"/>
      <protection locked="0"/>
    </xf>
    <xf numFmtId="0" fontId="61" fillId="5" borderId="23" xfId="4" applyFont="1" applyFill="1" applyBorder="1" applyAlignment="1" applyProtection="1">
      <alignment horizontal="center" vertical="center"/>
      <protection locked="0"/>
    </xf>
    <xf numFmtId="0" fontId="61" fillId="2" borderId="24" xfId="4" applyFont="1" applyFill="1" applyBorder="1" applyAlignment="1">
      <alignment horizontal="center" vertical="center"/>
    </xf>
    <xf numFmtId="0" fontId="61" fillId="2" borderId="23" xfId="4" applyFont="1" applyFill="1" applyBorder="1" applyAlignment="1">
      <alignment horizontal="center" vertical="center"/>
    </xf>
    <xf numFmtId="0" fontId="61" fillId="5" borderId="31" xfId="4" applyFont="1" applyFill="1" applyBorder="1" applyAlignment="1" applyProtection="1">
      <alignment horizontal="center" vertical="center"/>
      <protection locked="0"/>
    </xf>
    <xf numFmtId="38" fontId="61" fillId="2" borderId="0" xfId="5" applyFont="1" applyFill="1" applyBorder="1" applyAlignment="1" applyProtection="1">
      <alignment horizontal="center" vertical="center"/>
    </xf>
    <xf numFmtId="0" fontId="62" fillId="3" borderId="0" xfId="4" applyFont="1" applyFill="1" applyAlignment="1" applyProtection="1">
      <alignment horizontal="center" vertical="center"/>
      <protection locked="0"/>
    </xf>
    <xf numFmtId="0" fontId="62" fillId="4" borderId="0" xfId="4" applyFont="1" applyFill="1" applyAlignment="1" applyProtection="1">
      <alignment horizontal="center" vertical="center"/>
      <protection locked="0"/>
    </xf>
    <xf numFmtId="0" fontId="62" fillId="5" borderId="0" xfId="4" applyFont="1" applyFill="1" applyAlignment="1" applyProtection="1">
      <alignment horizontal="center" vertical="center"/>
      <protection locked="0"/>
    </xf>
    <xf numFmtId="0" fontId="62" fillId="0" borderId="0" xfId="4" applyFont="1" applyAlignment="1">
      <alignment horizontal="center" vertical="center"/>
    </xf>
    <xf numFmtId="178" fontId="61" fillId="2" borderId="110" xfId="4" applyNumberFormat="1" applyFont="1" applyFill="1" applyBorder="1" applyAlignment="1">
      <alignment horizontal="center" vertical="center" wrapText="1"/>
    </xf>
    <xf numFmtId="178" fontId="61" fillId="2" borderId="111" xfId="4" applyNumberFormat="1" applyFont="1" applyFill="1" applyBorder="1" applyAlignment="1">
      <alignment horizontal="center" vertical="center" wrapText="1"/>
    </xf>
    <xf numFmtId="178" fontId="61" fillId="2" borderId="112" xfId="4" applyNumberFormat="1" applyFont="1" applyFill="1" applyBorder="1" applyAlignment="1">
      <alignment horizontal="center" vertical="center" wrapText="1"/>
    </xf>
    <xf numFmtId="178" fontId="61" fillId="2" borderId="113" xfId="4" applyNumberFormat="1" applyFont="1" applyFill="1" applyBorder="1" applyAlignment="1">
      <alignment horizontal="center" vertical="center" wrapText="1"/>
    </xf>
    <xf numFmtId="178" fontId="61" fillId="2" borderId="156" xfId="4" applyNumberFormat="1" applyFont="1" applyFill="1" applyBorder="1" applyAlignment="1">
      <alignment horizontal="center" vertical="center" wrapText="1"/>
    </xf>
    <xf numFmtId="178" fontId="61" fillId="2" borderId="157" xfId="4" applyNumberFormat="1" applyFont="1" applyFill="1" applyBorder="1" applyAlignment="1">
      <alignment horizontal="center" vertical="center" wrapText="1"/>
    </xf>
    <xf numFmtId="178" fontId="61" fillId="2" borderId="158" xfId="4" applyNumberFormat="1" applyFont="1" applyFill="1" applyBorder="1" applyAlignment="1">
      <alignment horizontal="center" vertical="center" wrapText="1"/>
    </xf>
    <xf numFmtId="178" fontId="61" fillId="2" borderId="159" xfId="4" applyNumberFormat="1" applyFont="1" applyFill="1" applyBorder="1" applyAlignment="1">
      <alignment horizontal="center" vertical="center" wrapText="1"/>
    </xf>
    <xf numFmtId="0" fontId="61" fillId="0" borderId="152" xfId="4" applyFont="1" applyBorder="1" applyAlignment="1">
      <alignment horizontal="center" vertical="center" shrinkToFit="1"/>
    </xf>
    <xf numFmtId="0" fontId="61" fillId="3" borderId="25" xfId="4" applyFont="1" applyFill="1" applyBorder="1" applyAlignment="1" applyProtection="1">
      <alignment horizontal="center" vertical="center" wrapText="1"/>
      <protection locked="0"/>
    </xf>
    <xf numFmtId="0" fontId="61" fillId="3" borderId="35" xfId="4" applyFont="1" applyFill="1" applyBorder="1" applyAlignment="1" applyProtection="1">
      <alignment horizontal="center" vertical="center" wrapText="1"/>
      <protection locked="0"/>
    </xf>
    <xf numFmtId="0" fontId="61" fillId="4" borderId="22" xfId="4" applyFont="1" applyFill="1" applyBorder="1" applyAlignment="1" applyProtection="1">
      <alignment horizontal="center" vertical="center" wrapText="1"/>
      <protection locked="0"/>
    </xf>
    <xf numFmtId="0" fontId="61" fillId="4" borderId="27" xfId="4" applyFont="1" applyFill="1" applyBorder="1" applyAlignment="1" applyProtection="1">
      <alignment horizontal="center" vertical="center" wrapText="1"/>
      <protection locked="0"/>
    </xf>
    <xf numFmtId="0" fontId="69" fillId="0" borderId="153" xfId="4" applyFont="1" applyBorder="1" applyAlignment="1">
      <alignment horizontal="center" vertical="center" wrapText="1"/>
    </xf>
    <xf numFmtId="0" fontId="69" fillId="0" borderId="154" xfId="4" applyFont="1" applyBorder="1" applyAlignment="1">
      <alignment horizontal="center" vertical="center" wrapText="1"/>
    </xf>
    <xf numFmtId="0" fontId="69" fillId="0" borderId="155" xfId="4" applyFont="1" applyBorder="1" applyAlignment="1">
      <alignment horizontal="center" vertical="center" wrapText="1"/>
    </xf>
    <xf numFmtId="178" fontId="61" fillId="2" borderId="80" xfId="4" applyNumberFormat="1" applyFont="1" applyFill="1" applyBorder="1" applyAlignment="1">
      <alignment horizontal="center" vertical="center" wrapText="1"/>
    </xf>
    <xf numFmtId="178" fontId="61" fillId="2" borderId="81" xfId="4" applyNumberFormat="1" applyFont="1" applyFill="1" applyBorder="1" applyAlignment="1">
      <alignment horizontal="center" vertical="center" wrapText="1"/>
    </xf>
    <xf numFmtId="178" fontId="61" fillId="2" borderId="82" xfId="4" applyNumberFormat="1" applyFont="1" applyFill="1" applyBorder="1" applyAlignment="1">
      <alignment horizontal="center" vertical="center" wrapText="1"/>
    </xf>
    <xf numFmtId="178" fontId="61" fillId="2" borderId="83" xfId="4" applyNumberFormat="1" applyFont="1" applyFill="1" applyBorder="1" applyAlignment="1">
      <alignment horizontal="center" vertical="center" wrapText="1"/>
    </xf>
    <xf numFmtId="0" fontId="78" fillId="2" borderId="18" xfId="4" applyFont="1" applyFill="1" applyBorder="1" applyAlignment="1">
      <alignment horizontal="center" vertical="center"/>
    </xf>
    <xf numFmtId="0" fontId="8" fillId="0" borderId="32" xfId="1" applyBorder="1" applyAlignment="1">
      <alignment horizontal="left" vertical="center" wrapText="1"/>
    </xf>
    <xf numFmtId="0" fontId="8" fillId="0" borderId="24" xfId="1" applyBorder="1" applyAlignment="1">
      <alignment horizontal="center"/>
    </xf>
    <xf numFmtId="0" fontId="8" fillId="0" borderId="23" xfId="1" applyBorder="1" applyAlignment="1">
      <alignment horizontal="center"/>
    </xf>
    <xf numFmtId="0" fontId="8" fillId="0" borderId="0" xfId="1" applyAlignment="1">
      <alignment horizontal="left" vertical="center" wrapText="1"/>
    </xf>
    <xf numFmtId="0" fontId="8" fillId="0" borderId="24" xfId="1" applyBorder="1" applyAlignment="1">
      <alignment horizontal="center" vertical="center"/>
    </xf>
    <xf numFmtId="0" fontId="8" fillId="0" borderId="23" xfId="1" applyBorder="1" applyAlignment="1">
      <alignment horizontal="center" vertical="center"/>
    </xf>
    <xf numFmtId="0" fontId="11" fillId="0" borderId="34" xfId="1" applyFont="1" applyBorder="1" applyAlignment="1">
      <alignment horizontal="center"/>
    </xf>
    <xf numFmtId="0" fontId="11" fillId="0" borderId="29" xfId="1" applyFont="1" applyBorder="1" applyAlignment="1">
      <alignment horizontal="center"/>
    </xf>
    <xf numFmtId="0" fontId="11" fillId="0" borderId="35" xfId="1" applyFont="1" applyBorder="1" applyAlignment="1">
      <alignment horizontal="center"/>
    </xf>
    <xf numFmtId="0" fontId="11" fillId="0" borderId="27" xfId="1" applyFont="1" applyBorder="1" applyAlignment="1">
      <alignment horizontal="center"/>
    </xf>
    <xf numFmtId="0" fontId="8" fillId="0" borderId="34" xfId="1" applyBorder="1" applyAlignment="1">
      <alignment horizontal="center"/>
    </xf>
    <xf numFmtId="0" fontId="8" fillId="0" borderId="32" xfId="1" applyBorder="1" applyAlignment="1">
      <alignment horizontal="center"/>
    </xf>
    <xf numFmtId="0" fontId="8" fillId="0" borderId="29" xfId="1" applyBorder="1" applyAlignment="1">
      <alignment horizontal="center"/>
    </xf>
    <xf numFmtId="0" fontId="6" fillId="0" borderId="24" xfId="1" applyFont="1" applyBorder="1" applyAlignment="1">
      <alignment horizontal="center" vertical="center"/>
    </xf>
    <xf numFmtId="0" fontId="6" fillId="0" borderId="23" xfId="1" applyFont="1" applyBorder="1" applyAlignment="1">
      <alignment horizontal="center" vertical="center"/>
    </xf>
    <xf numFmtId="0" fontId="4" fillId="0" borderId="0" xfId="1" applyFont="1" applyAlignment="1">
      <alignment horizontal="left"/>
    </xf>
    <xf numFmtId="0" fontId="14" fillId="0" borderId="24" xfId="1" applyFont="1" applyBorder="1" applyAlignment="1">
      <alignment vertical="center"/>
    </xf>
    <xf numFmtId="0" fontId="14" fillId="0" borderId="23" xfId="1" applyFont="1" applyBorder="1" applyAlignment="1">
      <alignment vertical="center"/>
    </xf>
    <xf numFmtId="0" fontId="14" fillId="0" borderId="0" xfId="1" applyFont="1" applyAlignment="1">
      <alignment horizontal="center" vertical="center"/>
    </xf>
    <xf numFmtId="0" fontId="14" fillId="0" borderId="20" xfId="1" applyFont="1" applyBorder="1" applyAlignment="1">
      <alignment horizontal="center" vertical="center"/>
    </xf>
    <xf numFmtId="0" fontId="20" fillId="0" borderId="24" xfId="1" applyFont="1" applyBorder="1" applyAlignment="1">
      <alignment horizontal="center" vertical="center"/>
    </xf>
    <xf numFmtId="0" fontId="20" fillId="0" borderId="23" xfId="1" applyFont="1" applyBorder="1" applyAlignment="1">
      <alignment horizontal="center" vertical="center"/>
    </xf>
    <xf numFmtId="0" fontId="4" fillId="0" borderId="0" xfId="1" applyFont="1" applyAlignment="1">
      <alignment horizontal="center"/>
    </xf>
    <xf numFmtId="0" fontId="22" fillId="0" borderId="24" xfId="1" applyFont="1" applyBorder="1" applyAlignment="1">
      <alignment vertical="center"/>
    </xf>
    <xf numFmtId="0" fontId="14" fillId="0" borderId="31" xfId="1" applyFont="1" applyBorder="1" applyAlignment="1">
      <alignment vertical="center"/>
    </xf>
    <xf numFmtId="0" fontId="65" fillId="0" borderId="124" xfId="4" applyFont="1" applyBorder="1" applyAlignment="1">
      <alignment horizontal="center" vertical="center" wrapText="1"/>
    </xf>
    <xf numFmtId="0" fontId="65" fillId="0" borderId="125" xfId="4" applyFont="1" applyBorder="1" applyAlignment="1">
      <alignment horizontal="center" vertical="center" wrapText="1"/>
    </xf>
    <xf numFmtId="0" fontId="65" fillId="0" borderId="126" xfId="4" applyFont="1" applyBorder="1" applyAlignment="1">
      <alignment horizontal="center" vertical="center" wrapText="1"/>
    </xf>
    <xf numFmtId="0" fontId="65" fillId="0" borderId="127" xfId="4" applyFont="1" applyBorder="1" applyAlignment="1">
      <alignment horizontal="center" vertical="center" wrapText="1"/>
    </xf>
    <xf numFmtId="0" fontId="65" fillId="0" borderId="128" xfId="4" applyFont="1" applyBorder="1" applyAlignment="1">
      <alignment horizontal="center" vertical="center" wrapText="1"/>
    </xf>
    <xf numFmtId="0" fontId="65" fillId="0" borderId="129" xfId="4" applyFont="1" applyBorder="1" applyAlignment="1">
      <alignment horizontal="center" vertical="center" wrapText="1"/>
    </xf>
    <xf numFmtId="0" fontId="65" fillId="0" borderId="136" xfId="4" applyFont="1" applyBorder="1" applyAlignment="1">
      <alignment horizontal="center" vertical="center" wrapText="1"/>
    </xf>
    <xf numFmtId="0" fontId="65" fillId="0" borderId="137" xfId="4" applyFont="1" applyBorder="1" applyAlignment="1">
      <alignment horizontal="center" vertical="center" wrapText="1"/>
    </xf>
    <xf numFmtId="0" fontId="65" fillId="0" borderId="138" xfId="4" applyFont="1" applyBorder="1" applyAlignment="1">
      <alignment horizontal="center" vertical="center" wrapText="1"/>
    </xf>
    <xf numFmtId="178" fontId="65" fillId="2" borderId="130" xfId="4" applyNumberFormat="1" applyFont="1" applyFill="1" applyBorder="1" applyAlignment="1">
      <alignment horizontal="center" vertical="center" wrapText="1"/>
    </xf>
    <xf numFmtId="178" fontId="65" fillId="2" borderId="131" xfId="4" applyNumberFormat="1" applyFont="1" applyFill="1" applyBorder="1" applyAlignment="1">
      <alignment horizontal="center" vertical="center" wrapText="1"/>
    </xf>
    <xf numFmtId="178" fontId="65" fillId="2" borderId="132" xfId="4" applyNumberFormat="1" applyFont="1" applyFill="1" applyBorder="1" applyAlignment="1">
      <alignment horizontal="center" vertical="center" wrapText="1"/>
    </xf>
    <xf numFmtId="178" fontId="65" fillId="2" borderId="127" xfId="4" applyNumberFormat="1" applyFont="1" applyFill="1" applyBorder="1" applyAlignment="1">
      <alignment horizontal="center" vertical="center" wrapText="1"/>
    </xf>
    <xf numFmtId="178" fontId="65" fillId="2" borderId="128" xfId="4" applyNumberFormat="1" applyFont="1" applyFill="1" applyBorder="1" applyAlignment="1">
      <alignment horizontal="center" vertical="center" wrapText="1"/>
    </xf>
    <xf numFmtId="178" fontId="65" fillId="2" borderId="129" xfId="4" applyNumberFormat="1" applyFont="1" applyFill="1" applyBorder="1" applyAlignment="1">
      <alignment horizontal="center" vertical="center" wrapText="1"/>
    </xf>
    <xf numFmtId="178" fontId="65" fillId="2" borderId="136" xfId="4" applyNumberFormat="1" applyFont="1" applyFill="1" applyBorder="1" applyAlignment="1">
      <alignment horizontal="center" vertical="center" wrapText="1"/>
    </xf>
    <xf numFmtId="178" fontId="65" fillId="2" borderId="137" xfId="4" applyNumberFormat="1" applyFont="1" applyFill="1" applyBorder="1" applyAlignment="1">
      <alignment horizontal="center" vertical="center" wrapText="1"/>
    </xf>
    <xf numFmtId="178" fontId="65" fillId="2" borderId="138" xfId="4" applyNumberFormat="1" applyFont="1" applyFill="1" applyBorder="1" applyAlignment="1">
      <alignment horizontal="center" vertical="center" wrapText="1"/>
    </xf>
    <xf numFmtId="0" fontId="61" fillId="0" borderId="84" xfId="4" applyFont="1" applyBorder="1" applyAlignment="1">
      <alignment horizontal="center" vertical="center"/>
    </xf>
    <xf numFmtId="0" fontId="61" fillId="0" borderId="115" xfId="4" applyFont="1" applyBorder="1" applyAlignment="1">
      <alignment horizontal="center" vertical="center"/>
    </xf>
    <xf numFmtId="0" fontId="61" fillId="3" borderId="114" xfId="4" applyFont="1" applyFill="1" applyBorder="1" applyAlignment="1" applyProtection="1">
      <alignment horizontal="center" vertical="center" shrinkToFit="1"/>
      <protection locked="0"/>
    </xf>
    <xf numFmtId="0" fontId="61" fillId="3" borderId="32" xfId="4" applyFont="1" applyFill="1" applyBorder="1" applyAlignment="1" applyProtection="1">
      <alignment horizontal="center" vertical="center" shrinkToFit="1"/>
      <protection locked="0"/>
    </xf>
    <xf numFmtId="0" fontId="61" fillId="3" borderId="29" xfId="4" applyFont="1" applyFill="1" applyBorder="1" applyAlignment="1" applyProtection="1">
      <alignment horizontal="center" vertical="center" shrinkToFit="1"/>
      <protection locked="0"/>
    </xf>
    <xf numFmtId="0" fontId="61" fillId="3" borderId="63" xfId="4" applyFont="1" applyFill="1" applyBorder="1" applyAlignment="1" applyProtection="1">
      <alignment horizontal="center" vertical="center" shrinkToFit="1"/>
      <protection locked="0"/>
    </xf>
    <xf numFmtId="0" fontId="61" fillId="3" borderId="0" xfId="4" applyFont="1" applyFill="1" applyAlignment="1" applyProtection="1">
      <alignment horizontal="center" vertical="center" shrinkToFit="1"/>
      <protection locked="0"/>
    </xf>
    <xf numFmtId="0" fontId="61" fillId="3" borderId="20" xfId="4" applyFont="1" applyFill="1" applyBorder="1" applyAlignment="1" applyProtection="1">
      <alignment horizontal="center" vertical="center" shrinkToFit="1"/>
      <protection locked="0"/>
    </xf>
    <xf numFmtId="0" fontId="61" fillId="3" borderId="101" xfId="4" applyFont="1" applyFill="1" applyBorder="1" applyAlignment="1" applyProtection="1">
      <alignment horizontal="center" vertical="center" shrinkToFit="1"/>
      <protection locked="0"/>
    </xf>
    <xf numFmtId="0" fontId="61" fillId="3" borderId="22" xfId="4" applyFont="1" applyFill="1" applyBorder="1" applyAlignment="1" applyProtection="1">
      <alignment horizontal="center" vertical="center" shrinkToFit="1"/>
      <protection locked="0"/>
    </xf>
    <xf numFmtId="0" fontId="61" fillId="3" borderId="27" xfId="4" applyFont="1" applyFill="1" applyBorder="1" applyAlignment="1" applyProtection="1">
      <alignment horizontal="center" vertical="center" shrinkToFit="1"/>
      <protection locked="0"/>
    </xf>
    <xf numFmtId="0" fontId="61" fillId="3" borderId="114" xfId="4" applyFont="1" applyFill="1" applyBorder="1" applyAlignment="1" applyProtection="1">
      <alignment horizontal="center" vertical="center"/>
      <protection locked="0"/>
    </xf>
    <xf numFmtId="0" fontId="61" fillId="3" borderId="32" xfId="4" applyFont="1" applyFill="1" applyBorder="1" applyAlignment="1" applyProtection="1">
      <alignment horizontal="center" vertical="center"/>
      <protection locked="0"/>
    </xf>
    <xf numFmtId="0" fontId="61" fillId="3" borderId="29" xfId="4" applyFont="1" applyFill="1" applyBorder="1" applyAlignment="1" applyProtection="1">
      <alignment horizontal="center" vertical="center"/>
      <protection locked="0"/>
    </xf>
    <xf numFmtId="0" fontId="61" fillId="3" borderId="63" xfId="4" applyFont="1" applyFill="1" applyBorder="1" applyAlignment="1" applyProtection="1">
      <alignment horizontal="center" vertical="center"/>
      <protection locked="0"/>
    </xf>
    <xf numFmtId="0" fontId="61" fillId="3" borderId="0" xfId="4" applyFont="1" applyFill="1" applyAlignment="1" applyProtection="1">
      <alignment horizontal="center" vertical="center"/>
      <protection locked="0"/>
    </xf>
    <xf numFmtId="0" fontId="61" fillId="3" borderId="20" xfId="4" applyFont="1" applyFill="1" applyBorder="1" applyAlignment="1" applyProtection="1">
      <alignment horizontal="center" vertical="center"/>
      <protection locked="0"/>
    </xf>
    <xf numFmtId="0" fontId="61" fillId="3" borderId="101" xfId="4" applyFont="1" applyFill="1" applyBorder="1" applyAlignment="1" applyProtection="1">
      <alignment horizontal="center" vertical="center"/>
      <protection locked="0"/>
    </xf>
    <xf numFmtId="0" fontId="61" fillId="3" borderId="22" xfId="4" applyFont="1" applyFill="1" applyBorder="1" applyAlignment="1" applyProtection="1">
      <alignment horizontal="center" vertical="center"/>
      <protection locked="0"/>
    </xf>
    <xf numFmtId="0" fontId="61" fillId="3" borderId="27" xfId="4" applyFont="1" applyFill="1" applyBorder="1" applyAlignment="1" applyProtection="1">
      <alignment horizontal="center" vertical="center"/>
      <protection locked="0"/>
    </xf>
    <xf numFmtId="0" fontId="61" fillId="0" borderId="75" xfId="4" applyFont="1" applyBorder="1" applyAlignment="1">
      <alignment horizontal="center" vertical="center"/>
    </xf>
    <xf numFmtId="0" fontId="61" fillId="3" borderId="1" xfId="4" applyFont="1" applyFill="1" applyBorder="1" applyAlignment="1" applyProtection="1">
      <alignment horizontal="center" vertical="center"/>
      <protection locked="0"/>
    </xf>
    <xf numFmtId="0" fontId="61" fillId="3" borderId="58" xfId="4" applyFont="1" applyFill="1" applyBorder="1" applyAlignment="1" applyProtection="1">
      <alignment horizontal="center" vertical="center"/>
      <protection locked="0"/>
    </xf>
    <xf numFmtId="0" fontId="61" fillId="3" borderId="2" xfId="4" applyFont="1" applyFill="1" applyBorder="1" applyAlignment="1" applyProtection="1">
      <alignment horizontal="center" vertical="center"/>
      <protection locked="0"/>
    </xf>
    <xf numFmtId="0" fontId="66" fillId="2" borderId="0" xfId="4" applyFont="1" applyFill="1" applyAlignment="1">
      <alignment horizontal="left" vertical="center" indent="1"/>
    </xf>
    <xf numFmtId="0" fontId="2" fillId="2" borderId="57" xfId="2" applyFill="1" applyBorder="1" applyAlignment="1">
      <alignment horizontal="center" vertical="center"/>
    </xf>
    <xf numFmtId="0" fontId="2" fillId="2" borderId="62" xfId="2" applyFill="1" applyBorder="1" applyAlignment="1">
      <alignment horizontal="center" vertical="center"/>
    </xf>
    <xf numFmtId="0" fontId="2" fillId="2" borderId="30" xfId="2" applyFill="1" applyBorder="1" applyAlignment="1">
      <alignment horizontal="center" vertical="center"/>
    </xf>
    <xf numFmtId="0" fontId="28" fillId="2" borderId="34" xfId="0" applyFont="1" applyFill="1" applyBorder="1" applyAlignment="1">
      <alignment horizontal="left" vertical="top" wrapText="1"/>
    </xf>
    <xf numFmtId="0" fontId="28" fillId="2" borderId="32" xfId="0" applyFont="1" applyFill="1" applyBorder="1" applyAlignment="1">
      <alignment horizontal="left" vertical="top" wrapText="1"/>
    </xf>
    <xf numFmtId="0" fontId="28" fillId="2" borderId="29" xfId="0" applyFont="1" applyFill="1" applyBorder="1" applyAlignment="1">
      <alignment horizontal="left" vertical="top" wrapText="1"/>
    </xf>
    <xf numFmtId="0" fontId="28" fillId="2" borderId="35" xfId="0" applyFont="1" applyFill="1" applyBorder="1" applyAlignment="1">
      <alignment horizontal="left" vertical="top" wrapText="1"/>
    </xf>
    <xf numFmtId="0" fontId="28" fillId="2" borderId="22" xfId="0" applyFont="1" applyFill="1" applyBorder="1" applyAlignment="1">
      <alignment horizontal="left" vertical="top" wrapText="1"/>
    </xf>
    <xf numFmtId="0" fontId="28" fillId="2" borderId="27" xfId="0" applyFont="1" applyFill="1" applyBorder="1" applyAlignment="1">
      <alignment horizontal="left" vertical="top" wrapText="1"/>
    </xf>
    <xf numFmtId="0" fontId="28" fillId="2" borderId="20" xfId="0" applyFont="1" applyFill="1" applyBorder="1" applyAlignment="1">
      <alignment horizontal="left" vertical="top" wrapText="1"/>
    </xf>
  </cellXfs>
  <cellStyles count="6">
    <cellStyle name="桁区切り 2" xfId="3" xr:uid="{00000000-0005-0000-0000-000000000000}"/>
    <cellStyle name="桁区切り 3" xfId="5" xr:uid="{00000000-0005-0000-0000-000001000000}"/>
    <cellStyle name="標準" xfId="0" builtinId="0"/>
    <cellStyle name="標準 2" xfId="2" xr:uid="{00000000-0005-0000-0000-000003000000}"/>
    <cellStyle name="標準 3" xfId="4" xr:uid="{00000000-0005-0000-0000-000004000000}"/>
    <cellStyle name="標準_05-2利用者数一覧表認知症対応型　市Ｈ23" xfId="1" xr:uid="{00000000-0005-0000-0000-000005000000}"/>
  </cellStyles>
  <dxfs count="13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ndense val="0"/>
        <extend val="0"/>
        <color indexed="9"/>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123825</xdr:colOff>
      <xdr:row>81</xdr:row>
      <xdr:rowOff>152400</xdr:rowOff>
    </xdr:from>
    <xdr:to>
      <xdr:col>26</xdr:col>
      <xdr:colOff>104775</xdr:colOff>
      <xdr:row>85</xdr:row>
      <xdr:rowOff>49696</xdr:rowOff>
    </xdr:to>
    <xdr:sp macro="" textlink="">
      <xdr:nvSpPr>
        <xdr:cNvPr id="8" name="AutoShape 26">
          <a:extLst>
            <a:ext uri="{FF2B5EF4-FFF2-40B4-BE49-F238E27FC236}">
              <a16:creationId xmlns:a16="http://schemas.microsoft.com/office/drawing/2014/main" id="{00000000-0008-0000-0000-000008000000}"/>
            </a:ext>
          </a:extLst>
        </xdr:cNvPr>
        <xdr:cNvSpPr>
          <a:spLocks noChangeArrowheads="1"/>
        </xdr:cNvSpPr>
      </xdr:nvSpPr>
      <xdr:spPr bwMode="auto">
        <a:xfrm>
          <a:off x="123825" y="16717617"/>
          <a:ext cx="6317146" cy="626166"/>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ＭＳ 明朝"/>
              <a:ea typeface="ＭＳ 明朝"/>
            </a:rPr>
            <a:t>　人員基準を満たしていない場合は、早急に必要な人員を補充してください。早急に人員確保が困難な場合は、休止や廃止を検討してください。</a:t>
          </a:r>
          <a:endParaRPr lang="ja-JP" altLang="en-US" sz="105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a:p>
      </xdr:txBody>
    </xdr:sp>
    <xdr:clientData/>
  </xdr:twoCellAnchor>
  <xdr:twoCellAnchor>
    <xdr:from>
      <xdr:col>0</xdr:col>
      <xdr:colOff>0</xdr:colOff>
      <xdr:row>79</xdr:row>
      <xdr:rowOff>47625</xdr:rowOff>
    </xdr:from>
    <xdr:to>
      <xdr:col>3</xdr:col>
      <xdr:colOff>161925</xdr:colOff>
      <xdr:row>82</xdr:row>
      <xdr:rowOff>66675</xdr:rowOff>
    </xdr:to>
    <xdr:sp macro="" textlink="">
      <xdr:nvSpPr>
        <xdr:cNvPr id="9" name="AutoShape 28">
          <a:extLst>
            <a:ext uri="{FF2B5EF4-FFF2-40B4-BE49-F238E27FC236}">
              <a16:creationId xmlns:a16="http://schemas.microsoft.com/office/drawing/2014/main" id="{00000000-0008-0000-0000-000009000000}"/>
            </a:ext>
          </a:extLst>
        </xdr:cNvPr>
        <xdr:cNvSpPr>
          <a:spLocks noChangeArrowheads="1"/>
        </xdr:cNvSpPr>
      </xdr:nvSpPr>
      <xdr:spPr bwMode="auto">
        <a:xfrm>
          <a:off x="0" y="17773650"/>
          <a:ext cx="885825" cy="5619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xdr:col>
      <xdr:colOff>0</xdr:colOff>
      <xdr:row>32</xdr:row>
      <xdr:rowOff>380999</xdr:rowOff>
    </xdr:from>
    <xdr:to>
      <xdr:col>25</xdr:col>
      <xdr:colOff>85725</xdr:colOff>
      <xdr:row>35</xdr:row>
      <xdr:rowOff>180975</xdr:rowOff>
    </xdr:to>
    <xdr:sp macro="" textlink="">
      <xdr:nvSpPr>
        <xdr:cNvPr id="10" name="AutoShape 31">
          <a:extLst>
            <a:ext uri="{FF2B5EF4-FFF2-40B4-BE49-F238E27FC236}">
              <a16:creationId xmlns:a16="http://schemas.microsoft.com/office/drawing/2014/main" id="{00000000-0008-0000-0000-00000A000000}"/>
            </a:ext>
          </a:extLst>
        </xdr:cNvPr>
        <xdr:cNvSpPr>
          <a:spLocks noChangeArrowheads="1"/>
        </xdr:cNvSpPr>
      </xdr:nvSpPr>
      <xdr:spPr bwMode="auto">
        <a:xfrm>
          <a:off x="180975" y="6629399"/>
          <a:ext cx="5876925" cy="942976"/>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900"/>
            </a:lnSpc>
            <a:defRPr sz="1000"/>
          </a:pPr>
          <a:r>
            <a:rPr lang="ja-JP" altLang="en-US" sz="18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以下の点検項目について、すべて○×で記載してください。</a:t>
          </a:r>
        </a:p>
        <a:p>
          <a:pPr algn="ctr" rtl="0">
            <a:lnSpc>
              <a:spcPts val="1700"/>
            </a:lnSpc>
            <a:defRPr sz="1000"/>
          </a:pPr>
          <a:r>
            <a:rPr lang="ja-JP" altLang="en-US" sz="1200" b="0" i="0" u="none" strike="noStrike" baseline="0">
              <a:solidFill>
                <a:srgbClr val="000000"/>
              </a:solidFill>
              <a:latin typeface="ＭＳ Ｐゴシック"/>
              <a:ea typeface="ＭＳ Ｐゴシック"/>
            </a:rPr>
            <a:t>　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　速やかに、改善を行ってください。</a:t>
          </a:r>
          <a:endParaRPr lang="en-US" altLang="ja-JP" sz="1200" b="0" i="0" u="none" strike="noStrike" baseline="0">
            <a:solidFill>
              <a:srgbClr val="000000"/>
            </a:solidFill>
            <a:latin typeface="ＭＳ Ｐゴシック"/>
            <a:ea typeface="ＭＳ Ｐゴシック"/>
          </a:endParaRPr>
        </a:p>
        <a:p>
          <a:pPr algn="ctr" rtl="0">
            <a:lnSpc>
              <a:spcPts val="1200"/>
            </a:lnSpc>
            <a:defRPr sz="1000"/>
          </a:pPr>
          <a:endParaRPr lang="ja-JP" altLang="en-US"/>
        </a:p>
      </xdr:txBody>
    </xdr:sp>
    <xdr:clientData/>
  </xdr:twoCellAnchor>
  <xdr:oneCellAnchor>
    <xdr:from>
      <xdr:col>1</xdr:col>
      <xdr:colOff>9525</xdr:colOff>
      <xdr:row>37</xdr:row>
      <xdr:rowOff>0</xdr:rowOff>
    </xdr:from>
    <xdr:ext cx="5886450" cy="118110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90500" y="7753350"/>
          <a:ext cx="5886450" cy="1181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a:t>
          </a:r>
          <a:r>
            <a:rPr kumimoji="1" lang="ja-JP" altLang="en-US" sz="1100">
              <a:solidFill>
                <a:sysClr val="windowText" lastClr="000000"/>
              </a:solidFill>
            </a:rPr>
            <a:t>「認知症対応型通所介護」と「介護予防認知症対応型通所介護」で内容が基本的に同じものは「認知症対応型通所介護」の文言で記載していますので、適宜読み替えて回答してください。</a:t>
          </a:r>
          <a:endParaRPr kumimoji="1" lang="en-US" altLang="ja-JP" sz="1100">
            <a:solidFill>
              <a:sysClr val="windowText" lastClr="000000"/>
            </a:solidFill>
          </a:endParaRPr>
        </a:p>
        <a:p>
          <a:r>
            <a:rPr kumimoji="1" lang="ja-JP" altLang="en-US" sz="1100">
              <a:solidFill>
                <a:sysClr val="windowText" lastClr="000000"/>
              </a:solidFill>
            </a:rPr>
            <a:t>　（例）　認知症対応型通所介護→介護予防認知症対応型通所介護</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　　　　　要介護→要支援</a:t>
          </a:r>
          <a:endParaRPr kumimoji="1" lang="en-US" altLang="ja-JP" sz="1100">
            <a:solidFill>
              <a:sysClr val="windowText" lastClr="000000"/>
            </a:solidFill>
          </a:endParaRPr>
        </a:p>
        <a:p>
          <a:r>
            <a:rPr kumimoji="1" lang="ja-JP" altLang="en-US" sz="1100">
              <a:solidFill>
                <a:sysClr val="windowText" lastClr="000000"/>
              </a:solidFill>
            </a:rPr>
            <a:t>　　　　　居宅介護支援→介護予防支援</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　　　　　居宅サービス計画→介護予防サービス計画</a:t>
          </a:r>
        </a:p>
      </xdr:txBody>
    </xdr:sp>
    <xdr:clientData/>
  </xdr:oneCellAnchor>
  <xdr:twoCellAnchor>
    <xdr:from>
      <xdr:col>0</xdr:col>
      <xdr:colOff>49696</xdr:colOff>
      <xdr:row>816</xdr:row>
      <xdr:rowOff>82826</xdr:rowOff>
    </xdr:from>
    <xdr:to>
      <xdr:col>3</xdr:col>
      <xdr:colOff>84482</xdr:colOff>
      <xdr:row>819</xdr:row>
      <xdr:rowOff>55079</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49696" y="131494696"/>
          <a:ext cx="722243" cy="601731"/>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15</xdr:row>
      <xdr:rowOff>0</xdr:rowOff>
    </xdr:from>
    <xdr:to>
      <xdr:col>29</xdr:col>
      <xdr:colOff>209550</xdr:colOff>
      <xdr:row>15</xdr:row>
      <xdr:rowOff>0</xdr:rowOff>
    </xdr:to>
    <xdr:sp macro="" textlink="">
      <xdr:nvSpPr>
        <xdr:cNvPr id="3904" name="Line 1">
          <a:extLst>
            <a:ext uri="{FF2B5EF4-FFF2-40B4-BE49-F238E27FC236}">
              <a16:creationId xmlns:a16="http://schemas.microsoft.com/office/drawing/2014/main" id="{00000000-0008-0000-0400-0000400F0000}"/>
            </a:ext>
          </a:extLst>
        </xdr:cNvPr>
        <xdr:cNvSpPr>
          <a:spLocks noChangeShapeType="1"/>
        </xdr:cNvSpPr>
      </xdr:nvSpPr>
      <xdr:spPr bwMode="auto">
        <a:xfrm flipV="1">
          <a:off x="2000250" y="4086225"/>
          <a:ext cx="921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0</xdr:col>
      <xdr:colOff>0</xdr:colOff>
      <xdr:row>14</xdr:row>
      <xdr:rowOff>0</xdr:rowOff>
    </xdr:to>
    <xdr:sp macro="" textlink="">
      <xdr:nvSpPr>
        <xdr:cNvPr id="3074" name="Text Box 2">
          <a:extLst>
            <a:ext uri="{FF2B5EF4-FFF2-40B4-BE49-F238E27FC236}">
              <a16:creationId xmlns:a16="http://schemas.microsoft.com/office/drawing/2014/main" id="{00000000-0008-0000-0400-0000020C0000}"/>
            </a:ext>
          </a:extLst>
        </xdr:cNvPr>
        <xdr:cNvSpPr txBox="1">
          <a:spLocks noChangeArrowheads="1"/>
        </xdr:cNvSpPr>
      </xdr:nvSpPr>
      <xdr:spPr bwMode="auto">
        <a:xfrm>
          <a:off x="0" y="3543300"/>
          <a:ext cx="0" cy="0"/>
        </a:xfrm>
        <a:prstGeom prst="rect">
          <a:avLst/>
        </a:prstGeom>
        <a:solidFill>
          <a:srgbClr val="FFFFFF"/>
        </a:solidFill>
        <a:ln>
          <a:noFill/>
        </a:ln>
      </xdr:spPr>
      <xdr:txBody>
        <a:bodyPr vertOverflow="clip" vert="vert"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19</a:t>
          </a:r>
        </a:p>
        <a:p>
          <a:pPr algn="ctr" rtl="0">
            <a:defRPr sz="1000"/>
          </a:pPr>
          <a:endParaRPr lang="ja-JP" altLang="en-US"/>
        </a:p>
      </xdr:txBody>
    </xdr:sp>
    <xdr:clientData/>
  </xdr:twoCellAnchor>
  <xdr:twoCellAnchor>
    <xdr:from>
      <xdr:col>21</xdr:col>
      <xdr:colOff>304800</xdr:colOff>
      <xdr:row>14</xdr:row>
      <xdr:rowOff>457200</xdr:rowOff>
    </xdr:from>
    <xdr:to>
      <xdr:col>33</xdr:col>
      <xdr:colOff>95250</xdr:colOff>
      <xdr:row>16</xdr:row>
      <xdr:rowOff>47625</xdr:rowOff>
    </xdr:to>
    <xdr:sp macro="" textlink="">
      <xdr:nvSpPr>
        <xdr:cNvPr id="3906" name="Line 3">
          <a:extLst>
            <a:ext uri="{FF2B5EF4-FFF2-40B4-BE49-F238E27FC236}">
              <a16:creationId xmlns:a16="http://schemas.microsoft.com/office/drawing/2014/main" id="{00000000-0008-0000-0400-0000420F0000}"/>
            </a:ext>
          </a:extLst>
        </xdr:cNvPr>
        <xdr:cNvSpPr>
          <a:spLocks noChangeShapeType="1"/>
        </xdr:cNvSpPr>
      </xdr:nvSpPr>
      <xdr:spPr bwMode="auto">
        <a:xfrm flipH="1">
          <a:off x="8639175" y="4038600"/>
          <a:ext cx="379095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58591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Z831"/>
  <sheetViews>
    <sheetView tabSelected="1" view="pageBreakPreview" zoomScale="120" zoomScaleNormal="100" zoomScaleSheetLayoutView="120" workbookViewId="0">
      <selection sqref="A1:AA1"/>
    </sheetView>
  </sheetViews>
  <sheetFormatPr defaultColWidth="3.5703125" defaultRowHeight="12.75" customHeight="1" x14ac:dyDescent="0.25"/>
  <cols>
    <col min="1" max="1" width="2" style="69" customWidth="1"/>
    <col min="2" max="2" width="3.85546875" style="70" customWidth="1"/>
    <col min="3" max="24" width="3.7109375" style="69" customWidth="1"/>
    <col min="25" max="27" width="3.28515625" style="71" customWidth="1"/>
    <col min="28" max="16384" width="3.5703125" style="68"/>
  </cols>
  <sheetData>
    <row r="1" spans="1:27" ht="40.5" customHeight="1" x14ac:dyDescent="0.15">
      <c r="A1" s="614" t="s">
        <v>846</v>
      </c>
      <c r="B1" s="615"/>
      <c r="C1" s="615"/>
      <c r="D1" s="615"/>
      <c r="E1" s="615"/>
      <c r="F1" s="615"/>
      <c r="G1" s="615"/>
      <c r="H1" s="615"/>
      <c r="I1" s="615"/>
      <c r="J1" s="615"/>
      <c r="K1" s="615"/>
      <c r="L1" s="615"/>
      <c r="M1" s="615"/>
      <c r="N1" s="615"/>
      <c r="O1" s="615"/>
      <c r="P1" s="615"/>
      <c r="Q1" s="615"/>
      <c r="R1" s="615"/>
      <c r="S1" s="615"/>
      <c r="T1" s="615"/>
      <c r="U1" s="615"/>
      <c r="V1" s="615"/>
      <c r="W1" s="615"/>
      <c r="X1" s="615"/>
      <c r="Y1" s="615"/>
      <c r="Z1" s="615"/>
      <c r="AA1" s="615"/>
    </row>
    <row r="2" spans="1:27" ht="29.25" customHeight="1" x14ac:dyDescent="0.15">
      <c r="A2" s="616" t="s">
        <v>29</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row>
    <row r="3" spans="1:27" ht="12" customHeight="1" x14ac:dyDescent="0.25">
      <c r="Y3" s="431"/>
    </row>
    <row r="4" spans="1:27" ht="12" customHeight="1" x14ac:dyDescent="0.25">
      <c r="A4" s="618" t="s">
        <v>2</v>
      </c>
      <c r="B4" s="619"/>
      <c r="C4" s="619"/>
      <c r="D4" s="619"/>
      <c r="E4" s="619"/>
      <c r="F4" s="619"/>
      <c r="G4" s="619"/>
      <c r="H4" s="72"/>
      <c r="I4" s="72"/>
      <c r="J4" s="73"/>
      <c r="K4" s="420" t="s">
        <v>124</v>
      </c>
      <c r="L4" s="420"/>
      <c r="M4" s="420"/>
      <c r="N4" s="420"/>
      <c r="O4" s="74"/>
      <c r="P4" s="420"/>
      <c r="Q4" s="420"/>
      <c r="R4" s="72"/>
      <c r="S4" s="72"/>
      <c r="T4" s="72"/>
      <c r="U4" s="75"/>
      <c r="V4" s="75"/>
      <c r="W4" s="75"/>
      <c r="X4" s="75"/>
      <c r="Y4" s="76"/>
      <c r="Z4" s="76"/>
      <c r="AA4" s="77"/>
    </row>
    <row r="5" spans="1:27" ht="12" customHeight="1" x14ac:dyDescent="0.15">
      <c r="A5" s="620" t="s">
        <v>331</v>
      </c>
      <c r="B5" s="621"/>
      <c r="C5" s="621"/>
      <c r="D5" s="621"/>
      <c r="E5" s="621"/>
      <c r="F5" s="621"/>
      <c r="G5" s="621"/>
      <c r="H5" s="621"/>
      <c r="I5" s="621"/>
      <c r="J5" s="622"/>
      <c r="K5" s="626"/>
      <c r="L5" s="627"/>
      <c r="M5" s="627"/>
      <c r="N5" s="627"/>
      <c r="O5" s="627"/>
      <c r="P5" s="627"/>
      <c r="Q5" s="627"/>
      <c r="R5" s="627"/>
      <c r="S5" s="627"/>
      <c r="T5" s="627"/>
      <c r="U5" s="627"/>
      <c r="V5" s="627"/>
      <c r="W5" s="627"/>
      <c r="X5" s="627"/>
      <c r="Y5" s="627"/>
      <c r="Z5" s="627"/>
      <c r="AA5" s="628"/>
    </row>
    <row r="6" spans="1:27" ht="12" customHeight="1" x14ac:dyDescent="0.15">
      <c r="A6" s="623"/>
      <c r="B6" s="624"/>
      <c r="C6" s="624"/>
      <c r="D6" s="624"/>
      <c r="E6" s="624"/>
      <c r="F6" s="624"/>
      <c r="G6" s="624"/>
      <c r="H6" s="624"/>
      <c r="I6" s="624"/>
      <c r="J6" s="625"/>
      <c r="K6" s="629"/>
      <c r="L6" s="630"/>
      <c r="M6" s="630"/>
      <c r="N6" s="630"/>
      <c r="O6" s="630"/>
      <c r="P6" s="630"/>
      <c r="Q6" s="630"/>
      <c r="R6" s="630"/>
      <c r="S6" s="630"/>
      <c r="T6" s="630"/>
      <c r="U6" s="630"/>
      <c r="V6" s="630"/>
      <c r="W6" s="630"/>
      <c r="X6" s="630"/>
      <c r="Y6" s="630"/>
      <c r="Z6" s="630"/>
      <c r="AA6" s="631"/>
    </row>
    <row r="7" spans="1:27" ht="12" customHeight="1" x14ac:dyDescent="0.15">
      <c r="A7" s="421"/>
      <c r="B7" s="78"/>
      <c r="C7" s="421"/>
      <c r="D7" s="421"/>
      <c r="E7" s="421"/>
      <c r="F7" s="421"/>
      <c r="G7" s="421"/>
      <c r="H7" s="421"/>
      <c r="I7" s="421"/>
      <c r="J7" s="421"/>
      <c r="K7" s="422"/>
      <c r="L7" s="422"/>
      <c r="M7" s="422"/>
      <c r="N7" s="422"/>
      <c r="O7" s="79"/>
      <c r="P7" s="422"/>
      <c r="Q7" s="422"/>
      <c r="R7" s="422"/>
      <c r="S7" s="422"/>
      <c r="T7" s="422"/>
      <c r="U7" s="422"/>
      <c r="V7" s="422"/>
      <c r="W7" s="422"/>
      <c r="X7" s="422"/>
      <c r="Y7" s="422"/>
      <c r="Z7" s="422"/>
      <c r="AA7" s="422"/>
    </row>
    <row r="8" spans="1:27" ht="12" customHeight="1" x14ac:dyDescent="0.15">
      <c r="A8" s="632" t="s">
        <v>3</v>
      </c>
      <c r="B8" s="633"/>
      <c r="C8" s="638" t="s">
        <v>125</v>
      </c>
      <c r="D8" s="639"/>
      <c r="E8" s="639"/>
      <c r="F8" s="639"/>
      <c r="G8" s="640"/>
      <c r="H8" s="641">
        <v>14</v>
      </c>
      <c r="I8" s="642"/>
      <c r="J8" s="642"/>
      <c r="K8" s="642"/>
      <c r="L8" s="642"/>
      <c r="M8" s="642"/>
      <c r="N8" s="642"/>
      <c r="O8" s="642"/>
      <c r="P8" s="642"/>
      <c r="Q8" s="642"/>
      <c r="R8" s="642"/>
      <c r="S8" s="642"/>
      <c r="T8" s="642"/>
      <c r="U8" s="642"/>
      <c r="V8" s="642"/>
      <c r="W8" s="642"/>
      <c r="X8" s="642"/>
      <c r="Y8" s="642"/>
      <c r="Z8" s="642"/>
      <c r="AA8" s="643"/>
    </row>
    <row r="9" spans="1:27" ht="12" customHeight="1" x14ac:dyDescent="0.15">
      <c r="A9" s="634"/>
      <c r="B9" s="635"/>
      <c r="C9" s="647" t="s">
        <v>4</v>
      </c>
      <c r="D9" s="648"/>
      <c r="E9" s="648"/>
      <c r="F9" s="648"/>
      <c r="G9" s="649"/>
      <c r="H9" s="644"/>
      <c r="I9" s="645"/>
      <c r="J9" s="645"/>
      <c r="K9" s="645"/>
      <c r="L9" s="645"/>
      <c r="M9" s="645"/>
      <c r="N9" s="645"/>
      <c r="O9" s="645"/>
      <c r="P9" s="645"/>
      <c r="Q9" s="645"/>
      <c r="R9" s="645"/>
      <c r="S9" s="645"/>
      <c r="T9" s="645"/>
      <c r="U9" s="645"/>
      <c r="V9" s="645"/>
      <c r="W9" s="645"/>
      <c r="X9" s="645"/>
      <c r="Y9" s="645"/>
      <c r="Z9" s="645"/>
      <c r="AA9" s="646"/>
    </row>
    <row r="10" spans="1:27" ht="12" customHeight="1" x14ac:dyDescent="0.15">
      <c r="A10" s="634"/>
      <c r="B10" s="635"/>
      <c r="C10" s="582" t="s">
        <v>5</v>
      </c>
      <c r="D10" s="583"/>
      <c r="E10" s="583"/>
      <c r="F10" s="583"/>
      <c r="G10" s="584"/>
      <c r="H10" s="588"/>
      <c r="I10" s="589"/>
      <c r="J10" s="589"/>
      <c r="K10" s="589"/>
      <c r="L10" s="589"/>
      <c r="M10" s="589"/>
      <c r="N10" s="589"/>
      <c r="O10" s="589"/>
      <c r="P10" s="589"/>
      <c r="Q10" s="589"/>
      <c r="R10" s="589"/>
      <c r="S10" s="589"/>
      <c r="T10" s="589"/>
      <c r="U10" s="589"/>
      <c r="V10" s="589"/>
      <c r="W10" s="589"/>
      <c r="X10" s="589"/>
      <c r="Y10" s="589"/>
      <c r="Z10" s="589"/>
      <c r="AA10" s="590"/>
    </row>
    <row r="11" spans="1:27" ht="12" customHeight="1" x14ac:dyDescent="0.15">
      <c r="A11" s="634"/>
      <c r="B11" s="635"/>
      <c r="C11" s="585"/>
      <c r="D11" s="586"/>
      <c r="E11" s="586"/>
      <c r="F11" s="586"/>
      <c r="G11" s="587"/>
      <c r="H11" s="591"/>
      <c r="I11" s="592"/>
      <c r="J11" s="592"/>
      <c r="K11" s="592"/>
      <c r="L11" s="592"/>
      <c r="M11" s="592"/>
      <c r="N11" s="592"/>
      <c r="O11" s="592"/>
      <c r="P11" s="592"/>
      <c r="Q11" s="592"/>
      <c r="R11" s="592"/>
      <c r="S11" s="592"/>
      <c r="T11" s="592"/>
      <c r="U11" s="592"/>
      <c r="V11" s="592"/>
      <c r="W11" s="592"/>
      <c r="X11" s="592"/>
      <c r="Y11" s="592"/>
      <c r="Z11" s="592"/>
      <c r="AA11" s="593"/>
    </row>
    <row r="12" spans="1:27" ht="18" customHeight="1" x14ac:dyDescent="0.15">
      <c r="A12" s="634"/>
      <c r="B12" s="635"/>
      <c r="C12" s="594" t="s">
        <v>6</v>
      </c>
      <c r="D12" s="595"/>
      <c r="E12" s="595"/>
      <c r="F12" s="595"/>
      <c r="G12" s="596"/>
      <c r="H12" s="599"/>
      <c r="I12" s="600"/>
      <c r="J12" s="600"/>
      <c r="K12" s="600"/>
      <c r="L12" s="600"/>
      <c r="M12" s="600"/>
      <c r="N12" s="600"/>
      <c r="O12" s="600"/>
      <c r="P12" s="600"/>
      <c r="Q12" s="600"/>
      <c r="R12" s="600"/>
      <c r="S12" s="600"/>
      <c r="T12" s="600"/>
      <c r="U12" s="600"/>
      <c r="V12" s="600"/>
      <c r="W12" s="600"/>
      <c r="X12" s="600"/>
      <c r="Y12" s="600"/>
      <c r="Z12" s="600"/>
      <c r="AA12" s="601"/>
    </row>
    <row r="13" spans="1:27" ht="18" customHeight="1" x14ac:dyDescent="0.15">
      <c r="A13" s="634"/>
      <c r="B13" s="635"/>
      <c r="C13" s="597"/>
      <c r="D13" s="544"/>
      <c r="E13" s="544"/>
      <c r="F13" s="544"/>
      <c r="G13" s="598"/>
      <c r="H13" s="602"/>
      <c r="I13" s="603"/>
      <c r="J13" s="603"/>
      <c r="K13" s="603"/>
      <c r="L13" s="603"/>
      <c r="M13" s="603"/>
      <c r="N13" s="603"/>
      <c r="O13" s="603"/>
      <c r="P13" s="603"/>
      <c r="Q13" s="603"/>
      <c r="R13" s="603"/>
      <c r="S13" s="603"/>
      <c r="T13" s="603"/>
      <c r="U13" s="603"/>
      <c r="V13" s="603"/>
      <c r="W13" s="603"/>
      <c r="X13" s="603"/>
      <c r="Y13" s="603"/>
      <c r="Z13" s="603"/>
      <c r="AA13" s="604"/>
    </row>
    <row r="14" spans="1:27" ht="12" customHeight="1" x14ac:dyDescent="0.15">
      <c r="A14" s="634"/>
      <c r="B14" s="635"/>
      <c r="C14" s="582" t="s">
        <v>1</v>
      </c>
      <c r="D14" s="583"/>
      <c r="E14" s="583"/>
      <c r="F14" s="583"/>
      <c r="G14" s="584"/>
      <c r="H14" s="607" t="s">
        <v>126</v>
      </c>
      <c r="I14" s="561"/>
      <c r="J14" s="561"/>
      <c r="K14" s="561"/>
      <c r="L14" s="561"/>
      <c r="M14" s="561"/>
      <c r="N14" s="561"/>
      <c r="O14" s="561"/>
      <c r="P14" s="561"/>
      <c r="Q14" s="561"/>
      <c r="R14" s="80"/>
      <c r="S14" s="80"/>
      <c r="T14" s="80"/>
      <c r="U14" s="80"/>
      <c r="V14" s="80"/>
      <c r="W14" s="80"/>
      <c r="X14" s="80"/>
      <c r="Y14" s="81"/>
      <c r="Z14" s="81"/>
      <c r="AA14" s="82"/>
    </row>
    <row r="15" spans="1:27" ht="12" customHeight="1" x14ac:dyDescent="0.15">
      <c r="A15" s="634"/>
      <c r="B15" s="635"/>
      <c r="C15" s="605"/>
      <c r="D15" s="581"/>
      <c r="E15" s="581"/>
      <c r="F15" s="581"/>
      <c r="G15" s="606"/>
      <c r="H15" s="608"/>
      <c r="I15" s="609"/>
      <c r="J15" s="609"/>
      <c r="K15" s="609"/>
      <c r="L15" s="609"/>
      <c r="M15" s="609"/>
      <c r="N15" s="609"/>
      <c r="O15" s="609"/>
      <c r="P15" s="609"/>
      <c r="Q15" s="609"/>
      <c r="R15" s="609"/>
      <c r="S15" s="609"/>
      <c r="T15" s="609"/>
      <c r="U15" s="609"/>
      <c r="V15" s="609"/>
      <c r="W15" s="609"/>
      <c r="X15" s="609"/>
      <c r="Y15" s="609"/>
      <c r="Z15" s="609"/>
      <c r="AA15" s="610"/>
    </row>
    <row r="16" spans="1:27" ht="12" customHeight="1" x14ac:dyDescent="0.15">
      <c r="A16" s="634"/>
      <c r="B16" s="635"/>
      <c r="C16" s="597"/>
      <c r="D16" s="544"/>
      <c r="E16" s="544"/>
      <c r="F16" s="544"/>
      <c r="G16" s="598"/>
      <c r="H16" s="611"/>
      <c r="I16" s="612"/>
      <c r="J16" s="612"/>
      <c r="K16" s="612"/>
      <c r="L16" s="612"/>
      <c r="M16" s="612"/>
      <c r="N16" s="612"/>
      <c r="O16" s="612"/>
      <c r="P16" s="612"/>
      <c r="Q16" s="612"/>
      <c r="R16" s="612"/>
      <c r="S16" s="612"/>
      <c r="T16" s="612"/>
      <c r="U16" s="612"/>
      <c r="V16" s="612"/>
      <c r="W16" s="612"/>
      <c r="X16" s="612"/>
      <c r="Y16" s="612"/>
      <c r="Z16" s="612"/>
      <c r="AA16" s="613"/>
    </row>
    <row r="17" spans="1:27" ht="12" customHeight="1" x14ac:dyDescent="0.15">
      <c r="A17" s="634"/>
      <c r="B17" s="635"/>
      <c r="C17" s="582" t="s">
        <v>27</v>
      </c>
      <c r="D17" s="583"/>
      <c r="E17" s="583"/>
      <c r="F17" s="583"/>
      <c r="G17" s="584"/>
      <c r="H17" s="650" t="s">
        <v>28</v>
      </c>
      <c r="I17" s="651"/>
      <c r="J17" s="652"/>
      <c r="K17" s="650"/>
      <c r="L17" s="651"/>
      <c r="M17" s="651"/>
      <c r="N17" s="651"/>
      <c r="O17" s="651"/>
      <c r="P17" s="651"/>
      <c r="Q17" s="651"/>
      <c r="R17" s="651"/>
      <c r="S17" s="651"/>
      <c r="T17" s="651"/>
      <c r="U17" s="651"/>
      <c r="V17" s="651"/>
      <c r="W17" s="651"/>
      <c r="X17" s="651"/>
      <c r="Y17" s="651"/>
      <c r="Z17" s="651"/>
      <c r="AA17" s="652"/>
    </row>
    <row r="18" spans="1:27" ht="12" customHeight="1" x14ac:dyDescent="0.15">
      <c r="A18" s="636"/>
      <c r="B18" s="637"/>
      <c r="C18" s="597"/>
      <c r="D18" s="544"/>
      <c r="E18" s="544"/>
      <c r="F18" s="544"/>
      <c r="G18" s="598"/>
      <c r="H18" s="611"/>
      <c r="I18" s="612"/>
      <c r="J18" s="613"/>
      <c r="K18" s="611"/>
      <c r="L18" s="612"/>
      <c r="M18" s="612"/>
      <c r="N18" s="612"/>
      <c r="O18" s="612"/>
      <c r="P18" s="612"/>
      <c r="Q18" s="612"/>
      <c r="R18" s="612"/>
      <c r="S18" s="612"/>
      <c r="T18" s="612"/>
      <c r="U18" s="612"/>
      <c r="V18" s="612"/>
      <c r="W18" s="612"/>
      <c r="X18" s="612"/>
      <c r="Y18" s="612"/>
      <c r="Z18" s="612"/>
      <c r="AA18" s="613"/>
    </row>
    <row r="19" spans="1:27" ht="9" customHeight="1" x14ac:dyDescent="0.15">
      <c r="A19" s="83"/>
      <c r="B19" s="84"/>
      <c r="C19" s="419"/>
      <c r="D19" s="85"/>
      <c r="E19" s="85"/>
      <c r="F19" s="85"/>
      <c r="G19" s="85"/>
      <c r="H19" s="86"/>
      <c r="I19" s="86"/>
      <c r="J19" s="86"/>
      <c r="K19" s="86"/>
      <c r="L19" s="86"/>
      <c r="M19" s="86"/>
      <c r="N19" s="86"/>
      <c r="O19" s="85"/>
      <c r="P19" s="86"/>
      <c r="Q19" s="86"/>
      <c r="R19" s="86"/>
      <c r="S19" s="86"/>
      <c r="T19" s="86"/>
      <c r="U19" s="86"/>
      <c r="V19" s="86"/>
      <c r="W19" s="86"/>
      <c r="X19" s="86"/>
      <c r="Y19" s="86"/>
      <c r="Z19" s="86"/>
      <c r="AA19" s="86"/>
    </row>
    <row r="20" spans="1:27" ht="5.25" customHeight="1" x14ac:dyDescent="0.15">
      <c r="A20" s="664" t="s">
        <v>26</v>
      </c>
      <c r="B20" s="665"/>
      <c r="C20" s="665"/>
      <c r="D20" s="665"/>
      <c r="E20" s="665"/>
      <c r="F20" s="665"/>
      <c r="G20" s="665"/>
      <c r="H20" s="665"/>
      <c r="I20" s="665"/>
      <c r="J20" s="665"/>
      <c r="K20" s="665"/>
      <c r="L20" s="665"/>
      <c r="M20" s="665"/>
      <c r="N20" s="665"/>
      <c r="O20" s="665"/>
      <c r="P20" s="665"/>
      <c r="Q20" s="665"/>
      <c r="R20" s="666"/>
      <c r="S20" s="87"/>
      <c r="T20" s="75"/>
      <c r="U20" s="75"/>
      <c r="V20" s="75"/>
      <c r="W20" s="75"/>
      <c r="X20" s="75"/>
      <c r="Y20" s="75"/>
      <c r="Z20" s="75"/>
      <c r="AA20" s="88"/>
    </row>
    <row r="21" spans="1:27" ht="19.5" customHeight="1" x14ac:dyDescent="0.15">
      <c r="A21" s="667"/>
      <c r="B21" s="668"/>
      <c r="C21" s="668"/>
      <c r="D21" s="668"/>
      <c r="E21" s="668"/>
      <c r="F21" s="668"/>
      <c r="G21" s="668"/>
      <c r="H21" s="668"/>
      <c r="I21" s="668"/>
      <c r="J21" s="668"/>
      <c r="K21" s="668"/>
      <c r="L21" s="668"/>
      <c r="M21" s="668"/>
      <c r="N21" s="668"/>
      <c r="O21" s="668"/>
      <c r="P21" s="668"/>
      <c r="Q21" s="668"/>
      <c r="R21" s="669"/>
      <c r="S21" s="89"/>
      <c r="T21" s="654" t="s">
        <v>147</v>
      </c>
      <c r="U21" s="654"/>
      <c r="W21" s="90" t="s">
        <v>148</v>
      </c>
      <c r="Y21" s="654" t="s">
        <v>149</v>
      </c>
      <c r="Z21" s="654"/>
      <c r="AA21" s="91"/>
    </row>
    <row r="22" spans="1:27" ht="5.25" customHeight="1" x14ac:dyDescent="0.15">
      <c r="A22" s="670"/>
      <c r="B22" s="671"/>
      <c r="C22" s="671"/>
      <c r="D22" s="671"/>
      <c r="E22" s="671"/>
      <c r="F22" s="671"/>
      <c r="G22" s="671"/>
      <c r="H22" s="671"/>
      <c r="I22" s="671"/>
      <c r="J22" s="671"/>
      <c r="K22" s="671"/>
      <c r="L22" s="671"/>
      <c r="M22" s="671"/>
      <c r="N22" s="671"/>
      <c r="O22" s="671"/>
      <c r="P22" s="671"/>
      <c r="Q22" s="671"/>
      <c r="R22" s="672"/>
      <c r="S22" s="92"/>
      <c r="T22" s="93"/>
      <c r="U22" s="93"/>
      <c r="V22" s="93"/>
      <c r="W22" s="93"/>
      <c r="X22" s="93"/>
      <c r="Y22" s="93"/>
      <c r="Z22" s="93"/>
      <c r="AA22" s="94"/>
    </row>
    <row r="23" spans="1:27" ht="9" customHeight="1" x14ac:dyDescent="0.25"/>
    <row r="24" spans="1:27" ht="5.25" customHeight="1" x14ac:dyDescent="0.15">
      <c r="A24" s="655" t="s">
        <v>146</v>
      </c>
      <c r="B24" s="656"/>
      <c r="C24" s="656"/>
      <c r="D24" s="656"/>
      <c r="E24" s="656"/>
      <c r="F24" s="656"/>
      <c r="G24" s="656"/>
      <c r="H24" s="656"/>
      <c r="I24" s="656"/>
      <c r="J24" s="656"/>
      <c r="K24" s="656"/>
      <c r="L24" s="656"/>
      <c r="M24" s="656"/>
      <c r="N24" s="656"/>
      <c r="O24" s="656"/>
      <c r="P24" s="656"/>
      <c r="Q24" s="656"/>
      <c r="R24" s="657"/>
      <c r="S24" s="87"/>
      <c r="T24" s="75"/>
      <c r="U24" s="75"/>
      <c r="V24" s="75"/>
      <c r="W24" s="75"/>
      <c r="X24" s="75"/>
      <c r="Y24" s="75"/>
      <c r="Z24" s="75"/>
      <c r="AA24" s="88"/>
    </row>
    <row r="25" spans="1:27" ht="19.5" customHeight="1" x14ac:dyDescent="0.15">
      <c r="A25" s="658"/>
      <c r="B25" s="659"/>
      <c r="C25" s="659"/>
      <c r="D25" s="659"/>
      <c r="E25" s="659"/>
      <c r="F25" s="659"/>
      <c r="G25" s="659"/>
      <c r="H25" s="659"/>
      <c r="I25" s="659"/>
      <c r="J25" s="659"/>
      <c r="K25" s="659"/>
      <c r="L25" s="659"/>
      <c r="M25" s="659"/>
      <c r="N25" s="659"/>
      <c r="O25" s="659"/>
      <c r="P25" s="659"/>
      <c r="Q25" s="659"/>
      <c r="R25" s="660"/>
      <c r="S25" s="89"/>
      <c r="T25" s="654" t="s">
        <v>147</v>
      </c>
      <c r="U25" s="654"/>
      <c r="W25" s="90" t="s">
        <v>148</v>
      </c>
      <c r="Y25" s="654" t="s">
        <v>149</v>
      </c>
      <c r="Z25" s="654"/>
      <c r="AA25" s="91"/>
    </row>
    <row r="26" spans="1:27" ht="5.25" customHeight="1" x14ac:dyDescent="0.15">
      <c r="A26" s="661"/>
      <c r="B26" s="662"/>
      <c r="C26" s="662"/>
      <c r="D26" s="662"/>
      <c r="E26" s="662"/>
      <c r="F26" s="662"/>
      <c r="G26" s="662"/>
      <c r="H26" s="662"/>
      <c r="I26" s="662"/>
      <c r="J26" s="662"/>
      <c r="K26" s="662"/>
      <c r="L26" s="662"/>
      <c r="M26" s="662"/>
      <c r="N26" s="662"/>
      <c r="O26" s="662"/>
      <c r="P26" s="662"/>
      <c r="Q26" s="662"/>
      <c r="R26" s="663"/>
      <c r="S26" s="92"/>
      <c r="T26" s="93"/>
      <c r="U26" s="93"/>
      <c r="V26" s="93"/>
      <c r="W26" s="93"/>
      <c r="X26" s="93"/>
      <c r="Y26" s="93"/>
      <c r="Z26" s="93"/>
      <c r="AA26" s="94"/>
    </row>
    <row r="27" spans="1:27" ht="9" customHeight="1" x14ac:dyDescent="0.25"/>
    <row r="28" spans="1:27" s="97" customFormat="1" ht="15" customHeight="1" x14ac:dyDescent="0.15">
      <c r="A28" s="441" t="s">
        <v>61</v>
      </c>
      <c r="B28" s="441"/>
      <c r="C28" s="441"/>
      <c r="D28" s="441"/>
      <c r="E28" s="562"/>
      <c r="F28" s="563"/>
      <c r="G28" s="563"/>
      <c r="H28" s="560" t="s">
        <v>62</v>
      </c>
      <c r="I28" s="560"/>
      <c r="J28" s="95"/>
      <c r="K28" s="454" t="s">
        <v>57</v>
      </c>
      <c r="L28" s="454"/>
      <c r="M28" s="454"/>
      <c r="N28" s="454"/>
      <c r="O28" s="454"/>
      <c r="P28" s="454"/>
      <c r="Q28" s="566" t="s">
        <v>58</v>
      </c>
      <c r="R28" s="566"/>
      <c r="S28" s="96"/>
      <c r="T28" s="461" t="s">
        <v>59</v>
      </c>
      <c r="U28" s="462"/>
      <c r="V28" s="462"/>
      <c r="W28" s="454"/>
      <c r="X28" s="454"/>
      <c r="Y28" s="454"/>
      <c r="Z28" s="566" t="s">
        <v>58</v>
      </c>
      <c r="AA28" s="566"/>
    </row>
    <row r="29" spans="1:27" s="97" customFormat="1" ht="15" customHeight="1" x14ac:dyDescent="0.15">
      <c r="A29" s="441"/>
      <c r="B29" s="441"/>
      <c r="C29" s="441"/>
      <c r="D29" s="441"/>
      <c r="E29" s="564"/>
      <c r="F29" s="565"/>
      <c r="G29" s="565"/>
      <c r="H29" s="560"/>
      <c r="I29" s="560"/>
      <c r="J29" s="98"/>
      <c r="K29" s="454"/>
      <c r="L29" s="454"/>
      <c r="M29" s="454"/>
      <c r="N29" s="454"/>
      <c r="O29" s="454"/>
      <c r="P29" s="454"/>
      <c r="Q29" s="566"/>
      <c r="R29" s="566"/>
      <c r="S29" s="99"/>
      <c r="T29" s="464"/>
      <c r="U29" s="465"/>
      <c r="V29" s="465"/>
      <c r="W29" s="454"/>
      <c r="X29" s="454"/>
      <c r="Y29" s="454"/>
      <c r="Z29" s="566"/>
      <c r="AA29" s="566"/>
    </row>
    <row r="30" spans="1:27" s="97" customFormat="1" ht="12.75" customHeight="1" x14ac:dyDescent="0.15">
      <c r="A30" s="100"/>
      <c r="B30" s="101"/>
      <c r="C30" s="102"/>
      <c r="D30" s="102"/>
      <c r="E30" s="653"/>
      <c r="F30" s="653"/>
      <c r="G30" s="653"/>
      <c r="H30" s="653"/>
      <c r="I30" s="653"/>
      <c r="J30" s="653"/>
      <c r="K30" s="653"/>
      <c r="L30" s="653"/>
      <c r="M30" s="653"/>
      <c r="N30" s="113"/>
      <c r="O30" s="95"/>
      <c r="P30" s="95"/>
      <c r="Q30" s="95"/>
      <c r="R30" s="95"/>
      <c r="S30" s="95"/>
      <c r="T30" s="95"/>
      <c r="U30" s="95"/>
      <c r="V30" s="95"/>
      <c r="W30" s="95"/>
      <c r="X30" s="103"/>
      <c r="Y30" s="104"/>
      <c r="Z30" s="104"/>
      <c r="AA30" s="104"/>
    </row>
    <row r="31" spans="1:27" s="105" customFormat="1" ht="20.100000000000001" customHeight="1" x14ac:dyDescent="0.15">
      <c r="A31" s="573" t="s">
        <v>804</v>
      </c>
      <c r="B31" s="573"/>
      <c r="C31" s="573"/>
      <c r="D31" s="573"/>
      <c r="E31" s="573"/>
      <c r="F31" s="573"/>
      <c r="G31" s="573"/>
      <c r="H31" s="573"/>
      <c r="I31" s="573"/>
      <c r="J31" s="573"/>
      <c r="K31" s="573"/>
      <c r="L31" s="573"/>
      <c r="M31" s="573"/>
      <c r="N31" s="573"/>
      <c r="O31" s="573"/>
      <c r="P31" s="573"/>
      <c r="Q31" s="573"/>
      <c r="R31" s="573"/>
      <c r="S31" s="573"/>
      <c r="T31" s="573"/>
      <c r="U31" s="573"/>
      <c r="V31" s="573"/>
      <c r="W31" s="573"/>
      <c r="X31" s="573"/>
      <c r="Y31" s="573"/>
      <c r="Z31" s="573"/>
      <c r="AA31" s="573"/>
    </row>
    <row r="32" spans="1:27" s="105" customFormat="1" ht="13.5" customHeight="1" x14ac:dyDescent="0.15">
      <c r="A32" s="415"/>
      <c r="B32" s="106"/>
      <c r="C32" s="415"/>
      <c r="D32" s="415"/>
      <c r="E32" s="415"/>
      <c r="F32" s="415"/>
      <c r="G32" s="415"/>
      <c r="H32" s="415"/>
      <c r="I32" s="415"/>
      <c r="J32" s="415"/>
      <c r="K32" s="415"/>
      <c r="L32" s="415"/>
      <c r="M32" s="415"/>
      <c r="N32" s="415"/>
      <c r="O32" s="107"/>
      <c r="P32" s="415"/>
      <c r="Q32" s="415"/>
      <c r="R32" s="415"/>
      <c r="S32" s="415"/>
      <c r="T32" s="415"/>
      <c r="U32" s="415"/>
      <c r="V32" s="415"/>
      <c r="W32" s="415"/>
      <c r="X32" s="415"/>
      <c r="Y32" s="415"/>
      <c r="Z32" s="415"/>
      <c r="AA32" s="415"/>
    </row>
    <row r="33" spans="1:27" ht="30" customHeight="1" x14ac:dyDescent="0.15">
      <c r="A33" s="654" t="s">
        <v>117</v>
      </c>
      <c r="B33" s="654"/>
      <c r="C33" s="654"/>
      <c r="D33" s="654"/>
      <c r="E33" s="654"/>
      <c r="F33" s="654"/>
      <c r="G33" s="654"/>
      <c r="H33" s="654"/>
      <c r="I33" s="654"/>
      <c r="J33" s="654"/>
      <c r="K33" s="654"/>
      <c r="L33" s="654"/>
      <c r="M33" s="654"/>
      <c r="N33" s="654"/>
      <c r="O33" s="654"/>
      <c r="P33" s="654"/>
      <c r="Q33" s="654"/>
      <c r="R33" s="654"/>
      <c r="S33" s="654"/>
      <c r="T33" s="654"/>
      <c r="U33" s="654"/>
      <c r="V33" s="654"/>
      <c r="W33" s="654"/>
      <c r="X33" s="654"/>
      <c r="Y33" s="654"/>
      <c r="Z33" s="654"/>
      <c r="AA33" s="654"/>
    </row>
    <row r="34" spans="1:27" ht="30" customHeight="1" x14ac:dyDescent="0.25">
      <c r="A34" s="108"/>
      <c r="B34" s="101"/>
      <c r="C34" s="113"/>
      <c r="D34" s="113"/>
      <c r="E34" s="109"/>
      <c r="F34" s="109"/>
      <c r="G34" s="109"/>
      <c r="H34" s="109"/>
      <c r="I34" s="109"/>
      <c r="J34" s="109"/>
      <c r="K34" s="109"/>
      <c r="L34" s="109"/>
      <c r="M34" s="109"/>
      <c r="N34" s="113"/>
      <c r="O34" s="102"/>
      <c r="P34" s="113"/>
      <c r="Q34" s="85"/>
      <c r="S34" s="80"/>
    </row>
    <row r="35" spans="1:27" ht="30" customHeight="1" x14ac:dyDescent="0.25">
      <c r="A35" s="108"/>
      <c r="B35" s="101"/>
      <c r="C35" s="113"/>
      <c r="D35" s="113"/>
      <c r="E35" s="109"/>
      <c r="F35" s="109"/>
      <c r="G35" s="109"/>
      <c r="H35" s="109"/>
      <c r="I35" s="109"/>
      <c r="J35" s="109"/>
      <c r="K35" s="109"/>
      <c r="L35" s="109"/>
      <c r="M35" s="109"/>
      <c r="N35" s="113"/>
      <c r="O35" s="102"/>
      <c r="P35" s="113"/>
      <c r="Q35" s="85"/>
      <c r="S35" s="80"/>
    </row>
    <row r="36" spans="1:27" ht="18.75" customHeight="1" x14ac:dyDescent="0.25">
      <c r="A36" s="108"/>
      <c r="B36" s="101"/>
      <c r="C36" s="113"/>
      <c r="D36" s="113"/>
      <c r="E36" s="109"/>
      <c r="F36" s="109"/>
      <c r="G36" s="109"/>
      <c r="H36" s="109"/>
      <c r="I36" s="109"/>
      <c r="J36" s="109"/>
      <c r="K36" s="109"/>
      <c r="L36" s="109"/>
      <c r="M36" s="109"/>
      <c r="N36" s="113"/>
      <c r="O36" s="102"/>
      <c r="P36" s="113"/>
      <c r="Q36" s="85"/>
      <c r="S36" s="80"/>
    </row>
    <row r="37" spans="1:27" ht="9.75" customHeight="1" x14ac:dyDescent="0.25">
      <c r="A37" s="108"/>
      <c r="B37" s="101"/>
      <c r="C37" s="113"/>
      <c r="D37" s="113"/>
      <c r="E37" s="109"/>
      <c r="F37" s="109"/>
      <c r="G37" s="109"/>
      <c r="H37" s="109"/>
      <c r="I37" s="109"/>
      <c r="J37" s="109"/>
      <c r="K37" s="109"/>
      <c r="L37" s="109"/>
      <c r="M37" s="109"/>
      <c r="N37" s="113"/>
      <c r="O37" s="102"/>
      <c r="P37" s="113"/>
      <c r="Q37" s="85"/>
      <c r="S37" s="80"/>
    </row>
    <row r="38" spans="1:27" ht="17.25" customHeight="1" x14ac:dyDescent="0.25">
      <c r="A38" s="108"/>
      <c r="B38" s="101"/>
      <c r="C38" s="113"/>
      <c r="D38" s="113"/>
      <c r="E38" s="109"/>
      <c r="F38" s="109"/>
      <c r="G38" s="109"/>
      <c r="H38" s="109"/>
      <c r="I38" s="109"/>
      <c r="J38" s="109"/>
      <c r="K38" s="109"/>
      <c r="L38" s="109"/>
      <c r="M38" s="109"/>
      <c r="N38" s="113"/>
      <c r="O38" s="102"/>
      <c r="P38" s="113"/>
      <c r="Q38" s="85"/>
      <c r="S38" s="80"/>
    </row>
    <row r="39" spans="1:27" ht="17.25" customHeight="1" x14ac:dyDescent="0.25">
      <c r="A39" s="108"/>
      <c r="B39" s="101"/>
      <c r="C39" s="113"/>
      <c r="D39" s="113"/>
      <c r="E39" s="109"/>
      <c r="F39" s="109"/>
      <c r="G39" s="109"/>
      <c r="H39" s="109"/>
      <c r="I39" s="109"/>
      <c r="J39" s="109"/>
      <c r="K39" s="109"/>
      <c r="L39" s="109"/>
      <c r="M39" s="109"/>
      <c r="N39" s="113"/>
      <c r="O39" s="102"/>
      <c r="P39" s="113"/>
      <c r="Q39" s="85"/>
      <c r="S39" s="80"/>
    </row>
    <row r="40" spans="1:27" ht="17.25" customHeight="1" x14ac:dyDescent="0.25">
      <c r="A40" s="108"/>
      <c r="B40" s="101"/>
      <c r="C40" s="113"/>
      <c r="D40" s="113"/>
      <c r="E40" s="109"/>
      <c r="F40" s="109"/>
      <c r="G40" s="109"/>
      <c r="H40" s="109"/>
      <c r="I40" s="109"/>
      <c r="J40" s="109"/>
      <c r="K40" s="109"/>
      <c r="L40" s="109"/>
      <c r="M40" s="109"/>
      <c r="N40" s="113"/>
      <c r="O40" s="102"/>
      <c r="P40" s="113"/>
      <c r="Q40" s="85"/>
      <c r="S40" s="80"/>
    </row>
    <row r="41" spans="1:27" ht="17.25" customHeight="1" x14ac:dyDescent="0.25">
      <c r="A41" s="108"/>
      <c r="B41" s="101"/>
      <c r="C41" s="113"/>
      <c r="D41" s="113"/>
      <c r="E41" s="109"/>
      <c r="F41" s="109"/>
      <c r="G41" s="109"/>
      <c r="H41" s="109"/>
      <c r="I41" s="109"/>
      <c r="J41" s="109"/>
      <c r="K41" s="109"/>
      <c r="L41" s="109"/>
      <c r="M41" s="109"/>
      <c r="N41" s="113"/>
      <c r="O41" s="102"/>
      <c r="P41" s="113"/>
      <c r="Q41" s="85"/>
      <c r="S41" s="80"/>
    </row>
    <row r="42" spans="1:27" ht="17.25" customHeight="1" x14ac:dyDescent="0.25">
      <c r="A42" s="108"/>
      <c r="B42" s="101"/>
      <c r="C42" s="113"/>
      <c r="D42" s="113"/>
      <c r="E42" s="109"/>
      <c r="F42" s="109"/>
      <c r="G42" s="109"/>
      <c r="H42" s="109"/>
      <c r="I42" s="109"/>
      <c r="J42" s="109"/>
      <c r="K42" s="109"/>
      <c r="L42" s="109"/>
      <c r="M42" s="109"/>
      <c r="N42" s="113"/>
      <c r="O42" s="102"/>
      <c r="P42" s="113"/>
      <c r="Q42" s="85"/>
      <c r="S42" s="80"/>
    </row>
    <row r="43" spans="1:27" ht="17.25" customHeight="1" x14ac:dyDescent="0.25">
      <c r="A43" s="108"/>
      <c r="B43" s="101"/>
      <c r="C43" s="113"/>
      <c r="D43" s="113"/>
      <c r="E43" s="109"/>
      <c r="F43" s="109"/>
      <c r="G43" s="109"/>
      <c r="H43" s="109"/>
      <c r="I43" s="109"/>
      <c r="J43" s="109"/>
      <c r="K43" s="109"/>
      <c r="L43" s="109"/>
      <c r="M43" s="109"/>
      <c r="N43" s="113"/>
      <c r="O43" s="102"/>
      <c r="P43" s="113"/>
      <c r="Q43" s="85"/>
      <c r="S43" s="80"/>
    </row>
    <row r="44" spans="1:27" ht="12.75" customHeight="1" x14ac:dyDescent="0.25">
      <c r="A44" s="108"/>
      <c r="B44" s="101"/>
      <c r="C44" s="113"/>
      <c r="D44" s="113"/>
      <c r="E44" s="109"/>
      <c r="F44" s="109"/>
      <c r="G44" s="109"/>
      <c r="H44" s="109"/>
      <c r="I44" s="109"/>
      <c r="J44" s="109"/>
      <c r="K44" s="109"/>
      <c r="L44" s="109"/>
      <c r="M44" s="109"/>
      <c r="N44" s="113"/>
      <c r="O44" s="102"/>
      <c r="P44" s="113"/>
      <c r="Q44" s="85"/>
      <c r="S44" s="80"/>
    </row>
    <row r="45" spans="1:27" ht="12.75" customHeight="1" x14ac:dyDescent="0.25">
      <c r="A45" s="108"/>
      <c r="B45" s="101"/>
      <c r="C45" s="113"/>
      <c r="D45" s="113"/>
      <c r="E45" s="109"/>
      <c r="F45" s="109"/>
      <c r="G45" s="109"/>
      <c r="H45" s="109"/>
      <c r="I45" s="109"/>
      <c r="J45" s="109"/>
      <c r="K45" s="109"/>
      <c r="L45" s="109"/>
      <c r="M45" s="109"/>
      <c r="N45" s="113"/>
      <c r="O45" s="102"/>
      <c r="P45" s="113"/>
      <c r="Q45" s="85"/>
      <c r="S45" s="80"/>
    </row>
    <row r="46" spans="1:27" ht="24" customHeight="1" x14ac:dyDescent="0.15">
      <c r="A46" s="110" t="s">
        <v>805</v>
      </c>
      <c r="B46" s="78"/>
      <c r="C46" s="113"/>
      <c r="D46" s="113"/>
      <c r="E46" s="109"/>
      <c r="F46" s="109"/>
      <c r="G46" s="109"/>
      <c r="H46" s="109"/>
      <c r="I46" s="109"/>
      <c r="J46" s="109"/>
      <c r="K46" s="109"/>
      <c r="L46" s="109"/>
      <c r="M46" s="109"/>
      <c r="N46" s="113"/>
      <c r="O46" s="102"/>
      <c r="P46" s="113"/>
      <c r="Q46" s="85"/>
      <c r="S46" s="80"/>
      <c r="V46" s="111"/>
      <c r="W46" s="111"/>
      <c r="X46" s="111"/>
      <c r="Y46" s="111"/>
      <c r="Z46" s="111"/>
      <c r="AA46" s="111"/>
    </row>
    <row r="47" spans="1:27" ht="18" customHeight="1" x14ac:dyDescent="0.15">
      <c r="A47" s="112" t="s">
        <v>7</v>
      </c>
      <c r="B47" s="101"/>
      <c r="C47" s="113"/>
      <c r="D47" s="113"/>
      <c r="E47" s="113"/>
      <c r="F47" s="113"/>
      <c r="G47" s="113"/>
      <c r="H47" s="113"/>
      <c r="I47" s="113"/>
      <c r="U47" s="114"/>
      <c r="V47" s="114"/>
      <c r="W47" s="114"/>
      <c r="X47" s="114"/>
      <c r="Y47" s="114"/>
      <c r="Z47" s="114"/>
      <c r="AA47" s="114"/>
    </row>
    <row r="48" spans="1:27" ht="22.5" customHeight="1" x14ac:dyDescent="0.15">
      <c r="A48" s="113"/>
      <c r="B48" s="434" t="s">
        <v>8</v>
      </c>
      <c r="C48" s="437" t="s">
        <v>806</v>
      </c>
      <c r="D48" s="674"/>
      <c r="E48" s="674"/>
      <c r="F48" s="674"/>
      <c r="G48" s="674"/>
      <c r="H48" s="674"/>
      <c r="I48" s="674"/>
      <c r="J48" s="674"/>
      <c r="K48" s="674"/>
      <c r="L48" s="674"/>
      <c r="M48" s="674"/>
      <c r="N48" s="674"/>
      <c r="O48" s="674"/>
      <c r="P48" s="674"/>
      <c r="Q48" s="674"/>
      <c r="R48" s="674"/>
      <c r="S48" s="674"/>
      <c r="T48" s="674"/>
      <c r="U48" s="674"/>
      <c r="V48" s="674"/>
      <c r="W48" s="674"/>
      <c r="X48" s="675"/>
      <c r="Y48" s="455"/>
      <c r="Z48" s="456"/>
      <c r="AA48" s="457"/>
    </row>
    <row r="49" spans="1:27" ht="22.5" customHeight="1" x14ac:dyDescent="0.15">
      <c r="A49" s="113"/>
      <c r="B49" s="436"/>
      <c r="C49" s="676"/>
      <c r="D49" s="677"/>
      <c r="E49" s="677"/>
      <c r="F49" s="677"/>
      <c r="G49" s="677"/>
      <c r="H49" s="677"/>
      <c r="I49" s="677"/>
      <c r="J49" s="677"/>
      <c r="K49" s="677"/>
      <c r="L49" s="677"/>
      <c r="M49" s="677"/>
      <c r="N49" s="677"/>
      <c r="O49" s="677"/>
      <c r="P49" s="677"/>
      <c r="Q49" s="677"/>
      <c r="R49" s="677"/>
      <c r="S49" s="677"/>
      <c r="T49" s="677"/>
      <c r="U49" s="677"/>
      <c r="V49" s="677"/>
      <c r="W49" s="677"/>
      <c r="X49" s="678"/>
      <c r="Y49" s="468"/>
      <c r="Z49" s="469"/>
      <c r="AA49" s="470"/>
    </row>
    <row r="50" spans="1:27" ht="15" customHeight="1" x14ac:dyDescent="0.15">
      <c r="A50" s="113"/>
      <c r="B50" s="434" t="s">
        <v>9</v>
      </c>
      <c r="C50" s="473" t="s">
        <v>119</v>
      </c>
      <c r="D50" s="553"/>
      <c r="E50" s="553"/>
      <c r="F50" s="553"/>
      <c r="G50" s="553"/>
      <c r="H50" s="553"/>
      <c r="I50" s="553"/>
      <c r="J50" s="553"/>
      <c r="K50" s="553"/>
      <c r="L50" s="553"/>
      <c r="M50" s="553"/>
      <c r="N50" s="553"/>
      <c r="O50" s="553"/>
      <c r="P50" s="553"/>
      <c r="Q50" s="553"/>
      <c r="R50" s="553"/>
      <c r="S50" s="553"/>
      <c r="T50" s="553"/>
      <c r="U50" s="553"/>
      <c r="V50" s="553"/>
      <c r="W50" s="553"/>
      <c r="X50" s="553"/>
      <c r="Y50" s="467"/>
      <c r="Z50" s="467"/>
      <c r="AA50" s="467"/>
    </row>
    <row r="51" spans="1:27" ht="15" customHeight="1" x14ac:dyDescent="0.15">
      <c r="A51" s="113"/>
      <c r="B51" s="436"/>
      <c r="C51" s="553"/>
      <c r="D51" s="553"/>
      <c r="E51" s="553"/>
      <c r="F51" s="553"/>
      <c r="G51" s="553"/>
      <c r="H51" s="553"/>
      <c r="I51" s="553"/>
      <c r="J51" s="553"/>
      <c r="K51" s="553"/>
      <c r="L51" s="553"/>
      <c r="M51" s="553"/>
      <c r="N51" s="553"/>
      <c r="O51" s="553"/>
      <c r="P51" s="553"/>
      <c r="Q51" s="553"/>
      <c r="R51" s="553"/>
      <c r="S51" s="553"/>
      <c r="T51" s="553"/>
      <c r="U51" s="553"/>
      <c r="V51" s="553"/>
      <c r="W51" s="553"/>
      <c r="X51" s="553"/>
      <c r="Y51" s="467"/>
      <c r="Z51" s="467"/>
      <c r="AA51" s="467"/>
    </row>
    <row r="52" spans="1:27" ht="12" customHeight="1" x14ac:dyDescent="0.15">
      <c r="A52" s="113"/>
      <c r="B52" s="434" t="s">
        <v>10</v>
      </c>
      <c r="C52" s="473" t="s">
        <v>807</v>
      </c>
      <c r="D52" s="553"/>
      <c r="E52" s="553"/>
      <c r="F52" s="553"/>
      <c r="G52" s="553"/>
      <c r="H52" s="553"/>
      <c r="I52" s="553"/>
      <c r="J52" s="553"/>
      <c r="K52" s="553"/>
      <c r="L52" s="553"/>
      <c r="M52" s="553"/>
      <c r="N52" s="553"/>
      <c r="O52" s="553"/>
      <c r="P52" s="553"/>
      <c r="Q52" s="553"/>
      <c r="R52" s="553"/>
      <c r="S52" s="553"/>
      <c r="T52" s="553"/>
      <c r="U52" s="553"/>
      <c r="V52" s="553"/>
      <c r="W52" s="553"/>
      <c r="X52" s="553"/>
      <c r="Y52" s="467"/>
      <c r="Z52" s="467"/>
      <c r="AA52" s="467"/>
    </row>
    <row r="53" spans="1:27" ht="12" customHeight="1" x14ac:dyDescent="0.15">
      <c r="A53" s="113"/>
      <c r="B53" s="436"/>
      <c r="C53" s="553"/>
      <c r="D53" s="553"/>
      <c r="E53" s="553"/>
      <c r="F53" s="553"/>
      <c r="G53" s="553"/>
      <c r="H53" s="553"/>
      <c r="I53" s="553"/>
      <c r="J53" s="553"/>
      <c r="K53" s="553"/>
      <c r="L53" s="553"/>
      <c r="M53" s="553"/>
      <c r="N53" s="553"/>
      <c r="O53" s="553"/>
      <c r="P53" s="553"/>
      <c r="Q53" s="553"/>
      <c r="R53" s="553"/>
      <c r="S53" s="553"/>
      <c r="T53" s="553"/>
      <c r="U53" s="553"/>
      <c r="V53" s="553"/>
      <c r="W53" s="553"/>
      <c r="X53" s="553"/>
      <c r="Y53" s="467"/>
      <c r="Z53" s="467"/>
      <c r="AA53" s="467"/>
    </row>
    <row r="54" spans="1:27" ht="12.75" customHeight="1" x14ac:dyDescent="0.15">
      <c r="A54" s="113"/>
      <c r="B54" s="78"/>
      <c r="C54" s="113"/>
      <c r="D54" s="113"/>
      <c r="E54" s="113"/>
      <c r="F54" s="113"/>
      <c r="G54" s="113"/>
      <c r="H54" s="113"/>
      <c r="I54" s="113"/>
      <c r="V54" s="402"/>
      <c r="W54" s="402"/>
      <c r="X54" s="402"/>
      <c r="Y54" s="402"/>
      <c r="Z54" s="402"/>
      <c r="AA54" s="402"/>
    </row>
    <row r="55" spans="1:27" ht="18" customHeight="1" x14ac:dyDescent="0.15">
      <c r="A55" s="112" t="s">
        <v>15</v>
      </c>
      <c r="B55" s="78"/>
      <c r="C55" s="113"/>
      <c r="D55" s="113"/>
      <c r="E55" s="113"/>
      <c r="F55" s="113"/>
      <c r="G55" s="113"/>
      <c r="H55" s="113"/>
      <c r="I55" s="113"/>
      <c r="U55" s="609"/>
      <c r="V55" s="609"/>
      <c r="W55" s="609"/>
      <c r="X55" s="609"/>
      <c r="Y55" s="609"/>
      <c r="Z55" s="609"/>
      <c r="AA55" s="609"/>
    </row>
    <row r="56" spans="1:27" ht="18" customHeight="1" x14ac:dyDescent="0.15">
      <c r="A56" s="115"/>
      <c r="B56" s="673" t="s">
        <v>47</v>
      </c>
      <c r="C56" s="673"/>
      <c r="D56" s="673"/>
      <c r="E56" s="673"/>
      <c r="F56" s="673"/>
      <c r="G56" s="673"/>
      <c r="H56" s="673"/>
      <c r="I56" s="673"/>
      <c r="U56" s="419"/>
      <c r="V56" s="419"/>
      <c r="W56" s="419"/>
      <c r="X56" s="419"/>
      <c r="Y56" s="419"/>
      <c r="Z56" s="419"/>
      <c r="AA56" s="419"/>
    </row>
    <row r="57" spans="1:27" ht="15" customHeight="1" x14ac:dyDescent="0.15">
      <c r="A57" s="113"/>
      <c r="B57" s="434" t="s">
        <v>8</v>
      </c>
      <c r="C57" s="437" t="s">
        <v>63</v>
      </c>
      <c r="D57" s="438"/>
      <c r="E57" s="438"/>
      <c r="F57" s="438"/>
      <c r="G57" s="438"/>
      <c r="H57" s="438"/>
      <c r="I57" s="438"/>
      <c r="J57" s="438"/>
      <c r="K57" s="438"/>
      <c r="L57" s="438"/>
      <c r="M57" s="438"/>
      <c r="N57" s="438"/>
      <c r="O57" s="438"/>
      <c r="P57" s="438"/>
      <c r="Q57" s="438"/>
      <c r="R57" s="438"/>
      <c r="S57" s="438"/>
      <c r="T57" s="438"/>
      <c r="U57" s="438"/>
      <c r="V57" s="438"/>
      <c r="W57" s="438"/>
      <c r="X57" s="452"/>
      <c r="Y57" s="467"/>
      <c r="Z57" s="467"/>
      <c r="AA57" s="467"/>
    </row>
    <row r="58" spans="1:27" ht="15" customHeight="1" x14ac:dyDescent="0.15">
      <c r="A58" s="113"/>
      <c r="B58" s="436"/>
      <c r="C58" s="476"/>
      <c r="D58" s="477"/>
      <c r="E58" s="477"/>
      <c r="F58" s="477"/>
      <c r="G58" s="477"/>
      <c r="H58" s="477"/>
      <c r="I58" s="477"/>
      <c r="J58" s="477"/>
      <c r="K58" s="477"/>
      <c r="L58" s="477"/>
      <c r="M58" s="477"/>
      <c r="N58" s="477"/>
      <c r="O58" s="477"/>
      <c r="P58" s="477"/>
      <c r="Q58" s="477"/>
      <c r="R58" s="477"/>
      <c r="S58" s="477"/>
      <c r="T58" s="477"/>
      <c r="U58" s="477"/>
      <c r="V58" s="477"/>
      <c r="W58" s="477"/>
      <c r="X58" s="478"/>
      <c r="Y58" s="467"/>
      <c r="Z58" s="467"/>
      <c r="AA58" s="467"/>
    </row>
    <row r="59" spans="1:27" ht="22.5" customHeight="1" x14ac:dyDescent="0.15">
      <c r="A59" s="113"/>
      <c r="B59" s="434" t="s">
        <v>9</v>
      </c>
      <c r="C59" s="437" t="s">
        <v>120</v>
      </c>
      <c r="D59" s="438"/>
      <c r="E59" s="438"/>
      <c r="F59" s="438"/>
      <c r="G59" s="438"/>
      <c r="H59" s="438"/>
      <c r="I59" s="438"/>
      <c r="J59" s="438"/>
      <c r="K59" s="438"/>
      <c r="L59" s="438"/>
      <c r="M59" s="438"/>
      <c r="N59" s="438"/>
      <c r="O59" s="438"/>
      <c r="P59" s="438"/>
      <c r="Q59" s="438"/>
      <c r="R59" s="438"/>
      <c r="S59" s="438"/>
      <c r="T59" s="438"/>
      <c r="U59" s="438"/>
      <c r="V59" s="438"/>
      <c r="W59" s="438"/>
      <c r="X59" s="679"/>
      <c r="Y59" s="467"/>
      <c r="Z59" s="467"/>
      <c r="AA59" s="467"/>
    </row>
    <row r="60" spans="1:27" ht="22.5" customHeight="1" x14ac:dyDescent="0.15">
      <c r="A60" s="113"/>
      <c r="B60" s="436"/>
      <c r="C60" s="476"/>
      <c r="D60" s="477"/>
      <c r="E60" s="477"/>
      <c r="F60" s="477"/>
      <c r="G60" s="477"/>
      <c r="H60" s="477"/>
      <c r="I60" s="477"/>
      <c r="J60" s="477"/>
      <c r="K60" s="477"/>
      <c r="L60" s="477"/>
      <c r="M60" s="477"/>
      <c r="N60" s="477"/>
      <c r="O60" s="477"/>
      <c r="P60" s="477"/>
      <c r="Q60" s="477"/>
      <c r="R60" s="477"/>
      <c r="S60" s="477"/>
      <c r="T60" s="477"/>
      <c r="U60" s="477"/>
      <c r="V60" s="477"/>
      <c r="W60" s="477"/>
      <c r="X60" s="680"/>
      <c r="Y60" s="467"/>
      <c r="Z60" s="467"/>
      <c r="AA60" s="467"/>
    </row>
    <row r="61" spans="1:27" ht="15" customHeight="1" x14ac:dyDescent="0.15">
      <c r="A61" s="113"/>
      <c r="B61" s="434" t="s">
        <v>10</v>
      </c>
      <c r="C61" s="437" t="s">
        <v>121</v>
      </c>
      <c r="D61" s="438"/>
      <c r="E61" s="438"/>
      <c r="F61" s="438"/>
      <c r="G61" s="438"/>
      <c r="H61" s="438"/>
      <c r="I61" s="438"/>
      <c r="J61" s="438"/>
      <c r="K61" s="438"/>
      <c r="L61" s="438"/>
      <c r="M61" s="438"/>
      <c r="N61" s="438"/>
      <c r="O61" s="438"/>
      <c r="P61" s="438"/>
      <c r="Q61" s="438"/>
      <c r="R61" s="438"/>
      <c r="S61" s="438"/>
      <c r="T61" s="438"/>
      <c r="U61" s="438"/>
      <c r="V61" s="438"/>
      <c r="W61" s="438"/>
      <c r="X61" s="679"/>
      <c r="Y61" s="467"/>
      <c r="Z61" s="467"/>
      <c r="AA61" s="467"/>
    </row>
    <row r="62" spans="1:27" ht="15" customHeight="1" x14ac:dyDescent="0.15">
      <c r="A62" s="113"/>
      <c r="B62" s="436"/>
      <c r="C62" s="476"/>
      <c r="D62" s="477"/>
      <c r="E62" s="477"/>
      <c r="F62" s="477"/>
      <c r="G62" s="477"/>
      <c r="H62" s="477"/>
      <c r="I62" s="477"/>
      <c r="J62" s="477"/>
      <c r="K62" s="477"/>
      <c r="L62" s="477"/>
      <c r="M62" s="477"/>
      <c r="N62" s="477"/>
      <c r="O62" s="477"/>
      <c r="P62" s="477"/>
      <c r="Q62" s="477"/>
      <c r="R62" s="477"/>
      <c r="S62" s="477"/>
      <c r="T62" s="477"/>
      <c r="U62" s="477"/>
      <c r="V62" s="477"/>
      <c r="W62" s="477"/>
      <c r="X62" s="680"/>
      <c r="Y62" s="467"/>
      <c r="Z62" s="467"/>
      <c r="AA62" s="467"/>
    </row>
    <row r="63" spans="1:27" ht="15" customHeight="1" x14ac:dyDescent="0.15">
      <c r="A63" s="113"/>
      <c r="B63" s="434" t="s">
        <v>11</v>
      </c>
      <c r="C63" s="437" t="s">
        <v>122</v>
      </c>
      <c r="D63" s="438"/>
      <c r="E63" s="438"/>
      <c r="F63" s="438"/>
      <c r="G63" s="438"/>
      <c r="H63" s="438"/>
      <c r="I63" s="438"/>
      <c r="J63" s="438"/>
      <c r="K63" s="438"/>
      <c r="L63" s="438"/>
      <c r="M63" s="438"/>
      <c r="N63" s="438"/>
      <c r="O63" s="438"/>
      <c r="P63" s="438"/>
      <c r="Q63" s="438"/>
      <c r="R63" s="438"/>
      <c r="S63" s="438"/>
      <c r="T63" s="438"/>
      <c r="U63" s="438"/>
      <c r="V63" s="438"/>
      <c r="W63" s="438"/>
      <c r="X63" s="679"/>
      <c r="Y63" s="467"/>
      <c r="Z63" s="467"/>
      <c r="AA63" s="467"/>
    </row>
    <row r="64" spans="1:27" ht="15" customHeight="1" x14ac:dyDescent="0.15">
      <c r="A64" s="113"/>
      <c r="B64" s="436"/>
      <c r="C64" s="476"/>
      <c r="D64" s="477"/>
      <c r="E64" s="477"/>
      <c r="F64" s="477"/>
      <c r="G64" s="477"/>
      <c r="H64" s="477"/>
      <c r="I64" s="477"/>
      <c r="J64" s="477"/>
      <c r="K64" s="477"/>
      <c r="L64" s="477"/>
      <c r="M64" s="477"/>
      <c r="N64" s="477"/>
      <c r="O64" s="477"/>
      <c r="P64" s="477"/>
      <c r="Q64" s="477"/>
      <c r="R64" s="477"/>
      <c r="S64" s="477"/>
      <c r="T64" s="477"/>
      <c r="U64" s="477"/>
      <c r="V64" s="477"/>
      <c r="W64" s="477"/>
      <c r="X64" s="680"/>
      <c r="Y64" s="467"/>
      <c r="Z64" s="467"/>
      <c r="AA64" s="467"/>
    </row>
    <row r="65" spans="1:27" ht="15" customHeight="1" x14ac:dyDescent="0.15">
      <c r="A65" s="113"/>
      <c r="B65" s="434" t="s">
        <v>12</v>
      </c>
      <c r="C65" s="437" t="s">
        <v>457</v>
      </c>
      <c r="D65" s="438"/>
      <c r="E65" s="438"/>
      <c r="F65" s="438"/>
      <c r="G65" s="438"/>
      <c r="H65" s="438"/>
      <c r="I65" s="438"/>
      <c r="J65" s="438"/>
      <c r="K65" s="438"/>
      <c r="L65" s="438"/>
      <c r="M65" s="438"/>
      <c r="N65" s="438"/>
      <c r="O65" s="438"/>
      <c r="P65" s="438"/>
      <c r="Q65" s="438"/>
      <c r="R65" s="438"/>
      <c r="S65" s="438"/>
      <c r="T65" s="438"/>
      <c r="U65" s="438"/>
      <c r="V65" s="438"/>
      <c r="W65" s="438"/>
      <c r="X65" s="679"/>
      <c r="Y65" s="467"/>
      <c r="Z65" s="467"/>
      <c r="AA65" s="467"/>
    </row>
    <row r="66" spans="1:27" ht="15" customHeight="1" x14ac:dyDescent="0.15">
      <c r="A66" s="113"/>
      <c r="B66" s="436"/>
      <c r="C66" s="476"/>
      <c r="D66" s="477"/>
      <c r="E66" s="477"/>
      <c r="F66" s="477"/>
      <c r="G66" s="477"/>
      <c r="H66" s="477"/>
      <c r="I66" s="477"/>
      <c r="J66" s="477"/>
      <c r="K66" s="477"/>
      <c r="L66" s="477"/>
      <c r="M66" s="477"/>
      <c r="N66" s="477"/>
      <c r="O66" s="477"/>
      <c r="P66" s="477"/>
      <c r="Q66" s="477"/>
      <c r="R66" s="477"/>
      <c r="S66" s="477"/>
      <c r="T66" s="477"/>
      <c r="U66" s="477"/>
      <c r="V66" s="477"/>
      <c r="W66" s="477"/>
      <c r="X66" s="680"/>
      <c r="Y66" s="467"/>
      <c r="Z66" s="467"/>
      <c r="AA66" s="467"/>
    </row>
    <row r="67" spans="1:27" ht="11.25" customHeight="1" x14ac:dyDescent="0.15">
      <c r="A67" s="113"/>
      <c r="B67" s="434" t="s">
        <v>13</v>
      </c>
      <c r="C67" s="437" t="s">
        <v>56</v>
      </c>
      <c r="D67" s="438"/>
      <c r="E67" s="438"/>
      <c r="F67" s="438"/>
      <c r="G67" s="438"/>
      <c r="H67" s="438"/>
      <c r="I67" s="438"/>
      <c r="J67" s="438"/>
      <c r="K67" s="438"/>
      <c r="L67" s="438"/>
      <c r="M67" s="438"/>
      <c r="N67" s="438"/>
      <c r="O67" s="438"/>
      <c r="P67" s="438"/>
      <c r="Q67" s="438"/>
      <c r="R67" s="438"/>
      <c r="S67" s="438"/>
      <c r="T67" s="438"/>
      <c r="U67" s="438"/>
      <c r="V67" s="438"/>
      <c r="W67" s="438"/>
      <c r="X67" s="679"/>
      <c r="Y67" s="467"/>
      <c r="Z67" s="467"/>
      <c r="AA67" s="467"/>
    </row>
    <row r="68" spans="1:27" ht="11.25" customHeight="1" x14ac:dyDescent="0.15">
      <c r="A68" s="113"/>
      <c r="B68" s="436"/>
      <c r="C68" s="476"/>
      <c r="D68" s="477"/>
      <c r="E68" s="477"/>
      <c r="F68" s="477"/>
      <c r="G68" s="477"/>
      <c r="H68" s="477"/>
      <c r="I68" s="477"/>
      <c r="J68" s="477"/>
      <c r="K68" s="477"/>
      <c r="L68" s="477"/>
      <c r="M68" s="477"/>
      <c r="N68" s="477"/>
      <c r="O68" s="477"/>
      <c r="P68" s="477"/>
      <c r="Q68" s="477"/>
      <c r="R68" s="477"/>
      <c r="S68" s="477"/>
      <c r="T68" s="477"/>
      <c r="U68" s="477"/>
      <c r="V68" s="477"/>
      <c r="W68" s="477"/>
      <c r="X68" s="680"/>
      <c r="Y68" s="467"/>
      <c r="Z68" s="467"/>
      <c r="AA68" s="467"/>
    </row>
    <row r="69" spans="1:27" ht="18.75" customHeight="1" x14ac:dyDescent="0.15">
      <c r="A69" s="113"/>
      <c r="B69" s="434" t="s">
        <v>49</v>
      </c>
      <c r="C69" s="437" t="s">
        <v>315</v>
      </c>
      <c r="D69" s="438"/>
      <c r="E69" s="438"/>
      <c r="F69" s="438"/>
      <c r="G69" s="438"/>
      <c r="H69" s="438"/>
      <c r="I69" s="438"/>
      <c r="J69" s="438"/>
      <c r="K69" s="438"/>
      <c r="L69" s="438"/>
      <c r="M69" s="438"/>
      <c r="N69" s="438"/>
      <c r="O69" s="438"/>
      <c r="P69" s="438"/>
      <c r="Q69" s="438"/>
      <c r="R69" s="438"/>
      <c r="S69" s="438"/>
      <c r="T69" s="438"/>
      <c r="U69" s="438"/>
      <c r="V69" s="438"/>
      <c r="W69" s="438"/>
      <c r="X69" s="452"/>
      <c r="Y69" s="455"/>
      <c r="Z69" s="456"/>
      <c r="AA69" s="457"/>
    </row>
    <row r="70" spans="1:27" ht="18.75" customHeight="1" x14ac:dyDescent="0.15">
      <c r="A70" s="113"/>
      <c r="B70" s="435"/>
      <c r="C70" s="476"/>
      <c r="D70" s="477"/>
      <c r="E70" s="477"/>
      <c r="F70" s="477"/>
      <c r="G70" s="477"/>
      <c r="H70" s="477"/>
      <c r="I70" s="477"/>
      <c r="J70" s="477"/>
      <c r="K70" s="477"/>
      <c r="L70" s="477"/>
      <c r="M70" s="477"/>
      <c r="N70" s="477"/>
      <c r="O70" s="477"/>
      <c r="P70" s="477"/>
      <c r="Q70" s="477"/>
      <c r="R70" s="477"/>
      <c r="S70" s="477"/>
      <c r="T70" s="477"/>
      <c r="U70" s="477"/>
      <c r="V70" s="477"/>
      <c r="W70" s="477"/>
      <c r="X70" s="478"/>
      <c r="Y70" s="468"/>
      <c r="Z70" s="469"/>
      <c r="AA70" s="470"/>
    </row>
    <row r="71" spans="1:27" ht="18.75" customHeight="1" x14ac:dyDescent="0.15">
      <c r="A71" s="113"/>
      <c r="B71" s="435"/>
      <c r="C71" s="476"/>
      <c r="D71" s="477"/>
      <c r="E71" s="477"/>
      <c r="F71" s="477"/>
      <c r="G71" s="477"/>
      <c r="H71" s="477"/>
      <c r="I71" s="477"/>
      <c r="J71" s="477"/>
      <c r="K71" s="477"/>
      <c r="L71" s="477"/>
      <c r="M71" s="477"/>
      <c r="N71" s="477"/>
      <c r="O71" s="477"/>
      <c r="P71" s="477"/>
      <c r="Q71" s="477"/>
      <c r="R71" s="477"/>
      <c r="S71" s="477"/>
      <c r="T71" s="477"/>
      <c r="U71" s="477"/>
      <c r="V71" s="477"/>
      <c r="W71" s="477"/>
      <c r="X71" s="478"/>
      <c r="Y71" s="468"/>
      <c r="Z71" s="469"/>
      <c r="AA71" s="470"/>
    </row>
    <row r="72" spans="1:27" ht="18.75" customHeight="1" x14ac:dyDescent="0.15">
      <c r="A72" s="113"/>
      <c r="B72" s="436"/>
      <c r="C72" s="439"/>
      <c r="D72" s="440"/>
      <c r="E72" s="440"/>
      <c r="F72" s="440"/>
      <c r="G72" s="440"/>
      <c r="H72" s="440"/>
      <c r="I72" s="440"/>
      <c r="J72" s="440"/>
      <c r="K72" s="440"/>
      <c r="L72" s="440"/>
      <c r="M72" s="440"/>
      <c r="N72" s="440"/>
      <c r="O72" s="440"/>
      <c r="P72" s="440"/>
      <c r="Q72" s="440"/>
      <c r="R72" s="440"/>
      <c r="S72" s="440"/>
      <c r="T72" s="440"/>
      <c r="U72" s="440"/>
      <c r="V72" s="440"/>
      <c r="W72" s="440"/>
      <c r="X72" s="453"/>
      <c r="Y72" s="458"/>
      <c r="Z72" s="459"/>
      <c r="AA72" s="460"/>
    </row>
    <row r="73" spans="1:27" ht="20.25" customHeight="1" x14ac:dyDescent="0.25">
      <c r="A73" s="116"/>
      <c r="B73" s="681" t="s">
        <v>48</v>
      </c>
      <c r="C73" s="682"/>
      <c r="D73" s="682"/>
      <c r="E73" s="682"/>
      <c r="F73" s="682"/>
      <c r="G73" s="682"/>
      <c r="H73" s="117"/>
      <c r="I73" s="117"/>
      <c r="J73" s="117"/>
      <c r="K73" s="117"/>
      <c r="L73" s="117"/>
      <c r="M73" s="117"/>
      <c r="N73" s="118"/>
      <c r="O73" s="119"/>
      <c r="P73" s="118"/>
      <c r="Q73" s="118"/>
      <c r="R73" s="118"/>
      <c r="S73" s="118"/>
      <c r="T73" s="118"/>
      <c r="U73" s="118"/>
      <c r="V73" s="118"/>
      <c r="W73" s="118"/>
      <c r="X73" s="118"/>
      <c r="Y73" s="120"/>
      <c r="Z73" s="121"/>
      <c r="AA73" s="122"/>
    </row>
    <row r="74" spans="1:27" ht="30" customHeight="1" x14ac:dyDescent="0.15">
      <c r="A74" s="115"/>
      <c r="B74" s="474" t="s">
        <v>50</v>
      </c>
      <c r="C74" s="437" t="s">
        <v>316</v>
      </c>
      <c r="D74" s="438"/>
      <c r="E74" s="438"/>
      <c r="F74" s="438"/>
      <c r="G74" s="438"/>
      <c r="H74" s="438"/>
      <c r="I74" s="438"/>
      <c r="J74" s="438"/>
      <c r="K74" s="438"/>
      <c r="L74" s="438"/>
      <c r="M74" s="438"/>
      <c r="N74" s="438"/>
      <c r="O74" s="438"/>
      <c r="P74" s="438"/>
      <c r="Q74" s="438"/>
      <c r="R74" s="438"/>
      <c r="S74" s="438"/>
      <c r="T74" s="438"/>
      <c r="U74" s="438"/>
      <c r="V74" s="438"/>
      <c r="W74" s="438"/>
      <c r="X74" s="452"/>
      <c r="Y74" s="455"/>
      <c r="Z74" s="456"/>
      <c r="AA74" s="457"/>
    </row>
    <row r="75" spans="1:27" ht="30" customHeight="1" x14ac:dyDescent="0.15">
      <c r="A75" s="115"/>
      <c r="B75" s="475"/>
      <c r="C75" s="439"/>
      <c r="D75" s="440"/>
      <c r="E75" s="440"/>
      <c r="F75" s="440"/>
      <c r="G75" s="440"/>
      <c r="H75" s="440"/>
      <c r="I75" s="440"/>
      <c r="J75" s="440"/>
      <c r="K75" s="440"/>
      <c r="L75" s="440"/>
      <c r="M75" s="440"/>
      <c r="N75" s="440"/>
      <c r="O75" s="440"/>
      <c r="P75" s="440"/>
      <c r="Q75" s="440"/>
      <c r="R75" s="440"/>
      <c r="S75" s="440"/>
      <c r="T75" s="440"/>
      <c r="U75" s="440"/>
      <c r="V75" s="440"/>
      <c r="W75" s="440"/>
      <c r="X75" s="453"/>
      <c r="Y75" s="458"/>
      <c r="Z75" s="459"/>
      <c r="AA75" s="460"/>
    </row>
    <row r="76" spans="1:27" ht="15" customHeight="1" x14ac:dyDescent="0.15">
      <c r="A76" s="113"/>
      <c r="B76" s="474" t="s">
        <v>51</v>
      </c>
      <c r="C76" s="473" t="s">
        <v>123</v>
      </c>
      <c r="D76" s="473"/>
      <c r="E76" s="473"/>
      <c r="F76" s="473"/>
      <c r="G76" s="473"/>
      <c r="H76" s="473"/>
      <c r="I76" s="473"/>
      <c r="J76" s="473"/>
      <c r="K76" s="473"/>
      <c r="L76" s="473"/>
      <c r="M76" s="473"/>
      <c r="N76" s="473"/>
      <c r="O76" s="473"/>
      <c r="P76" s="473"/>
      <c r="Q76" s="473"/>
      <c r="R76" s="473"/>
      <c r="S76" s="473"/>
      <c r="T76" s="473"/>
      <c r="U76" s="473"/>
      <c r="V76" s="473"/>
      <c r="W76" s="473"/>
      <c r="X76" s="473"/>
      <c r="Y76" s="467"/>
      <c r="Z76" s="467"/>
      <c r="AA76" s="467"/>
    </row>
    <row r="77" spans="1:27" ht="15" customHeight="1" x14ac:dyDescent="0.15">
      <c r="A77" s="113"/>
      <c r="B77" s="475"/>
      <c r="C77" s="473"/>
      <c r="D77" s="473"/>
      <c r="E77" s="473"/>
      <c r="F77" s="473"/>
      <c r="G77" s="473"/>
      <c r="H77" s="473"/>
      <c r="I77" s="473"/>
      <c r="J77" s="473"/>
      <c r="K77" s="473"/>
      <c r="L77" s="473"/>
      <c r="M77" s="473"/>
      <c r="N77" s="473"/>
      <c r="O77" s="473"/>
      <c r="P77" s="473"/>
      <c r="Q77" s="473"/>
      <c r="R77" s="473"/>
      <c r="S77" s="473"/>
      <c r="T77" s="473"/>
      <c r="U77" s="473"/>
      <c r="V77" s="473"/>
      <c r="W77" s="473"/>
      <c r="X77" s="473"/>
      <c r="Y77" s="467"/>
      <c r="Z77" s="467"/>
      <c r="AA77" s="467"/>
    </row>
    <row r="78" spans="1:27" ht="12" customHeight="1" x14ac:dyDescent="0.15">
      <c r="A78" s="113"/>
      <c r="B78" s="78"/>
      <c r="C78" s="123"/>
      <c r="D78" s="123"/>
      <c r="E78" s="123"/>
      <c r="F78" s="123"/>
      <c r="G78" s="123"/>
      <c r="H78" s="123"/>
      <c r="I78" s="123"/>
      <c r="J78" s="123"/>
      <c r="K78" s="123"/>
      <c r="L78" s="123"/>
      <c r="M78" s="123"/>
      <c r="N78" s="123"/>
      <c r="O78" s="124"/>
      <c r="P78" s="123"/>
      <c r="Q78" s="123"/>
      <c r="R78" s="123"/>
      <c r="S78" s="123"/>
      <c r="T78" s="123"/>
      <c r="U78" s="123"/>
      <c r="V78" s="123"/>
      <c r="W78" s="123"/>
      <c r="X78" s="123"/>
      <c r="Y78" s="402"/>
      <c r="Z78" s="402"/>
      <c r="AA78" s="402"/>
    </row>
    <row r="79" spans="1:27" ht="14.25" customHeight="1" x14ac:dyDescent="0.15">
      <c r="A79" s="113"/>
      <c r="B79" s="125" t="s">
        <v>46</v>
      </c>
      <c r="C79" s="123"/>
      <c r="D79" s="123"/>
      <c r="E79" s="123"/>
      <c r="F79" s="123"/>
      <c r="G79" s="123"/>
      <c r="H79" s="123"/>
      <c r="I79" s="123"/>
      <c r="J79" s="123"/>
      <c r="K79" s="123"/>
      <c r="L79" s="123"/>
      <c r="M79" s="123"/>
      <c r="N79" s="123"/>
      <c r="O79" s="124"/>
      <c r="P79" s="123"/>
      <c r="Q79" s="123"/>
      <c r="R79" s="123"/>
      <c r="S79" s="123"/>
      <c r="T79" s="123"/>
      <c r="U79" s="123"/>
      <c r="V79" s="123"/>
      <c r="W79" s="123"/>
      <c r="X79" s="123"/>
      <c r="Y79" s="402"/>
      <c r="Z79" s="402"/>
      <c r="AA79" s="402"/>
    </row>
    <row r="80" spans="1:27" ht="14.25" customHeight="1" x14ac:dyDescent="0.15">
      <c r="A80" s="113"/>
      <c r="B80" s="78"/>
      <c r="C80" s="113"/>
      <c r="D80" s="113"/>
      <c r="E80" s="113"/>
      <c r="F80" s="113"/>
      <c r="G80" s="113"/>
      <c r="H80" s="113"/>
      <c r="I80" s="113"/>
      <c r="Y80" s="111"/>
      <c r="Z80" s="111"/>
      <c r="AA80" s="111"/>
    </row>
    <row r="81" spans="1:27" ht="14.25" customHeight="1" x14ac:dyDescent="0.15">
      <c r="A81" s="113"/>
      <c r="B81" s="78"/>
      <c r="C81" s="113"/>
      <c r="D81" s="113"/>
      <c r="E81" s="113"/>
      <c r="F81" s="113"/>
      <c r="G81" s="113"/>
      <c r="H81" s="113"/>
      <c r="I81" s="113"/>
      <c r="Y81" s="111"/>
      <c r="Z81" s="111"/>
      <c r="AA81" s="111"/>
    </row>
    <row r="82" spans="1:27" ht="14.25" customHeight="1" x14ac:dyDescent="0.15">
      <c r="A82" s="113"/>
      <c r="B82" s="78"/>
      <c r="C82" s="113"/>
      <c r="D82" s="113"/>
      <c r="E82" s="113"/>
      <c r="F82" s="113"/>
      <c r="G82" s="113"/>
      <c r="H82" s="113"/>
      <c r="I82" s="113"/>
      <c r="Y82" s="111"/>
      <c r="Z82" s="111"/>
      <c r="AA82" s="111"/>
    </row>
    <row r="83" spans="1:27" ht="14.25" customHeight="1" x14ac:dyDescent="0.15">
      <c r="A83" s="113"/>
      <c r="B83" s="78"/>
      <c r="C83" s="113"/>
      <c r="D83" s="113"/>
      <c r="E83" s="113"/>
      <c r="F83" s="113"/>
      <c r="G83" s="113"/>
      <c r="H83" s="113"/>
      <c r="I83" s="113"/>
      <c r="Y83" s="111"/>
      <c r="Z83" s="111"/>
      <c r="AA83" s="111"/>
    </row>
    <row r="84" spans="1:27" ht="14.25" customHeight="1" x14ac:dyDescent="0.15">
      <c r="A84" s="113"/>
      <c r="B84" s="78"/>
      <c r="C84" s="113"/>
      <c r="D84" s="113"/>
      <c r="E84" s="113"/>
      <c r="F84" s="113"/>
      <c r="G84" s="113"/>
      <c r="H84" s="113"/>
      <c r="I84" s="113"/>
      <c r="Y84" s="111"/>
      <c r="Z84" s="111"/>
      <c r="AA84" s="111"/>
    </row>
    <row r="85" spans="1:27" ht="14.25" customHeight="1" x14ac:dyDescent="0.15">
      <c r="A85" s="113"/>
      <c r="B85" s="78"/>
      <c r="C85" s="113"/>
      <c r="D85" s="113"/>
      <c r="E85" s="113"/>
      <c r="F85" s="113"/>
      <c r="G85" s="113"/>
      <c r="H85" s="113"/>
      <c r="I85" s="113"/>
      <c r="Y85" s="111"/>
      <c r="Z85" s="111"/>
      <c r="AA85" s="111"/>
    </row>
    <row r="86" spans="1:27" ht="14.25" customHeight="1" x14ac:dyDescent="0.15">
      <c r="A86" s="113"/>
      <c r="B86" s="78"/>
      <c r="C86" s="113"/>
      <c r="D86" s="113"/>
      <c r="E86" s="113"/>
      <c r="F86" s="113"/>
      <c r="G86" s="113"/>
      <c r="H86" s="113"/>
      <c r="I86" s="113"/>
      <c r="Y86" s="111"/>
      <c r="Z86" s="111"/>
      <c r="AA86" s="111"/>
    </row>
    <row r="87" spans="1:27" ht="12.75" customHeight="1" x14ac:dyDescent="0.15">
      <c r="A87" s="113"/>
      <c r="B87" s="78"/>
      <c r="C87" s="113"/>
      <c r="D87" s="113"/>
      <c r="E87" s="113"/>
      <c r="F87" s="113"/>
      <c r="G87" s="113"/>
      <c r="H87" s="113"/>
      <c r="I87" s="113"/>
      <c r="Y87" s="111"/>
      <c r="Z87" s="111"/>
      <c r="AA87" s="111"/>
    </row>
    <row r="88" spans="1:27" ht="12.75" customHeight="1" x14ac:dyDescent="0.15">
      <c r="A88" s="113"/>
      <c r="B88" s="78"/>
      <c r="C88" s="113"/>
      <c r="D88" s="113"/>
      <c r="E88" s="113"/>
      <c r="F88" s="113"/>
      <c r="G88" s="113"/>
      <c r="H88" s="113"/>
      <c r="I88" s="113"/>
      <c r="Y88" s="111"/>
      <c r="Z88" s="111"/>
      <c r="AA88" s="111"/>
    </row>
    <row r="89" spans="1:27" ht="24" customHeight="1" x14ac:dyDescent="0.15">
      <c r="A89" s="110" t="s">
        <v>22</v>
      </c>
      <c r="B89" s="78"/>
      <c r="C89" s="113"/>
      <c r="D89" s="113"/>
      <c r="E89" s="113"/>
      <c r="F89" s="113"/>
      <c r="G89" s="113"/>
      <c r="H89" s="113"/>
      <c r="I89" s="113"/>
      <c r="Y89" s="111"/>
      <c r="Z89" s="111"/>
      <c r="AA89" s="111"/>
    </row>
    <row r="90" spans="1:27" ht="18" customHeight="1" x14ac:dyDescent="0.15">
      <c r="A90" s="112" t="s">
        <v>808</v>
      </c>
      <c r="B90" s="113"/>
      <c r="C90" s="113"/>
      <c r="D90" s="113"/>
      <c r="E90" s="113"/>
      <c r="F90" s="113"/>
      <c r="G90" s="113"/>
      <c r="H90" s="113"/>
      <c r="I90" s="113"/>
      <c r="U90" s="612"/>
      <c r="V90" s="612"/>
      <c r="W90" s="612"/>
      <c r="X90" s="612"/>
      <c r="Y90" s="612"/>
      <c r="Z90" s="612"/>
      <c r="AA90" s="612"/>
    </row>
    <row r="91" spans="1:27" ht="15" customHeight="1" x14ac:dyDescent="0.15">
      <c r="A91" s="113"/>
      <c r="B91" s="434" t="s">
        <v>8</v>
      </c>
      <c r="C91" s="437" t="s">
        <v>189</v>
      </c>
      <c r="D91" s="438"/>
      <c r="E91" s="438"/>
      <c r="F91" s="438"/>
      <c r="G91" s="438"/>
      <c r="H91" s="438"/>
      <c r="I91" s="438"/>
      <c r="J91" s="438"/>
      <c r="K91" s="438"/>
      <c r="L91" s="438"/>
      <c r="M91" s="438"/>
      <c r="N91" s="438"/>
      <c r="O91" s="438"/>
      <c r="P91" s="438"/>
      <c r="Q91" s="438"/>
      <c r="R91" s="438"/>
      <c r="S91" s="438"/>
      <c r="T91" s="438"/>
      <c r="U91" s="438"/>
      <c r="V91" s="438"/>
      <c r="W91" s="438"/>
      <c r="X91" s="452"/>
      <c r="Y91" s="455"/>
      <c r="Z91" s="456"/>
      <c r="AA91" s="457"/>
    </row>
    <row r="92" spans="1:27" ht="15" customHeight="1" x14ac:dyDescent="0.15">
      <c r="A92" s="113"/>
      <c r="B92" s="436"/>
      <c r="C92" s="476"/>
      <c r="D92" s="477"/>
      <c r="E92" s="477"/>
      <c r="F92" s="477"/>
      <c r="G92" s="477"/>
      <c r="H92" s="477"/>
      <c r="I92" s="477"/>
      <c r="J92" s="477"/>
      <c r="K92" s="477"/>
      <c r="L92" s="477"/>
      <c r="M92" s="477"/>
      <c r="N92" s="477"/>
      <c r="O92" s="477"/>
      <c r="P92" s="477"/>
      <c r="Q92" s="477"/>
      <c r="R92" s="477"/>
      <c r="S92" s="477"/>
      <c r="T92" s="477"/>
      <c r="U92" s="477"/>
      <c r="V92" s="477"/>
      <c r="W92" s="477"/>
      <c r="X92" s="478"/>
      <c r="Y92" s="468"/>
      <c r="Z92" s="469"/>
      <c r="AA92" s="470"/>
    </row>
    <row r="93" spans="1:27" ht="15" customHeight="1" x14ac:dyDescent="0.15">
      <c r="A93" s="113"/>
      <c r="B93" s="434" t="s">
        <v>9</v>
      </c>
      <c r="C93" s="473" t="s">
        <v>127</v>
      </c>
      <c r="D93" s="473"/>
      <c r="E93" s="473"/>
      <c r="F93" s="473"/>
      <c r="G93" s="473"/>
      <c r="H93" s="473"/>
      <c r="I93" s="473"/>
      <c r="J93" s="473"/>
      <c r="K93" s="473"/>
      <c r="L93" s="473"/>
      <c r="M93" s="473"/>
      <c r="N93" s="473"/>
      <c r="O93" s="473"/>
      <c r="P93" s="473"/>
      <c r="Q93" s="473"/>
      <c r="R93" s="473"/>
      <c r="S93" s="473"/>
      <c r="T93" s="473"/>
      <c r="U93" s="473"/>
      <c r="V93" s="473"/>
      <c r="W93" s="473"/>
      <c r="X93" s="473"/>
      <c r="Y93" s="467"/>
      <c r="Z93" s="467"/>
      <c r="AA93" s="467"/>
    </row>
    <row r="94" spans="1:27" ht="15" customHeight="1" x14ac:dyDescent="0.15">
      <c r="A94" s="113"/>
      <c r="B94" s="436"/>
      <c r="C94" s="473"/>
      <c r="D94" s="473"/>
      <c r="E94" s="473"/>
      <c r="F94" s="473"/>
      <c r="G94" s="473"/>
      <c r="H94" s="473"/>
      <c r="I94" s="473"/>
      <c r="J94" s="473"/>
      <c r="K94" s="473"/>
      <c r="L94" s="473"/>
      <c r="M94" s="473"/>
      <c r="N94" s="473"/>
      <c r="O94" s="473"/>
      <c r="P94" s="473"/>
      <c r="Q94" s="473"/>
      <c r="R94" s="473"/>
      <c r="S94" s="473"/>
      <c r="T94" s="473"/>
      <c r="U94" s="473"/>
      <c r="V94" s="473"/>
      <c r="W94" s="473"/>
      <c r="X94" s="473"/>
      <c r="Y94" s="467"/>
      <c r="Z94" s="467"/>
      <c r="AA94" s="467"/>
    </row>
    <row r="95" spans="1:27" ht="15" customHeight="1" x14ac:dyDescent="0.15">
      <c r="A95" s="113"/>
      <c r="B95" s="434" t="s">
        <v>10</v>
      </c>
      <c r="C95" s="567" t="s">
        <v>25</v>
      </c>
      <c r="D95" s="683"/>
      <c r="E95" s="683"/>
      <c r="F95" s="683"/>
      <c r="G95" s="683"/>
      <c r="H95" s="683"/>
      <c r="I95" s="683"/>
      <c r="J95" s="683"/>
      <c r="K95" s="683"/>
      <c r="L95" s="683"/>
      <c r="M95" s="683"/>
      <c r="N95" s="683"/>
      <c r="O95" s="683"/>
      <c r="P95" s="683"/>
      <c r="Q95" s="683"/>
      <c r="R95" s="683"/>
      <c r="S95" s="683"/>
      <c r="T95" s="683"/>
      <c r="U95" s="683"/>
      <c r="V95" s="683"/>
      <c r="W95" s="683"/>
      <c r="X95" s="684"/>
      <c r="Y95" s="455"/>
      <c r="Z95" s="456"/>
      <c r="AA95" s="457"/>
    </row>
    <row r="96" spans="1:27" ht="15" customHeight="1" x14ac:dyDescent="0.15">
      <c r="A96" s="113"/>
      <c r="B96" s="436"/>
      <c r="C96" s="685"/>
      <c r="D96" s="686"/>
      <c r="E96" s="686"/>
      <c r="F96" s="686"/>
      <c r="G96" s="686"/>
      <c r="H96" s="686"/>
      <c r="I96" s="686"/>
      <c r="J96" s="686"/>
      <c r="K96" s="686"/>
      <c r="L96" s="686"/>
      <c r="M96" s="686"/>
      <c r="N96" s="686"/>
      <c r="O96" s="686"/>
      <c r="P96" s="686"/>
      <c r="Q96" s="686"/>
      <c r="R96" s="686"/>
      <c r="S96" s="686"/>
      <c r="T96" s="686"/>
      <c r="U96" s="686"/>
      <c r="V96" s="686"/>
      <c r="W96" s="686"/>
      <c r="X96" s="687"/>
      <c r="Y96" s="458"/>
      <c r="Z96" s="459"/>
      <c r="AA96" s="460"/>
    </row>
    <row r="97" spans="1:27" ht="15" customHeight="1" x14ac:dyDescent="0.15">
      <c r="A97" s="113"/>
      <c r="B97" s="434" t="s">
        <v>306</v>
      </c>
      <c r="C97" s="567" t="s">
        <v>443</v>
      </c>
      <c r="D97" s="568"/>
      <c r="E97" s="568"/>
      <c r="F97" s="568"/>
      <c r="G97" s="568"/>
      <c r="H97" s="568"/>
      <c r="I97" s="568"/>
      <c r="J97" s="568"/>
      <c r="K97" s="568"/>
      <c r="L97" s="568"/>
      <c r="M97" s="568"/>
      <c r="N97" s="568"/>
      <c r="O97" s="568"/>
      <c r="P97" s="568"/>
      <c r="Q97" s="568"/>
      <c r="R97" s="568"/>
      <c r="S97" s="568"/>
      <c r="T97" s="568"/>
      <c r="U97" s="568"/>
      <c r="V97" s="568"/>
      <c r="W97" s="568"/>
      <c r="X97" s="569"/>
      <c r="Y97" s="455"/>
      <c r="Z97" s="443"/>
      <c r="AA97" s="444"/>
    </row>
    <row r="98" spans="1:27" ht="15" customHeight="1" x14ac:dyDescent="0.15">
      <c r="A98" s="113"/>
      <c r="B98" s="436"/>
      <c r="C98" s="570"/>
      <c r="D98" s="571"/>
      <c r="E98" s="571"/>
      <c r="F98" s="571"/>
      <c r="G98" s="571"/>
      <c r="H98" s="571"/>
      <c r="I98" s="571"/>
      <c r="J98" s="571"/>
      <c r="K98" s="571"/>
      <c r="L98" s="571"/>
      <c r="M98" s="571"/>
      <c r="N98" s="571"/>
      <c r="O98" s="571"/>
      <c r="P98" s="571"/>
      <c r="Q98" s="571"/>
      <c r="R98" s="571"/>
      <c r="S98" s="571"/>
      <c r="T98" s="571"/>
      <c r="U98" s="571"/>
      <c r="V98" s="571"/>
      <c r="W98" s="571"/>
      <c r="X98" s="572"/>
      <c r="Y98" s="445"/>
      <c r="Z98" s="446"/>
      <c r="AA98" s="447"/>
    </row>
    <row r="99" spans="1:27" ht="15" customHeight="1" x14ac:dyDescent="0.15">
      <c r="A99" s="113"/>
      <c r="B99" s="434" t="s">
        <v>444</v>
      </c>
      <c r="C99" s="473" t="s">
        <v>307</v>
      </c>
      <c r="D99" s="473"/>
      <c r="E99" s="473"/>
      <c r="F99" s="473"/>
      <c r="G99" s="473"/>
      <c r="H99" s="473"/>
      <c r="I99" s="473"/>
      <c r="J99" s="473"/>
      <c r="K99" s="473"/>
      <c r="L99" s="473"/>
      <c r="M99" s="473"/>
      <c r="N99" s="473"/>
      <c r="O99" s="473"/>
      <c r="P99" s="473"/>
      <c r="Q99" s="473"/>
      <c r="R99" s="473"/>
      <c r="S99" s="473"/>
      <c r="T99" s="473"/>
      <c r="U99" s="473"/>
      <c r="V99" s="473"/>
      <c r="W99" s="473"/>
      <c r="X99" s="473"/>
      <c r="Y99" s="454"/>
      <c r="Z99" s="454"/>
      <c r="AA99" s="454"/>
    </row>
    <row r="100" spans="1:27" ht="15" customHeight="1" x14ac:dyDescent="0.15">
      <c r="A100" s="113"/>
      <c r="B100" s="436"/>
      <c r="C100" s="473"/>
      <c r="D100" s="473"/>
      <c r="E100" s="473"/>
      <c r="F100" s="473"/>
      <c r="G100" s="473"/>
      <c r="H100" s="473"/>
      <c r="I100" s="473"/>
      <c r="J100" s="473"/>
      <c r="K100" s="473"/>
      <c r="L100" s="473"/>
      <c r="M100" s="473"/>
      <c r="N100" s="473"/>
      <c r="O100" s="473"/>
      <c r="P100" s="473"/>
      <c r="Q100" s="473"/>
      <c r="R100" s="473"/>
      <c r="S100" s="473"/>
      <c r="T100" s="473"/>
      <c r="U100" s="473"/>
      <c r="V100" s="473"/>
      <c r="W100" s="473"/>
      <c r="X100" s="473"/>
      <c r="Y100" s="454"/>
      <c r="Z100" s="454"/>
      <c r="AA100" s="454"/>
    </row>
    <row r="101" spans="1:27" ht="58.5" customHeight="1" x14ac:dyDescent="0.15">
      <c r="A101" s="113"/>
      <c r="B101" s="434" t="s">
        <v>445</v>
      </c>
      <c r="C101" s="473" t="s">
        <v>567</v>
      </c>
      <c r="D101" s="473"/>
      <c r="E101" s="473"/>
      <c r="F101" s="473"/>
      <c r="G101" s="473"/>
      <c r="H101" s="473"/>
      <c r="I101" s="473"/>
      <c r="J101" s="473"/>
      <c r="K101" s="473"/>
      <c r="L101" s="473"/>
      <c r="M101" s="473"/>
      <c r="N101" s="473"/>
      <c r="O101" s="473"/>
      <c r="P101" s="473"/>
      <c r="Q101" s="473"/>
      <c r="R101" s="473"/>
      <c r="S101" s="473"/>
      <c r="T101" s="473"/>
      <c r="U101" s="473"/>
      <c r="V101" s="473"/>
      <c r="W101" s="473"/>
      <c r="X101" s="473"/>
      <c r="Y101" s="454"/>
      <c r="Z101" s="454"/>
      <c r="AA101" s="454"/>
    </row>
    <row r="102" spans="1:27" ht="58.5" customHeight="1" x14ac:dyDescent="0.15">
      <c r="A102" s="113"/>
      <c r="B102" s="436"/>
      <c r="C102" s="473"/>
      <c r="D102" s="473"/>
      <c r="E102" s="473"/>
      <c r="F102" s="473"/>
      <c r="G102" s="473"/>
      <c r="H102" s="473"/>
      <c r="I102" s="473"/>
      <c r="J102" s="473"/>
      <c r="K102" s="473"/>
      <c r="L102" s="473"/>
      <c r="M102" s="473"/>
      <c r="N102" s="473"/>
      <c r="O102" s="473"/>
      <c r="P102" s="473"/>
      <c r="Q102" s="473"/>
      <c r="R102" s="473"/>
      <c r="S102" s="473"/>
      <c r="T102" s="473"/>
      <c r="U102" s="473"/>
      <c r="V102" s="473"/>
      <c r="W102" s="473"/>
      <c r="X102" s="473"/>
      <c r="Y102" s="454"/>
      <c r="Z102" s="454"/>
      <c r="AA102" s="454"/>
    </row>
    <row r="103" spans="1:27" ht="15" customHeight="1" x14ac:dyDescent="0.15">
      <c r="A103" s="113"/>
      <c r="B103" s="434" t="s">
        <v>446</v>
      </c>
      <c r="C103" s="473" t="s">
        <v>309</v>
      </c>
      <c r="D103" s="473"/>
      <c r="E103" s="473"/>
      <c r="F103" s="473"/>
      <c r="G103" s="473"/>
      <c r="H103" s="473"/>
      <c r="I103" s="473"/>
      <c r="J103" s="473"/>
      <c r="K103" s="473"/>
      <c r="L103" s="473"/>
      <c r="M103" s="473"/>
      <c r="N103" s="473"/>
      <c r="O103" s="473"/>
      <c r="P103" s="473"/>
      <c r="Q103" s="473"/>
      <c r="R103" s="473"/>
      <c r="S103" s="473"/>
      <c r="T103" s="473"/>
      <c r="U103" s="473"/>
      <c r="V103" s="473"/>
      <c r="W103" s="473"/>
      <c r="X103" s="473"/>
      <c r="Y103" s="454"/>
      <c r="Z103" s="454"/>
      <c r="AA103" s="454"/>
    </row>
    <row r="104" spans="1:27" ht="15" customHeight="1" x14ac:dyDescent="0.15">
      <c r="A104" s="113"/>
      <c r="B104" s="436"/>
      <c r="C104" s="473"/>
      <c r="D104" s="473"/>
      <c r="E104" s="473"/>
      <c r="F104" s="473"/>
      <c r="G104" s="473"/>
      <c r="H104" s="473"/>
      <c r="I104" s="473"/>
      <c r="J104" s="473"/>
      <c r="K104" s="473"/>
      <c r="L104" s="473"/>
      <c r="M104" s="473"/>
      <c r="N104" s="473"/>
      <c r="O104" s="473"/>
      <c r="P104" s="473"/>
      <c r="Q104" s="473"/>
      <c r="R104" s="473"/>
      <c r="S104" s="473"/>
      <c r="T104" s="473"/>
      <c r="U104" s="473"/>
      <c r="V104" s="473"/>
      <c r="W104" s="473"/>
      <c r="X104" s="473"/>
      <c r="Y104" s="454"/>
      <c r="Z104" s="454"/>
      <c r="AA104" s="454"/>
    </row>
    <row r="105" spans="1:27" ht="12.75" customHeight="1" x14ac:dyDescent="0.15">
      <c r="A105" s="113"/>
      <c r="B105" s="78"/>
      <c r="C105" s="126"/>
      <c r="D105" s="126"/>
      <c r="E105" s="126"/>
      <c r="F105" s="126"/>
      <c r="G105" s="126"/>
      <c r="H105" s="126"/>
      <c r="I105" s="126"/>
      <c r="J105" s="126"/>
      <c r="K105" s="126"/>
      <c r="L105" s="126"/>
      <c r="M105" s="126"/>
      <c r="N105" s="126"/>
      <c r="O105" s="127"/>
      <c r="P105" s="126"/>
      <c r="Q105" s="126"/>
      <c r="R105" s="126"/>
      <c r="S105" s="126"/>
      <c r="T105" s="126"/>
      <c r="U105" s="126"/>
      <c r="V105" s="126"/>
      <c r="W105" s="126"/>
      <c r="X105" s="126"/>
      <c r="Y105" s="402"/>
      <c r="Z105" s="402"/>
      <c r="AA105" s="402"/>
    </row>
    <row r="106" spans="1:27" ht="18" customHeight="1" x14ac:dyDescent="0.15">
      <c r="A106" s="112" t="s">
        <v>182</v>
      </c>
      <c r="B106" s="113"/>
      <c r="C106" s="113"/>
      <c r="D106" s="113"/>
      <c r="E106" s="113"/>
      <c r="F106" s="113"/>
      <c r="G106" s="113"/>
      <c r="H106" s="113"/>
      <c r="I106" s="113"/>
      <c r="Q106" s="405"/>
      <c r="R106" s="405"/>
      <c r="S106" s="405"/>
      <c r="T106" s="405"/>
      <c r="U106" s="405"/>
      <c r="V106" s="405"/>
      <c r="W106" s="405"/>
      <c r="X106" s="405"/>
      <c r="Y106" s="402"/>
      <c r="Z106" s="402"/>
      <c r="AA106" s="402"/>
    </row>
    <row r="107" spans="1:27" ht="15" customHeight="1" x14ac:dyDescent="0.15">
      <c r="A107" s="115"/>
      <c r="B107" s="434" t="s">
        <v>8</v>
      </c>
      <c r="C107" s="437" t="s">
        <v>809</v>
      </c>
      <c r="D107" s="438"/>
      <c r="E107" s="438"/>
      <c r="F107" s="438"/>
      <c r="G107" s="438"/>
      <c r="H107" s="438"/>
      <c r="I107" s="438"/>
      <c r="J107" s="438"/>
      <c r="K107" s="438"/>
      <c r="L107" s="438"/>
      <c r="M107" s="438"/>
      <c r="N107" s="438"/>
      <c r="O107" s="438"/>
      <c r="P107" s="438"/>
      <c r="Q107" s="438"/>
      <c r="R107" s="438"/>
      <c r="S107" s="438"/>
      <c r="T107" s="438"/>
      <c r="U107" s="438"/>
      <c r="V107" s="438"/>
      <c r="W107" s="438"/>
      <c r="X107" s="452"/>
      <c r="Y107" s="454"/>
      <c r="Z107" s="454"/>
      <c r="AA107" s="454"/>
    </row>
    <row r="108" spans="1:27" ht="15" customHeight="1" x14ac:dyDescent="0.15">
      <c r="A108" s="115"/>
      <c r="B108" s="435"/>
      <c r="C108" s="439"/>
      <c r="D108" s="440"/>
      <c r="E108" s="440"/>
      <c r="F108" s="440"/>
      <c r="G108" s="440"/>
      <c r="H108" s="440"/>
      <c r="I108" s="440"/>
      <c r="J108" s="440"/>
      <c r="K108" s="440"/>
      <c r="L108" s="440"/>
      <c r="M108" s="440"/>
      <c r="N108" s="440"/>
      <c r="O108" s="440"/>
      <c r="P108" s="440"/>
      <c r="Q108" s="440"/>
      <c r="R108" s="440"/>
      <c r="S108" s="440"/>
      <c r="T108" s="440"/>
      <c r="U108" s="440"/>
      <c r="V108" s="440"/>
      <c r="W108" s="440"/>
      <c r="X108" s="453"/>
      <c r="Y108" s="454"/>
      <c r="Z108" s="454"/>
      <c r="AA108" s="454"/>
    </row>
    <row r="109" spans="1:27" ht="47.25" customHeight="1" x14ac:dyDescent="0.15">
      <c r="A109" s="115"/>
      <c r="B109" s="434" t="s">
        <v>9</v>
      </c>
      <c r="C109" s="437" t="s">
        <v>317</v>
      </c>
      <c r="D109" s="438"/>
      <c r="E109" s="438"/>
      <c r="F109" s="438"/>
      <c r="G109" s="438"/>
      <c r="H109" s="438"/>
      <c r="I109" s="438"/>
      <c r="J109" s="438"/>
      <c r="K109" s="438"/>
      <c r="L109" s="438"/>
      <c r="M109" s="438"/>
      <c r="N109" s="438"/>
      <c r="O109" s="438"/>
      <c r="P109" s="438"/>
      <c r="Q109" s="438"/>
      <c r="R109" s="438"/>
      <c r="S109" s="438"/>
      <c r="T109" s="438"/>
      <c r="U109" s="438"/>
      <c r="V109" s="438"/>
      <c r="W109" s="438"/>
      <c r="X109" s="452"/>
      <c r="Y109" s="454"/>
      <c r="Z109" s="454"/>
      <c r="AA109" s="454"/>
    </row>
    <row r="110" spans="1:27" ht="47.25" customHeight="1" x14ac:dyDescent="0.15">
      <c r="A110" s="115"/>
      <c r="B110" s="436"/>
      <c r="C110" s="439"/>
      <c r="D110" s="440"/>
      <c r="E110" s="440"/>
      <c r="F110" s="440"/>
      <c r="G110" s="440"/>
      <c r="H110" s="440"/>
      <c r="I110" s="440"/>
      <c r="J110" s="440"/>
      <c r="K110" s="440"/>
      <c r="L110" s="440"/>
      <c r="M110" s="440"/>
      <c r="N110" s="440"/>
      <c r="O110" s="440"/>
      <c r="P110" s="440"/>
      <c r="Q110" s="440"/>
      <c r="R110" s="440"/>
      <c r="S110" s="440"/>
      <c r="T110" s="440"/>
      <c r="U110" s="440"/>
      <c r="V110" s="440"/>
      <c r="W110" s="440"/>
      <c r="X110" s="453"/>
      <c r="Y110" s="454"/>
      <c r="Z110" s="454"/>
      <c r="AA110" s="454"/>
    </row>
    <row r="111" spans="1:27" ht="12.75" customHeight="1" x14ac:dyDescent="0.15">
      <c r="A111" s="113"/>
      <c r="B111" s="113"/>
      <c r="C111" s="405"/>
      <c r="D111" s="405"/>
      <c r="E111" s="405"/>
      <c r="F111" s="405"/>
      <c r="G111" s="405"/>
      <c r="H111" s="405"/>
      <c r="I111" s="405"/>
      <c r="J111" s="405"/>
      <c r="K111" s="405"/>
      <c r="L111" s="405"/>
      <c r="M111" s="405"/>
      <c r="N111" s="405"/>
      <c r="O111" s="405"/>
      <c r="P111" s="405"/>
      <c r="Q111" s="405"/>
      <c r="R111" s="405"/>
      <c r="S111" s="405"/>
      <c r="T111" s="405"/>
      <c r="U111" s="405"/>
      <c r="V111" s="405"/>
      <c r="W111" s="405"/>
      <c r="X111" s="405"/>
      <c r="Y111" s="402"/>
      <c r="Z111" s="402"/>
      <c r="AA111" s="402"/>
    </row>
    <row r="112" spans="1:27" ht="18" customHeight="1" x14ac:dyDescent="0.15">
      <c r="A112" s="112" t="s">
        <v>183</v>
      </c>
      <c r="B112" s="113"/>
      <c r="C112" s="113"/>
      <c r="D112" s="113"/>
      <c r="E112" s="113"/>
      <c r="F112" s="113"/>
      <c r="G112" s="113"/>
      <c r="H112" s="113"/>
      <c r="I112" s="113"/>
      <c r="Q112" s="405"/>
      <c r="R112" s="405"/>
      <c r="S112" s="405"/>
      <c r="T112" s="405"/>
      <c r="U112" s="405"/>
      <c r="V112" s="405"/>
      <c r="W112" s="405"/>
      <c r="X112" s="405"/>
      <c r="Y112" s="402"/>
      <c r="Z112" s="402"/>
      <c r="AA112" s="402"/>
    </row>
    <row r="113" spans="1:27" ht="19.5" customHeight="1" x14ac:dyDescent="0.15">
      <c r="A113" s="115"/>
      <c r="B113" s="434" t="s">
        <v>8</v>
      </c>
      <c r="C113" s="437" t="s">
        <v>292</v>
      </c>
      <c r="D113" s="438"/>
      <c r="E113" s="438"/>
      <c r="F113" s="438"/>
      <c r="G113" s="438"/>
      <c r="H113" s="438"/>
      <c r="I113" s="438"/>
      <c r="J113" s="438"/>
      <c r="K113" s="438"/>
      <c r="L113" s="438"/>
      <c r="M113" s="438"/>
      <c r="N113" s="438"/>
      <c r="O113" s="438"/>
      <c r="P113" s="438"/>
      <c r="Q113" s="438"/>
      <c r="R113" s="438"/>
      <c r="S113" s="438"/>
      <c r="T113" s="438"/>
      <c r="U113" s="438"/>
      <c r="V113" s="438"/>
      <c r="W113" s="438"/>
      <c r="X113" s="452"/>
      <c r="Y113" s="454"/>
      <c r="Z113" s="454"/>
      <c r="AA113" s="454"/>
    </row>
    <row r="114" spans="1:27" ht="15" customHeight="1" x14ac:dyDescent="0.15">
      <c r="A114" s="115"/>
      <c r="B114" s="435"/>
      <c r="C114" s="439"/>
      <c r="D114" s="440"/>
      <c r="E114" s="440"/>
      <c r="F114" s="440"/>
      <c r="G114" s="440"/>
      <c r="H114" s="440"/>
      <c r="I114" s="440"/>
      <c r="J114" s="440"/>
      <c r="K114" s="440"/>
      <c r="L114" s="440"/>
      <c r="M114" s="440"/>
      <c r="N114" s="440"/>
      <c r="O114" s="440"/>
      <c r="P114" s="440"/>
      <c r="Q114" s="440"/>
      <c r="R114" s="440"/>
      <c r="S114" s="440"/>
      <c r="T114" s="440"/>
      <c r="U114" s="440"/>
      <c r="V114" s="440"/>
      <c r="W114" s="440"/>
      <c r="X114" s="453"/>
      <c r="Y114" s="454"/>
      <c r="Z114" s="454"/>
      <c r="AA114" s="454"/>
    </row>
    <row r="115" spans="1:27" ht="15" customHeight="1" x14ac:dyDescent="0.15">
      <c r="A115" s="115"/>
      <c r="B115" s="434" t="s">
        <v>9</v>
      </c>
      <c r="C115" s="437" t="s">
        <v>447</v>
      </c>
      <c r="D115" s="438"/>
      <c r="E115" s="438"/>
      <c r="F115" s="438"/>
      <c r="G115" s="438"/>
      <c r="H115" s="438"/>
      <c r="I115" s="438"/>
      <c r="J115" s="438"/>
      <c r="K115" s="438"/>
      <c r="L115" s="438"/>
      <c r="M115" s="438"/>
      <c r="N115" s="438"/>
      <c r="O115" s="438"/>
      <c r="P115" s="438"/>
      <c r="Q115" s="438"/>
      <c r="R115" s="438"/>
      <c r="S115" s="438"/>
      <c r="T115" s="438"/>
      <c r="U115" s="438"/>
      <c r="V115" s="438"/>
      <c r="W115" s="438"/>
      <c r="X115" s="452"/>
      <c r="Y115" s="454"/>
      <c r="Z115" s="454"/>
      <c r="AA115" s="454"/>
    </row>
    <row r="116" spans="1:27" ht="15" customHeight="1" x14ac:dyDescent="0.15">
      <c r="A116" s="115"/>
      <c r="B116" s="436"/>
      <c r="C116" s="439"/>
      <c r="D116" s="440"/>
      <c r="E116" s="440"/>
      <c r="F116" s="440"/>
      <c r="G116" s="440"/>
      <c r="H116" s="440"/>
      <c r="I116" s="440"/>
      <c r="J116" s="440"/>
      <c r="K116" s="440"/>
      <c r="L116" s="440"/>
      <c r="M116" s="440"/>
      <c r="N116" s="440"/>
      <c r="O116" s="440"/>
      <c r="P116" s="440"/>
      <c r="Q116" s="440"/>
      <c r="R116" s="440"/>
      <c r="S116" s="440"/>
      <c r="T116" s="440"/>
      <c r="U116" s="440"/>
      <c r="V116" s="440"/>
      <c r="W116" s="440"/>
      <c r="X116" s="453"/>
      <c r="Y116" s="454"/>
      <c r="Z116" s="454"/>
      <c r="AA116" s="454"/>
    </row>
    <row r="117" spans="1:27" ht="15" customHeight="1" x14ac:dyDescent="0.15">
      <c r="A117" s="113"/>
      <c r="B117" s="561" t="s">
        <v>184</v>
      </c>
      <c r="C117" s="561"/>
      <c r="D117" s="561"/>
      <c r="E117" s="561"/>
      <c r="F117" s="561"/>
      <c r="G117" s="561"/>
      <c r="H117" s="561"/>
      <c r="I117" s="561"/>
      <c r="J117" s="561"/>
      <c r="K117" s="561"/>
      <c r="L117" s="561"/>
      <c r="M117" s="561"/>
      <c r="N117" s="561"/>
      <c r="O117" s="561"/>
      <c r="P117" s="561"/>
      <c r="Q117" s="561"/>
      <c r="R117" s="561"/>
      <c r="S117" s="561"/>
      <c r="T117" s="561"/>
      <c r="U117" s="561"/>
      <c r="V117" s="561"/>
      <c r="W117" s="561"/>
      <c r="X117" s="561"/>
      <c r="Y117" s="561"/>
      <c r="Z117" s="561"/>
      <c r="AA117" s="561"/>
    </row>
    <row r="118" spans="1:27" ht="9" customHeight="1" x14ac:dyDescent="0.15">
      <c r="A118" s="113"/>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row>
    <row r="119" spans="1:27" ht="9.75" customHeight="1" x14ac:dyDescent="0.15">
      <c r="A119" s="113"/>
      <c r="B119" s="78"/>
      <c r="C119" s="123"/>
      <c r="D119" s="123"/>
      <c r="E119" s="123"/>
      <c r="F119" s="123"/>
      <c r="G119" s="123"/>
      <c r="H119" s="123"/>
      <c r="I119" s="123"/>
      <c r="J119" s="123"/>
      <c r="K119" s="123"/>
      <c r="L119" s="123"/>
      <c r="M119" s="123"/>
      <c r="N119" s="123"/>
      <c r="O119" s="124"/>
      <c r="P119" s="123"/>
      <c r="Q119" s="123"/>
      <c r="R119" s="123"/>
      <c r="S119" s="123"/>
      <c r="T119" s="123"/>
      <c r="U119" s="123"/>
      <c r="V119" s="123"/>
      <c r="W119" s="123"/>
      <c r="X119" s="123"/>
      <c r="Y119" s="402"/>
      <c r="Z119" s="402"/>
      <c r="AA119" s="402"/>
    </row>
    <row r="120" spans="1:27" ht="24" customHeight="1" x14ac:dyDescent="0.15">
      <c r="A120" s="110" t="s">
        <v>23</v>
      </c>
      <c r="B120" s="78"/>
      <c r="C120" s="123"/>
      <c r="D120" s="123"/>
      <c r="E120" s="123"/>
      <c r="F120" s="123"/>
      <c r="G120" s="123"/>
      <c r="H120" s="123"/>
      <c r="I120" s="123"/>
      <c r="J120" s="123"/>
      <c r="K120" s="123"/>
      <c r="L120" s="123"/>
      <c r="M120" s="123"/>
      <c r="N120" s="123"/>
      <c r="O120" s="124"/>
      <c r="P120" s="123"/>
      <c r="Q120" s="123"/>
      <c r="R120" s="123"/>
      <c r="S120" s="123"/>
      <c r="T120" s="123"/>
      <c r="U120" s="123"/>
      <c r="V120" s="123"/>
      <c r="W120" s="123"/>
      <c r="X120" s="123"/>
      <c r="Y120" s="402"/>
      <c r="Z120" s="402"/>
      <c r="AA120" s="402"/>
    </row>
    <row r="121" spans="1:27" ht="18" customHeight="1" x14ac:dyDescent="0.15">
      <c r="A121" s="112" t="s">
        <v>810</v>
      </c>
      <c r="B121" s="101"/>
      <c r="C121" s="113"/>
      <c r="D121" s="113"/>
      <c r="E121" s="113"/>
      <c r="F121" s="113"/>
      <c r="G121" s="113"/>
      <c r="H121" s="113"/>
      <c r="I121" s="113"/>
      <c r="Y121" s="111"/>
      <c r="Z121" s="111"/>
      <c r="AA121" s="111"/>
    </row>
    <row r="122" spans="1:27" ht="30" customHeight="1" x14ac:dyDescent="0.15">
      <c r="A122" s="113"/>
      <c r="B122" s="507" t="s">
        <v>8</v>
      </c>
      <c r="C122" s="473" t="s">
        <v>811</v>
      </c>
      <c r="D122" s="553"/>
      <c r="E122" s="553"/>
      <c r="F122" s="553"/>
      <c r="G122" s="553"/>
      <c r="H122" s="553"/>
      <c r="I122" s="553"/>
      <c r="J122" s="553"/>
      <c r="K122" s="553"/>
      <c r="L122" s="553"/>
      <c r="M122" s="553"/>
      <c r="N122" s="553"/>
      <c r="O122" s="553"/>
      <c r="P122" s="553"/>
      <c r="Q122" s="553"/>
      <c r="R122" s="553"/>
      <c r="S122" s="553"/>
      <c r="T122" s="553"/>
      <c r="U122" s="553"/>
      <c r="V122" s="553"/>
      <c r="W122" s="553"/>
      <c r="X122" s="553"/>
      <c r="Y122" s="467"/>
      <c r="Z122" s="467"/>
      <c r="AA122" s="467"/>
    </row>
    <row r="123" spans="1:27" ht="30" customHeight="1" x14ac:dyDescent="0.15">
      <c r="A123" s="113"/>
      <c r="B123" s="507"/>
      <c r="C123" s="553"/>
      <c r="D123" s="553"/>
      <c r="E123" s="553"/>
      <c r="F123" s="553"/>
      <c r="G123" s="553"/>
      <c r="H123" s="553"/>
      <c r="I123" s="553"/>
      <c r="J123" s="553"/>
      <c r="K123" s="553"/>
      <c r="L123" s="553"/>
      <c r="M123" s="553"/>
      <c r="N123" s="553"/>
      <c r="O123" s="553"/>
      <c r="P123" s="553"/>
      <c r="Q123" s="553"/>
      <c r="R123" s="553"/>
      <c r="S123" s="553"/>
      <c r="T123" s="553"/>
      <c r="U123" s="553"/>
      <c r="V123" s="553"/>
      <c r="W123" s="553"/>
      <c r="X123" s="553"/>
      <c r="Y123" s="467"/>
      <c r="Z123" s="467"/>
      <c r="AA123" s="467"/>
    </row>
    <row r="124" spans="1:27" ht="12.95" customHeight="1" x14ac:dyDescent="0.15">
      <c r="Y124" s="111"/>
      <c r="Z124" s="111"/>
      <c r="AA124" s="111"/>
    </row>
    <row r="125" spans="1:27" ht="18" customHeight="1" x14ac:dyDescent="0.15">
      <c r="A125" s="112" t="s">
        <v>19</v>
      </c>
      <c r="B125" s="101"/>
      <c r="C125" s="113"/>
      <c r="D125" s="113"/>
      <c r="E125" s="113"/>
      <c r="F125" s="113"/>
      <c r="G125" s="113"/>
      <c r="H125" s="113"/>
      <c r="I125" s="113"/>
      <c r="Y125" s="111"/>
      <c r="Z125" s="111"/>
      <c r="AA125" s="111"/>
    </row>
    <row r="126" spans="1:27" ht="15" customHeight="1" x14ac:dyDescent="0.15">
      <c r="A126" s="113"/>
      <c r="B126" s="507" t="s">
        <v>8</v>
      </c>
      <c r="C126" s="437" t="s">
        <v>803</v>
      </c>
      <c r="D126" s="438"/>
      <c r="E126" s="438"/>
      <c r="F126" s="438"/>
      <c r="G126" s="438"/>
      <c r="H126" s="438"/>
      <c r="I126" s="438"/>
      <c r="J126" s="438"/>
      <c r="K126" s="438"/>
      <c r="L126" s="438"/>
      <c r="M126" s="438"/>
      <c r="N126" s="438"/>
      <c r="O126" s="438"/>
      <c r="P126" s="438"/>
      <c r="Q126" s="438"/>
      <c r="R126" s="438"/>
      <c r="S126" s="438"/>
      <c r="T126" s="438"/>
      <c r="U126" s="438"/>
      <c r="V126" s="438"/>
      <c r="W126" s="438"/>
      <c r="X126" s="452"/>
      <c r="Y126" s="467"/>
      <c r="Z126" s="467"/>
      <c r="AA126" s="467"/>
    </row>
    <row r="127" spans="1:27" ht="15" customHeight="1" x14ac:dyDescent="0.15">
      <c r="A127" s="113"/>
      <c r="B127" s="507"/>
      <c r="C127" s="439" t="s">
        <v>64</v>
      </c>
      <c r="D127" s="440"/>
      <c r="E127" s="440"/>
      <c r="F127" s="440"/>
      <c r="G127" s="440"/>
      <c r="H127" s="440"/>
      <c r="I127" s="440"/>
      <c r="J127" s="440"/>
      <c r="K127" s="440"/>
      <c r="L127" s="440"/>
      <c r="M127" s="440"/>
      <c r="N127" s="440"/>
      <c r="O127" s="440"/>
      <c r="P127" s="440"/>
      <c r="Q127" s="440"/>
      <c r="R127" s="440"/>
      <c r="S127" s="440"/>
      <c r="T127" s="440"/>
      <c r="U127" s="440"/>
      <c r="V127" s="440"/>
      <c r="W127" s="440"/>
      <c r="X127" s="453"/>
      <c r="Y127" s="467"/>
      <c r="Z127" s="467"/>
      <c r="AA127" s="467"/>
    </row>
    <row r="128" spans="1:27" ht="12.95" customHeight="1" x14ac:dyDescent="0.15">
      <c r="Y128" s="111"/>
      <c r="Z128" s="111"/>
      <c r="AA128" s="111"/>
    </row>
    <row r="129" spans="1:27" ht="18" customHeight="1" x14ac:dyDescent="0.15">
      <c r="A129" s="112" t="s">
        <v>14</v>
      </c>
      <c r="B129" s="101"/>
      <c r="C129" s="113"/>
      <c r="D129" s="113"/>
      <c r="E129" s="113"/>
      <c r="F129" s="113"/>
      <c r="G129" s="113"/>
      <c r="H129" s="113"/>
      <c r="I129" s="113"/>
      <c r="Y129" s="111"/>
      <c r="Z129" s="111"/>
      <c r="AA129" s="111"/>
    </row>
    <row r="130" spans="1:27" ht="30" customHeight="1" x14ac:dyDescent="0.15">
      <c r="A130" s="113"/>
      <c r="B130" s="507" t="s">
        <v>8</v>
      </c>
      <c r="C130" s="473" t="s">
        <v>190</v>
      </c>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467"/>
      <c r="Z130" s="467"/>
      <c r="AA130" s="467"/>
    </row>
    <row r="131" spans="1:27" ht="30" customHeight="1" x14ac:dyDescent="0.15">
      <c r="A131" s="113"/>
      <c r="B131" s="507"/>
      <c r="C131" s="553"/>
      <c r="D131" s="553"/>
      <c r="E131" s="553"/>
      <c r="F131" s="553"/>
      <c r="G131" s="553"/>
      <c r="H131" s="553"/>
      <c r="I131" s="553"/>
      <c r="J131" s="553"/>
      <c r="K131" s="553"/>
      <c r="L131" s="553"/>
      <c r="M131" s="553"/>
      <c r="N131" s="553"/>
      <c r="O131" s="553"/>
      <c r="P131" s="553"/>
      <c r="Q131" s="553"/>
      <c r="R131" s="553"/>
      <c r="S131" s="553"/>
      <c r="T131" s="553"/>
      <c r="U131" s="553"/>
      <c r="V131" s="553"/>
      <c r="W131" s="553"/>
      <c r="X131" s="553"/>
      <c r="Y131" s="467"/>
      <c r="Z131" s="467"/>
      <c r="AA131" s="467"/>
    </row>
    <row r="132" spans="1:27" ht="12.75" customHeight="1" x14ac:dyDescent="0.15">
      <c r="A132" s="113"/>
      <c r="B132" s="78"/>
      <c r="C132" s="80"/>
      <c r="D132" s="113"/>
      <c r="E132" s="113"/>
      <c r="F132" s="113"/>
      <c r="G132" s="113"/>
      <c r="H132" s="113"/>
      <c r="I132" s="113"/>
      <c r="Y132" s="402"/>
      <c r="Z132" s="402"/>
      <c r="AA132" s="402"/>
    </row>
    <row r="133" spans="1:27" ht="18" customHeight="1" x14ac:dyDescent="0.15">
      <c r="A133" s="112" t="s">
        <v>812</v>
      </c>
      <c r="B133" s="101"/>
      <c r="C133" s="113"/>
      <c r="D133" s="113"/>
      <c r="E133" s="113"/>
      <c r="F133" s="113"/>
      <c r="G133" s="113"/>
      <c r="H133" s="113"/>
      <c r="I133" s="113"/>
      <c r="Y133" s="111"/>
      <c r="Z133" s="111"/>
      <c r="AA133" s="111"/>
    </row>
    <row r="134" spans="1:27" ht="15" customHeight="1" x14ac:dyDescent="0.15">
      <c r="A134" s="113"/>
      <c r="B134" s="434" t="s">
        <v>8</v>
      </c>
      <c r="C134" s="437" t="s">
        <v>813</v>
      </c>
      <c r="D134" s="674"/>
      <c r="E134" s="674"/>
      <c r="F134" s="674"/>
      <c r="G134" s="674"/>
      <c r="H134" s="674"/>
      <c r="I134" s="674"/>
      <c r="J134" s="674"/>
      <c r="K134" s="674"/>
      <c r="L134" s="674"/>
      <c r="M134" s="674"/>
      <c r="N134" s="674"/>
      <c r="O134" s="674"/>
      <c r="P134" s="674"/>
      <c r="Q134" s="674"/>
      <c r="R134" s="674"/>
      <c r="S134" s="674"/>
      <c r="T134" s="674"/>
      <c r="U134" s="674"/>
      <c r="V134" s="674"/>
      <c r="W134" s="674"/>
      <c r="X134" s="675"/>
      <c r="Y134" s="455"/>
      <c r="Z134" s="456"/>
      <c r="AA134" s="457"/>
    </row>
    <row r="135" spans="1:27" ht="15" customHeight="1" x14ac:dyDescent="0.15">
      <c r="A135" s="113"/>
      <c r="B135" s="435"/>
      <c r="C135" s="476"/>
      <c r="D135" s="677"/>
      <c r="E135" s="677"/>
      <c r="F135" s="677"/>
      <c r="G135" s="677"/>
      <c r="H135" s="677"/>
      <c r="I135" s="677"/>
      <c r="J135" s="677"/>
      <c r="K135" s="677"/>
      <c r="L135" s="677"/>
      <c r="M135" s="677"/>
      <c r="N135" s="677"/>
      <c r="O135" s="677"/>
      <c r="P135" s="677"/>
      <c r="Q135" s="677"/>
      <c r="R135" s="677"/>
      <c r="S135" s="677"/>
      <c r="T135" s="677"/>
      <c r="U135" s="677"/>
      <c r="V135" s="677"/>
      <c r="W135" s="677"/>
      <c r="X135" s="678"/>
      <c r="Y135" s="468"/>
      <c r="Z135" s="469"/>
      <c r="AA135" s="470"/>
    </row>
    <row r="136" spans="1:27" ht="15" customHeight="1" x14ac:dyDescent="0.15">
      <c r="A136" s="113"/>
      <c r="B136" s="507" t="s">
        <v>9</v>
      </c>
      <c r="C136" s="473" t="s">
        <v>191</v>
      </c>
      <c r="D136" s="553"/>
      <c r="E136" s="553"/>
      <c r="F136" s="553"/>
      <c r="G136" s="553"/>
      <c r="H136" s="553"/>
      <c r="I136" s="553"/>
      <c r="J136" s="553"/>
      <c r="K136" s="553"/>
      <c r="L136" s="553"/>
      <c r="M136" s="553"/>
      <c r="N136" s="553"/>
      <c r="O136" s="553"/>
      <c r="P136" s="553"/>
      <c r="Q136" s="553"/>
      <c r="R136" s="553"/>
      <c r="S136" s="553"/>
      <c r="T136" s="553"/>
      <c r="U136" s="553"/>
      <c r="V136" s="553"/>
      <c r="W136" s="553"/>
      <c r="X136" s="553"/>
      <c r="Y136" s="467"/>
      <c r="Z136" s="467"/>
      <c r="AA136" s="467"/>
    </row>
    <row r="137" spans="1:27" ht="15" customHeight="1" x14ac:dyDescent="0.15">
      <c r="A137" s="113"/>
      <c r="B137" s="507"/>
      <c r="C137" s="473"/>
      <c r="D137" s="553"/>
      <c r="E137" s="553"/>
      <c r="F137" s="553"/>
      <c r="G137" s="553"/>
      <c r="H137" s="553"/>
      <c r="I137" s="553"/>
      <c r="J137" s="553"/>
      <c r="K137" s="553"/>
      <c r="L137" s="553"/>
      <c r="M137" s="553"/>
      <c r="N137" s="553"/>
      <c r="O137" s="553"/>
      <c r="P137" s="553"/>
      <c r="Q137" s="553"/>
      <c r="R137" s="553"/>
      <c r="S137" s="553"/>
      <c r="T137" s="553"/>
      <c r="U137" s="553"/>
      <c r="V137" s="553"/>
      <c r="W137" s="553"/>
      <c r="X137" s="553"/>
      <c r="Y137" s="467"/>
      <c r="Z137" s="467"/>
      <c r="AA137" s="467"/>
    </row>
    <row r="138" spans="1:27" ht="15" customHeight="1" x14ac:dyDescent="0.15">
      <c r="A138" s="113"/>
      <c r="B138" s="507" t="s">
        <v>10</v>
      </c>
      <c r="C138" s="437" t="s">
        <v>318</v>
      </c>
      <c r="D138" s="508"/>
      <c r="E138" s="508"/>
      <c r="F138" s="508"/>
      <c r="G138" s="508"/>
      <c r="H138" s="508"/>
      <c r="I138" s="508"/>
      <c r="J138" s="508"/>
      <c r="K138" s="508"/>
      <c r="L138" s="508"/>
      <c r="M138" s="508"/>
      <c r="N138" s="508"/>
      <c r="O138" s="508"/>
      <c r="P138" s="508"/>
      <c r="Q138" s="508"/>
      <c r="R138" s="508"/>
      <c r="S138" s="508"/>
      <c r="T138" s="508"/>
      <c r="U138" s="508"/>
      <c r="V138" s="508"/>
      <c r="W138" s="508"/>
      <c r="X138" s="540"/>
      <c r="Y138" s="437"/>
      <c r="Z138" s="511"/>
      <c r="AA138" s="512"/>
    </row>
    <row r="139" spans="1:27" ht="15" customHeight="1" x14ac:dyDescent="0.15">
      <c r="A139" s="113"/>
      <c r="B139" s="507"/>
      <c r="C139" s="509"/>
      <c r="D139" s="510"/>
      <c r="E139" s="510"/>
      <c r="F139" s="510"/>
      <c r="G139" s="510"/>
      <c r="H139" s="510"/>
      <c r="I139" s="510"/>
      <c r="J139" s="510"/>
      <c r="K139" s="510"/>
      <c r="L139" s="510"/>
      <c r="M139" s="510"/>
      <c r="N139" s="510"/>
      <c r="O139" s="510"/>
      <c r="P139" s="510"/>
      <c r="Q139" s="510"/>
      <c r="R139" s="510"/>
      <c r="S139" s="510"/>
      <c r="T139" s="510"/>
      <c r="U139" s="510"/>
      <c r="V139" s="510"/>
      <c r="W139" s="510"/>
      <c r="X139" s="541"/>
      <c r="Y139" s="513"/>
      <c r="Z139" s="514"/>
      <c r="AA139" s="515"/>
    </row>
    <row r="140" spans="1:27" ht="12.75" customHeight="1" x14ac:dyDescent="0.15">
      <c r="A140" s="113"/>
      <c r="B140" s="78"/>
      <c r="C140" s="80"/>
      <c r="D140" s="113"/>
      <c r="E140" s="113"/>
      <c r="F140" s="113"/>
      <c r="G140" s="113"/>
      <c r="H140" s="113"/>
      <c r="I140" s="113"/>
      <c r="Y140" s="402"/>
      <c r="Z140" s="402"/>
      <c r="AA140" s="402"/>
    </row>
    <row r="141" spans="1:27" ht="18" customHeight="1" x14ac:dyDescent="0.15">
      <c r="A141" s="112" t="s">
        <v>0</v>
      </c>
      <c r="B141" s="101"/>
      <c r="C141" s="113"/>
      <c r="D141" s="113"/>
      <c r="E141" s="113"/>
      <c r="F141" s="113"/>
      <c r="G141" s="113"/>
      <c r="H141" s="113"/>
      <c r="I141" s="113"/>
      <c r="Y141" s="111"/>
      <c r="Z141" s="111"/>
      <c r="AA141" s="111"/>
    </row>
    <row r="142" spans="1:27" ht="30" customHeight="1" x14ac:dyDescent="0.15">
      <c r="A142" s="113"/>
      <c r="B142" s="434" t="s">
        <v>8</v>
      </c>
      <c r="C142" s="437" t="s">
        <v>192</v>
      </c>
      <c r="D142" s="674"/>
      <c r="E142" s="674"/>
      <c r="F142" s="674"/>
      <c r="G142" s="674"/>
      <c r="H142" s="674"/>
      <c r="I142" s="674"/>
      <c r="J142" s="674"/>
      <c r="K142" s="674"/>
      <c r="L142" s="674"/>
      <c r="M142" s="674"/>
      <c r="N142" s="674"/>
      <c r="O142" s="674"/>
      <c r="P142" s="674"/>
      <c r="Q142" s="674"/>
      <c r="R142" s="674"/>
      <c r="S142" s="674"/>
      <c r="T142" s="674"/>
      <c r="U142" s="674"/>
      <c r="V142" s="674"/>
      <c r="W142" s="674"/>
      <c r="X142" s="675"/>
      <c r="Y142" s="455"/>
      <c r="Z142" s="456"/>
      <c r="AA142" s="457"/>
    </row>
    <row r="143" spans="1:27" ht="30" customHeight="1" x14ac:dyDescent="0.15">
      <c r="A143" s="113"/>
      <c r="B143" s="435"/>
      <c r="C143" s="476"/>
      <c r="D143" s="677"/>
      <c r="E143" s="677"/>
      <c r="F143" s="677"/>
      <c r="G143" s="677"/>
      <c r="H143" s="677"/>
      <c r="I143" s="677"/>
      <c r="J143" s="677"/>
      <c r="K143" s="677"/>
      <c r="L143" s="677"/>
      <c r="M143" s="677"/>
      <c r="N143" s="677"/>
      <c r="O143" s="677"/>
      <c r="P143" s="677"/>
      <c r="Q143" s="677"/>
      <c r="R143" s="677"/>
      <c r="S143" s="677"/>
      <c r="T143" s="677"/>
      <c r="U143" s="677"/>
      <c r="V143" s="677"/>
      <c r="W143" s="677"/>
      <c r="X143" s="678"/>
      <c r="Y143" s="468"/>
      <c r="Z143" s="469"/>
      <c r="AA143" s="470"/>
    </row>
    <row r="144" spans="1:27" ht="22.5" customHeight="1" x14ac:dyDescent="0.15">
      <c r="A144" s="113"/>
      <c r="B144" s="507" t="s">
        <v>9</v>
      </c>
      <c r="C144" s="473" t="s">
        <v>193</v>
      </c>
      <c r="D144" s="553"/>
      <c r="E144" s="553"/>
      <c r="F144" s="553"/>
      <c r="G144" s="553"/>
      <c r="H144" s="553"/>
      <c r="I144" s="553"/>
      <c r="J144" s="553"/>
      <c r="K144" s="553"/>
      <c r="L144" s="553"/>
      <c r="M144" s="553"/>
      <c r="N144" s="553"/>
      <c r="O144" s="553"/>
      <c r="P144" s="553"/>
      <c r="Q144" s="553"/>
      <c r="R144" s="553"/>
      <c r="S144" s="553"/>
      <c r="T144" s="553"/>
      <c r="U144" s="553"/>
      <c r="V144" s="553"/>
      <c r="W144" s="553"/>
      <c r="X144" s="553"/>
      <c r="Y144" s="467"/>
      <c r="Z144" s="467"/>
      <c r="AA144" s="467"/>
    </row>
    <row r="145" spans="1:27" ht="22.5" customHeight="1" x14ac:dyDescent="0.15">
      <c r="A145" s="113"/>
      <c r="B145" s="507"/>
      <c r="C145" s="473"/>
      <c r="D145" s="553"/>
      <c r="E145" s="553"/>
      <c r="F145" s="553"/>
      <c r="G145" s="553"/>
      <c r="H145" s="553"/>
      <c r="I145" s="553"/>
      <c r="J145" s="553"/>
      <c r="K145" s="553"/>
      <c r="L145" s="553"/>
      <c r="M145" s="553"/>
      <c r="N145" s="553"/>
      <c r="O145" s="553"/>
      <c r="P145" s="553"/>
      <c r="Q145" s="553"/>
      <c r="R145" s="553"/>
      <c r="S145" s="553"/>
      <c r="T145" s="553"/>
      <c r="U145" s="553"/>
      <c r="V145" s="553"/>
      <c r="W145" s="553"/>
      <c r="X145" s="553"/>
      <c r="Y145" s="467"/>
      <c r="Z145" s="467"/>
      <c r="AA145" s="467"/>
    </row>
    <row r="146" spans="1:27" ht="12.75" customHeight="1" x14ac:dyDescent="0.15">
      <c r="A146" s="113"/>
      <c r="B146" s="78"/>
      <c r="C146" s="128"/>
      <c r="D146" s="113"/>
      <c r="E146" s="113"/>
      <c r="F146" s="113"/>
      <c r="G146" s="113"/>
      <c r="H146" s="113"/>
      <c r="I146" s="113"/>
      <c r="Y146" s="402"/>
      <c r="Z146" s="402"/>
      <c r="AA146" s="402"/>
    </row>
    <row r="147" spans="1:27" ht="18" customHeight="1" x14ac:dyDescent="0.15">
      <c r="A147" s="112" t="s">
        <v>814</v>
      </c>
      <c r="B147" s="101"/>
      <c r="C147" s="113"/>
      <c r="D147" s="113"/>
      <c r="E147" s="113"/>
      <c r="F147" s="113"/>
      <c r="G147" s="113"/>
      <c r="H147" s="113"/>
      <c r="I147" s="113"/>
      <c r="Y147" s="111"/>
      <c r="Z147" s="111"/>
      <c r="AA147" s="111"/>
    </row>
    <row r="148" spans="1:27" ht="22.5" customHeight="1" x14ac:dyDescent="0.15">
      <c r="A148" s="113"/>
      <c r="B148" s="507" t="s">
        <v>8</v>
      </c>
      <c r="C148" s="473" t="s">
        <v>194</v>
      </c>
      <c r="D148" s="553"/>
      <c r="E148" s="553"/>
      <c r="F148" s="553"/>
      <c r="G148" s="553"/>
      <c r="H148" s="553"/>
      <c r="I148" s="553"/>
      <c r="J148" s="553"/>
      <c r="K148" s="553"/>
      <c r="L148" s="553"/>
      <c r="M148" s="553"/>
      <c r="N148" s="553"/>
      <c r="O148" s="553"/>
      <c r="P148" s="553"/>
      <c r="Q148" s="553"/>
      <c r="R148" s="553"/>
      <c r="S148" s="553"/>
      <c r="T148" s="553"/>
      <c r="U148" s="553"/>
      <c r="V148" s="553"/>
      <c r="W148" s="553"/>
      <c r="X148" s="553"/>
      <c r="Y148" s="467"/>
      <c r="Z148" s="467"/>
      <c r="AA148" s="467"/>
    </row>
    <row r="149" spans="1:27" ht="22.5" customHeight="1" x14ac:dyDescent="0.15">
      <c r="A149" s="113"/>
      <c r="B149" s="507"/>
      <c r="C149" s="473"/>
      <c r="D149" s="553"/>
      <c r="E149" s="553"/>
      <c r="F149" s="553"/>
      <c r="G149" s="553"/>
      <c r="H149" s="553"/>
      <c r="I149" s="553"/>
      <c r="J149" s="553"/>
      <c r="K149" s="553"/>
      <c r="L149" s="553"/>
      <c r="M149" s="553"/>
      <c r="N149" s="553"/>
      <c r="O149" s="553"/>
      <c r="P149" s="553"/>
      <c r="Q149" s="553"/>
      <c r="R149" s="553"/>
      <c r="S149" s="553"/>
      <c r="T149" s="553"/>
      <c r="U149" s="553"/>
      <c r="V149" s="553"/>
      <c r="W149" s="553"/>
      <c r="X149" s="553"/>
      <c r="Y149" s="467"/>
      <c r="Z149" s="467"/>
      <c r="AA149" s="467"/>
    </row>
    <row r="150" spans="1:27" ht="12.95" customHeight="1" x14ac:dyDescent="0.15">
      <c r="Y150" s="111"/>
      <c r="Z150" s="111"/>
      <c r="AA150" s="111"/>
    </row>
    <row r="151" spans="1:27" ht="18" customHeight="1" x14ac:dyDescent="0.15">
      <c r="A151" s="112" t="s">
        <v>815</v>
      </c>
      <c r="B151" s="101"/>
      <c r="C151" s="113"/>
      <c r="D151" s="113"/>
      <c r="E151" s="113"/>
      <c r="F151" s="113"/>
      <c r="G151" s="113"/>
      <c r="H151" s="113"/>
      <c r="I151" s="113"/>
      <c r="Y151" s="111"/>
      <c r="Z151" s="111"/>
      <c r="AA151" s="111"/>
    </row>
    <row r="152" spans="1:27" ht="15" customHeight="1" x14ac:dyDescent="0.15">
      <c r="A152" s="113"/>
      <c r="B152" s="507" t="s">
        <v>8</v>
      </c>
      <c r="C152" s="473" t="s">
        <v>195</v>
      </c>
      <c r="D152" s="553"/>
      <c r="E152" s="553"/>
      <c r="F152" s="553"/>
      <c r="G152" s="553"/>
      <c r="H152" s="553"/>
      <c r="I152" s="553"/>
      <c r="J152" s="553"/>
      <c r="K152" s="553"/>
      <c r="L152" s="553"/>
      <c r="M152" s="553"/>
      <c r="N152" s="553"/>
      <c r="O152" s="553"/>
      <c r="P152" s="553"/>
      <c r="Q152" s="553"/>
      <c r="R152" s="553"/>
      <c r="S152" s="553"/>
      <c r="T152" s="553"/>
      <c r="U152" s="553"/>
      <c r="V152" s="553"/>
      <c r="W152" s="553"/>
      <c r="X152" s="553"/>
      <c r="Y152" s="467"/>
      <c r="Z152" s="467"/>
      <c r="AA152" s="467"/>
    </row>
    <row r="153" spans="1:27" ht="15" customHeight="1" x14ac:dyDescent="0.15">
      <c r="A153" s="113"/>
      <c r="B153" s="507"/>
      <c r="C153" s="473"/>
      <c r="D153" s="553"/>
      <c r="E153" s="553"/>
      <c r="F153" s="553"/>
      <c r="G153" s="553"/>
      <c r="H153" s="553"/>
      <c r="I153" s="553"/>
      <c r="J153" s="553"/>
      <c r="K153" s="553"/>
      <c r="L153" s="553"/>
      <c r="M153" s="553"/>
      <c r="N153" s="553"/>
      <c r="O153" s="553"/>
      <c r="P153" s="553"/>
      <c r="Q153" s="553"/>
      <c r="R153" s="553"/>
      <c r="S153" s="553"/>
      <c r="T153" s="553"/>
      <c r="U153" s="553"/>
      <c r="V153" s="553"/>
      <c r="W153" s="553"/>
      <c r="X153" s="553"/>
      <c r="Y153" s="467"/>
      <c r="Z153" s="467"/>
      <c r="AA153" s="467"/>
    </row>
    <row r="154" spans="1:27" ht="22.5" customHeight="1" x14ac:dyDescent="0.15">
      <c r="A154" s="113"/>
      <c r="B154" s="507" t="s">
        <v>9</v>
      </c>
      <c r="C154" s="473" t="s">
        <v>196</v>
      </c>
      <c r="D154" s="553"/>
      <c r="E154" s="553"/>
      <c r="F154" s="553"/>
      <c r="G154" s="553"/>
      <c r="H154" s="553"/>
      <c r="I154" s="553"/>
      <c r="J154" s="553"/>
      <c r="K154" s="553"/>
      <c r="L154" s="553"/>
      <c r="M154" s="553"/>
      <c r="N154" s="553"/>
      <c r="O154" s="553"/>
      <c r="P154" s="553"/>
      <c r="Q154" s="553"/>
      <c r="R154" s="553"/>
      <c r="S154" s="553"/>
      <c r="T154" s="553"/>
      <c r="U154" s="553"/>
      <c r="V154" s="553"/>
      <c r="W154" s="553"/>
      <c r="X154" s="553"/>
      <c r="Y154" s="467"/>
      <c r="Z154" s="467"/>
      <c r="AA154" s="467"/>
    </row>
    <row r="155" spans="1:27" ht="22.5" customHeight="1" x14ac:dyDescent="0.15">
      <c r="A155" s="113"/>
      <c r="B155" s="507"/>
      <c r="C155" s="473"/>
      <c r="D155" s="553"/>
      <c r="E155" s="553"/>
      <c r="F155" s="553"/>
      <c r="G155" s="553"/>
      <c r="H155" s="553"/>
      <c r="I155" s="553"/>
      <c r="J155" s="553"/>
      <c r="K155" s="553"/>
      <c r="L155" s="553"/>
      <c r="M155" s="553"/>
      <c r="N155" s="553"/>
      <c r="O155" s="553"/>
      <c r="P155" s="553"/>
      <c r="Q155" s="553"/>
      <c r="R155" s="553"/>
      <c r="S155" s="553"/>
      <c r="T155" s="553"/>
      <c r="U155" s="553"/>
      <c r="V155" s="553"/>
      <c r="W155" s="553"/>
      <c r="X155" s="553"/>
      <c r="Y155" s="467"/>
      <c r="Z155" s="467"/>
      <c r="AA155" s="467"/>
    </row>
    <row r="156" spans="1:27" ht="12.95" customHeight="1" x14ac:dyDescent="0.15">
      <c r="Y156" s="111"/>
      <c r="Z156" s="111"/>
      <c r="AA156" s="111"/>
    </row>
    <row r="157" spans="1:27" ht="18" customHeight="1" x14ac:dyDescent="0.15">
      <c r="A157" s="112" t="s">
        <v>302</v>
      </c>
      <c r="B157" s="101"/>
      <c r="C157" s="113"/>
      <c r="D157" s="113"/>
      <c r="E157" s="113"/>
      <c r="F157" s="113"/>
      <c r="G157" s="113"/>
      <c r="H157" s="113"/>
      <c r="I157" s="113"/>
      <c r="Y157" s="111"/>
      <c r="Z157" s="111"/>
      <c r="AA157" s="111"/>
    </row>
    <row r="158" spans="1:27" ht="45" customHeight="1" x14ac:dyDescent="0.15">
      <c r="A158" s="113"/>
      <c r="B158" s="507" t="s">
        <v>8</v>
      </c>
      <c r="C158" s="473" t="s">
        <v>197</v>
      </c>
      <c r="D158" s="473"/>
      <c r="E158" s="473"/>
      <c r="F158" s="473"/>
      <c r="G158" s="473"/>
      <c r="H158" s="473"/>
      <c r="I158" s="473"/>
      <c r="J158" s="473"/>
      <c r="K158" s="473"/>
      <c r="L158" s="473"/>
      <c r="M158" s="473"/>
      <c r="N158" s="473"/>
      <c r="O158" s="473"/>
      <c r="P158" s="473"/>
      <c r="Q158" s="473"/>
      <c r="R158" s="473"/>
      <c r="S158" s="473"/>
      <c r="T158" s="473"/>
      <c r="U158" s="473"/>
      <c r="V158" s="473"/>
      <c r="W158" s="473"/>
      <c r="X158" s="473"/>
      <c r="Y158" s="467"/>
      <c r="Z158" s="467"/>
      <c r="AA158" s="467"/>
    </row>
    <row r="159" spans="1:27" ht="45" customHeight="1" x14ac:dyDescent="0.15">
      <c r="A159" s="113"/>
      <c r="B159" s="507"/>
      <c r="C159" s="473"/>
      <c r="D159" s="473"/>
      <c r="E159" s="473"/>
      <c r="F159" s="473"/>
      <c r="G159" s="473"/>
      <c r="H159" s="473"/>
      <c r="I159" s="473"/>
      <c r="J159" s="473"/>
      <c r="K159" s="473"/>
      <c r="L159" s="473"/>
      <c r="M159" s="473"/>
      <c r="N159" s="473"/>
      <c r="O159" s="473"/>
      <c r="P159" s="473"/>
      <c r="Q159" s="473"/>
      <c r="R159" s="473"/>
      <c r="S159" s="473"/>
      <c r="T159" s="473"/>
      <c r="U159" s="473"/>
      <c r="V159" s="473"/>
      <c r="W159" s="473"/>
      <c r="X159" s="473"/>
      <c r="Y159" s="467"/>
      <c r="Z159" s="467"/>
      <c r="AA159" s="467"/>
    </row>
    <row r="160" spans="1:27" ht="12.95" customHeight="1" x14ac:dyDescent="0.15">
      <c r="Y160" s="111"/>
      <c r="Z160" s="111"/>
      <c r="AA160" s="111"/>
    </row>
    <row r="161" spans="1:27" ht="18" customHeight="1" x14ac:dyDescent="0.15">
      <c r="A161" s="112" t="s">
        <v>816</v>
      </c>
      <c r="B161" s="101"/>
      <c r="C161" s="113"/>
      <c r="D161" s="113"/>
      <c r="E161" s="113"/>
      <c r="F161" s="113"/>
      <c r="G161" s="113"/>
      <c r="H161" s="113"/>
      <c r="I161" s="113"/>
      <c r="Y161" s="111"/>
      <c r="Z161" s="111"/>
      <c r="AA161" s="111"/>
    </row>
    <row r="162" spans="1:27" ht="15" customHeight="1" x14ac:dyDescent="0.15">
      <c r="A162" s="113"/>
      <c r="B162" s="434" t="s">
        <v>8</v>
      </c>
      <c r="C162" s="437" t="s">
        <v>198</v>
      </c>
      <c r="D162" s="674"/>
      <c r="E162" s="674"/>
      <c r="F162" s="674"/>
      <c r="G162" s="674"/>
      <c r="H162" s="674"/>
      <c r="I162" s="674"/>
      <c r="J162" s="674"/>
      <c r="K162" s="674"/>
      <c r="L162" s="674"/>
      <c r="M162" s="674"/>
      <c r="N162" s="674"/>
      <c r="O162" s="674"/>
      <c r="P162" s="674"/>
      <c r="Q162" s="674"/>
      <c r="R162" s="674"/>
      <c r="S162" s="674"/>
      <c r="T162" s="674"/>
      <c r="U162" s="674"/>
      <c r="V162" s="674"/>
      <c r="W162" s="674"/>
      <c r="X162" s="675"/>
      <c r="Y162" s="455"/>
      <c r="Z162" s="456"/>
      <c r="AA162" s="457"/>
    </row>
    <row r="163" spans="1:27" ht="15" customHeight="1" x14ac:dyDescent="0.15">
      <c r="A163" s="113"/>
      <c r="B163" s="436"/>
      <c r="C163" s="689"/>
      <c r="D163" s="690"/>
      <c r="E163" s="690"/>
      <c r="F163" s="690"/>
      <c r="G163" s="690"/>
      <c r="H163" s="690"/>
      <c r="I163" s="690"/>
      <c r="J163" s="690"/>
      <c r="K163" s="690"/>
      <c r="L163" s="690"/>
      <c r="M163" s="690"/>
      <c r="N163" s="690"/>
      <c r="O163" s="690"/>
      <c r="P163" s="690"/>
      <c r="Q163" s="690"/>
      <c r="R163" s="690"/>
      <c r="S163" s="690"/>
      <c r="T163" s="690"/>
      <c r="U163" s="690"/>
      <c r="V163" s="690"/>
      <c r="W163" s="690"/>
      <c r="X163" s="691"/>
      <c r="Y163" s="458"/>
      <c r="Z163" s="459"/>
      <c r="AA163" s="460"/>
    </row>
    <row r="164" spans="1:27" ht="12.95" customHeight="1" x14ac:dyDescent="0.15">
      <c r="Y164" s="111"/>
      <c r="Z164" s="111"/>
      <c r="AA164" s="111"/>
    </row>
    <row r="165" spans="1:27" ht="18" customHeight="1" x14ac:dyDescent="0.15">
      <c r="A165" s="112" t="s">
        <v>303</v>
      </c>
      <c r="B165" s="101"/>
      <c r="C165" s="113"/>
      <c r="D165" s="113"/>
      <c r="E165" s="113"/>
      <c r="F165" s="113"/>
      <c r="G165" s="113"/>
      <c r="H165" s="113"/>
      <c r="I165" s="113"/>
      <c r="Y165" s="111"/>
      <c r="Z165" s="111"/>
      <c r="AA165" s="111"/>
    </row>
    <row r="166" spans="1:27" ht="15" customHeight="1" x14ac:dyDescent="0.15">
      <c r="A166" s="113"/>
      <c r="B166" s="507" t="s">
        <v>8</v>
      </c>
      <c r="C166" s="473" t="s">
        <v>150</v>
      </c>
      <c r="D166" s="553"/>
      <c r="E166" s="553"/>
      <c r="F166" s="553"/>
      <c r="G166" s="553"/>
      <c r="H166" s="553"/>
      <c r="I166" s="553"/>
      <c r="J166" s="553"/>
      <c r="K166" s="553"/>
      <c r="L166" s="553"/>
      <c r="M166" s="553"/>
      <c r="N166" s="553"/>
      <c r="O166" s="553"/>
      <c r="P166" s="553"/>
      <c r="Q166" s="553"/>
      <c r="R166" s="553"/>
      <c r="S166" s="553"/>
      <c r="T166" s="553"/>
      <c r="U166" s="553"/>
      <c r="V166" s="553"/>
      <c r="W166" s="553"/>
      <c r="X166" s="553"/>
      <c r="Y166" s="467"/>
      <c r="Z166" s="467"/>
      <c r="AA166" s="467"/>
    </row>
    <row r="167" spans="1:27" ht="15" customHeight="1" x14ac:dyDescent="0.15">
      <c r="A167" s="113"/>
      <c r="B167" s="507"/>
      <c r="C167" s="473"/>
      <c r="D167" s="553"/>
      <c r="E167" s="553"/>
      <c r="F167" s="553"/>
      <c r="G167" s="553"/>
      <c r="H167" s="553"/>
      <c r="I167" s="553"/>
      <c r="J167" s="553"/>
      <c r="K167" s="553"/>
      <c r="L167" s="553"/>
      <c r="M167" s="553"/>
      <c r="N167" s="553"/>
      <c r="O167" s="553"/>
      <c r="P167" s="553"/>
      <c r="Q167" s="553"/>
      <c r="R167" s="553"/>
      <c r="S167" s="553"/>
      <c r="T167" s="553"/>
      <c r="U167" s="553"/>
      <c r="V167" s="553"/>
      <c r="W167" s="553"/>
      <c r="X167" s="553"/>
      <c r="Y167" s="467"/>
      <c r="Z167" s="467"/>
      <c r="AA167" s="467"/>
    </row>
    <row r="168" spans="1:27" ht="12.95" customHeight="1" x14ac:dyDescent="0.15">
      <c r="Y168" s="111"/>
      <c r="Z168" s="111"/>
      <c r="AA168" s="111"/>
    </row>
    <row r="169" spans="1:27" ht="18" customHeight="1" x14ac:dyDescent="0.15">
      <c r="A169" s="112" t="s">
        <v>817</v>
      </c>
      <c r="B169" s="101"/>
      <c r="C169" s="113"/>
      <c r="D169" s="113"/>
      <c r="E169" s="113"/>
      <c r="F169" s="113"/>
      <c r="G169" s="113"/>
      <c r="H169" s="113"/>
      <c r="I169" s="113"/>
      <c r="Y169" s="111"/>
      <c r="Z169" s="111"/>
      <c r="AA169" s="111"/>
    </row>
    <row r="170" spans="1:27" ht="22.5" customHeight="1" x14ac:dyDescent="0.15">
      <c r="A170" s="113"/>
      <c r="B170" s="507" t="s">
        <v>8</v>
      </c>
      <c r="C170" s="473" t="s">
        <v>199</v>
      </c>
      <c r="D170" s="553"/>
      <c r="E170" s="553"/>
      <c r="F170" s="553"/>
      <c r="G170" s="553"/>
      <c r="H170" s="553"/>
      <c r="I170" s="553"/>
      <c r="J170" s="553"/>
      <c r="K170" s="553"/>
      <c r="L170" s="553"/>
      <c r="M170" s="553"/>
      <c r="N170" s="553"/>
      <c r="O170" s="553"/>
      <c r="P170" s="553"/>
      <c r="Q170" s="553"/>
      <c r="R170" s="553"/>
      <c r="S170" s="553"/>
      <c r="T170" s="553"/>
      <c r="U170" s="553"/>
      <c r="V170" s="553"/>
      <c r="W170" s="553"/>
      <c r="X170" s="553"/>
      <c r="Y170" s="467"/>
      <c r="Z170" s="467"/>
      <c r="AA170" s="467"/>
    </row>
    <row r="171" spans="1:27" ht="22.5" customHeight="1" x14ac:dyDescent="0.15">
      <c r="A171" s="113"/>
      <c r="B171" s="507"/>
      <c r="C171" s="553"/>
      <c r="D171" s="553"/>
      <c r="E171" s="553"/>
      <c r="F171" s="553"/>
      <c r="G171" s="553"/>
      <c r="H171" s="553"/>
      <c r="I171" s="553"/>
      <c r="J171" s="553"/>
      <c r="K171" s="553"/>
      <c r="L171" s="553"/>
      <c r="M171" s="553"/>
      <c r="N171" s="553"/>
      <c r="O171" s="553"/>
      <c r="P171" s="553"/>
      <c r="Q171" s="553"/>
      <c r="R171" s="553"/>
      <c r="S171" s="553"/>
      <c r="T171" s="553"/>
      <c r="U171" s="553"/>
      <c r="V171" s="553"/>
      <c r="W171" s="553"/>
      <c r="X171" s="553"/>
      <c r="Y171" s="467"/>
      <c r="Z171" s="467"/>
      <c r="AA171" s="467"/>
    </row>
    <row r="172" spans="1:27" ht="15" customHeight="1" x14ac:dyDescent="0.15">
      <c r="A172" s="113"/>
      <c r="B172" s="507" t="s">
        <v>9</v>
      </c>
      <c r="C172" s="473" t="s">
        <v>200</v>
      </c>
      <c r="D172" s="553"/>
      <c r="E172" s="553"/>
      <c r="F172" s="553"/>
      <c r="G172" s="553"/>
      <c r="H172" s="553"/>
      <c r="I172" s="553"/>
      <c r="J172" s="553"/>
      <c r="K172" s="553"/>
      <c r="L172" s="553"/>
      <c r="M172" s="553"/>
      <c r="N172" s="553"/>
      <c r="O172" s="553"/>
      <c r="P172" s="553"/>
      <c r="Q172" s="553"/>
      <c r="R172" s="553"/>
      <c r="S172" s="553"/>
      <c r="T172" s="553"/>
      <c r="U172" s="553"/>
      <c r="V172" s="553"/>
      <c r="W172" s="553"/>
      <c r="X172" s="553"/>
      <c r="Y172" s="467"/>
      <c r="Z172" s="467"/>
      <c r="AA172" s="467"/>
    </row>
    <row r="173" spans="1:27" ht="15" customHeight="1" x14ac:dyDescent="0.15">
      <c r="A173" s="113"/>
      <c r="B173" s="507"/>
      <c r="C173" s="473"/>
      <c r="D173" s="553"/>
      <c r="E173" s="553"/>
      <c r="F173" s="553"/>
      <c r="G173" s="553"/>
      <c r="H173" s="553"/>
      <c r="I173" s="553"/>
      <c r="J173" s="553"/>
      <c r="K173" s="553"/>
      <c r="L173" s="553"/>
      <c r="M173" s="553"/>
      <c r="N173" s="553"/>
      <c r="O173" s="553"/>
      <c r="P173" s="553"/>
      <c r="Q173" s="553"/>
      <c r="R173" s="553"/>
      <c r="S173" s="553"/>
      <c r="T173" s="553"/>
      <c r="U173" s="553"/>
      <c r="V173" s="553"/>
      <c r="W173" s="553"/>
      <c r="X173" s="553"/>
      <c r="Y173" s="467"/>
      <c r="Z173" s="467"/>
      <c r="AA173" s="467"/>
    </row>
    <row r="174" spans="1:27" ht="12.95" customHeight="1" x14ac:dyDescent="0.15">
      <c r="Y174" s="111"/>
      <c r="Z174" s="111"/>
      <c r="AA174" s="111"/>
    </row>
    <row r="175" spans="1:27" ht="20.25" customHeight="1" x14ac:dyDescent="0.15">
      <c r="A175" s="112" t="s">
        <v>818</v>
      </c>
      <c r="B175" s="101"/>
      <c r="C175" s="113"/>
      <c r="D175" s="113"/>
      <c r="E175" s="113"/>
      <c r="F175" s="113"/>
      <c r="G175" s="113"/>
      <c r="H175" s="113"/>
      <c r="I175" s="113"/>
      <c r="Y175" s="111"/>
      <c r="Z175" s="111"/>
      <c r="AA175" s="111"/>
    </row>
    <row r="176" spans="1:27" ht="30" customHeight="1" x14ac:dyDescent="0.15">
      <c r="A176" s="113"/>
      <c r="B176" s="507" t="s">
        <v>8</v>
      </c>
      <c r="C176" s="437" t="s">
        <v>31</v>
      </c>
      <c r="D176" s="674"/>
      <c r="E176" s="674"/>
      <c r="F176" s="674"/>
      <c r="G176" s="674"/>
      <c r="H176" s="674"/>
      <c r="I176" s="674"/>
      <c r="J176" s="674"/>
      <c r="K176" s="674"/>
      <c r="L176" s="674"/>
      <c r="M176" s="674"/>
      <c r="N176" s="674"/>
      <c r="O176" s="674"/>
      <c r="P176" s="674"/>
      <c r="Q176" s="674"/>
      <c r="R176" s="674"/>
      <c r="S176" s="674"/>
      <c r="T176" s="674"/>
      <c r="U176" s="674"/>
      <c r="V176" s="674"/>
      <c r="W176" s="674"/>
      <c r="X176" s="675"/>
      <c r="Y176" s="455"/>
      <c r="Z176" s="456"/>
      <c r="AA176" s="457"/>
    </row>
    <row r="177" spans="1:27" ht="30" customHeight="1" x14ac:dyDescent="0.15">
      <c r="A177" s="113"/>
      <c r="B177" s="507"/>
      <c r="C177" s="676"/>
      <c r="D177" s="677"/>
      <c r="E177" s="677"/>
      <c r="F177" s="677"/>
      <c r="G177" s="677"/>
      <c r="H177" s="677"/>
      <c r="I177" s="677"/>
      <c r="J177" s="677"/>
      <c r="K177" s="677"/>
      <c r="L177" s="677"/>
      <c r="M177" s="677"/>
      <c r="N177" s="677"/>
      <c r="O177" s="677"/>
      <c r="P177" s="677"/>
      <c r="Q177" s="677"/>
      <c r="R177" s="677"/>
      <c r="S177" s="677"/>
      <c r="T177" s="677"/>
      <c r="U177" s="677"/>
      <c r="V177" s="677"/>
      <c r="W177" s="677"/>
      <c r="X177" s="678"/>
      <c r="Y177" s="468"/>
      <c r="Z177" s="469"/>
      <c r="AA177" s="470"/>
    </row>
    <row r="178" spans="1:27" ht="30" customHeight="1" x14ac:dyDescent="0.15">
      <c r="A178" s="113"/>
      <c r="B178" s="507" t="s">
        <v>9</v>
      </c>
      <c r="C178" s="473" t="s">
        <v>32</v>
      </c>
      <c r="D178" s="473"/>
      <c r="E178" s="473"/>
      <c r="F178" s="473"/>
      <c r="G178" s="473"/>
      <c r="H178" s="473"/>
      <c r="I178" s="473"/>
      <c r="J178" s="473"/>
      <c r="K178" s="473"/>
      <c r="L178" s="473"/>
      <c r="M178" s="473"/>
      <c r="N178" s="473"/>
      <c r="O178" s="473"/>
      <c r="P178" s="473"/>
      <c r="Q178" s="473"/>
      <c r="R178" s="473"/>
      <c r="S178" s="473"/>
      <c r="T178" s="473"/>
      <c r="U178" s="473"/>
      <c r="V178" s="473"/>
      <c r="W178" s="473"/>
      <c r="X178" s="473"/>
      <c r="Y178" s="467"/>
      <c r="Z178" s="467"/>
      <c r="AA178" s="467"/>
    </row>
    <row r="179" spans="1:27" ht="30" customHeight="1" x14ac:dyDescent="0.15">
      <c r="A179" s="113"/>
      <c r="B179" s="507"/>
      <c r="C179" s="473"/>
      <c r="D179" s="473"/>
      <c r="E179" s="473"/>
      <c r="F179" s="473"/>
      <c r="G179" s="473"/>
      <c r="H179" s="473"/>
      <c r="I179" s="473"/>
      <c r="J179" s="473"/>
      <c r="K179" s="473"/>
      <c r="L179" s="473"/>
      <c r="M179" s="473"/>
      <c r="N179" s="473"/>
      <c r="O179" s="473"/>
      <c r="P179" s="473"/>
      <c r="Q179" s="473"/>
      <c r="R179" s="473"/>
      <c r="S179" s="473"/>
      <c r="T179" s="473"/>
      <c r="U179" s="473"/>
      <c r="V179" s="473"/>
      <c r="W179" s="473"/>
      <c r="X179" s="473"/>
      <c r="Y179" s="467"/>
      <c r="Z179" s="467"/>
      <c r="AA179" s="467"/>
    </row>
    <row r="180" spans="1:27" ht="27" customHeight="1" x14ac:dyDescent="0.15">
      <c r="A180" s="113"/>
      <c r="B180" s="507" t="s">
        <v>10</v>
      </c>
      <c r="C180" s="437" t="s">
        <v>65</v>
      </c>
      <c r="D180" s="438"/>
      <c r="E180" s="438"/>
      <c r="F180" s="438"/>
      <c r="G180" s="438"/>
      <c r="H180" s="438"/>
      <c r="I180" s="438"/>
      <c r="J180" s="438"/>
      <c r="K180" s="438"/>
      <c r="L180" s="438"/>
      <c r="M180" s="438"/>
      <c r="N180" s="438"/>
      <c r="O180" s="438"/>
      <c r="P180" s="438"/>
      <c r="Q180" s="438"/>
      <c r="R180" s="438"/>
      <c r="S180" s="438"/>
      <c r="T180" s="438"/>
      <c r="U180" s="438"/>
      <c r="V180" s="438"/>
      <c r="W180" s="438"/>
      <c r="X180" s="452"/>
      <c r="Y180" s="455"/>
      <c r="Z180" s="456"/>
      <c r="AA180" s="457"/>
    </row>
    <row r="181" spans="1:27" ht="27.75" customHeight="1" x14ac:dyDescent="0.15">
      <c r="A181" s="113"/>
      <c r="B181" s="507"/>
      <c r="C181" s="476"/>
      <c r="D181" s="477"/>
      <c r="E181" s="477"/>
      <c r="F181" s="477"/>
      <c r="G181" s="477"/>
      <c r="H181" s="477"/>
      <c r="I181" s="477"/>
      <c r="J181" s="477"/>
      <c r="K181" s="477"/>
      <c r="L181" s="477"/>
      <c r="M181" s="477"/>
      <c r="N181" s="477"/>
      <c r="O181" s="477"/>
      <c r="P181" s="477"/>
      <c r="Q181" s="477"/>
      <c r="R181" s="477"/>
      <c r="S181" s="477"/>
      <c r="T181" s="477"/>
      <c r="U181" s="477"/>
      <c r="V181" s="477"/>
      <c r="W181" s="477"/>
      <c r="X181" s="478"/>
      <c r="Y181" s="468"/>
      <c r="Z181" s="469"/>
      <c r="AA181" s="470"/>
    </row>
    <row r="182" spans="1:27" ht="15" customHeight="1" x14ac:dyDescent="0.15">
      <c r="A182" s="113"/>
      <c r="B182" s="507" t="s">
        <v>11</v>
      </c>
      <c r="C182" s="473" t="s">
        <v>130</v>
      </c>
      <c r="D182" s="473"/>
      <c r="E182" s="473"/>
      <c r="F182" s="473"/>
      <c r="G182" s="473"/>
      <c r="H182" s="473"/>
      <c r="I182" s="473"/>
      <c r="J182" s="473"/>
      <c r="K182" s="473"/>
      <c r="L182" s="473"/>
      <c r="M182" s="473"/>
      <c r="N182" s="473"/>
      <c r="O182" s="473"/>
      <c r="P182" s="473"/>
      <c r="Q182" s="473"/>
      <c r="R182" s="473"/>
      <c r="S182" s="473"/>
      <c r="T182" s="473"/>
      <c r="U182" s="473"/>
      <c r="V182" s="473"/>
      <c r="W182" s="473"/>
      <c r="X182" s="473"/>
      <c r="Y182" s="467"/>
      <c r="Z182" s="467"/>
      <c r="AA182" s="467"/>
    </row>
    <row r="183" spans="1:27" ht="15" customHeight="1" x14ac:dyDescent="0.15">
      <c r="A183" s="113"/>
      <c r="B183" s="507"/>
      <c r="C183" s="473"/>
      <c r="D183" s="473"/>
      <c r="E183" s="473"/>
      <c r="F183" s="473"/>
      <c r="G183" s="473"/>
      <c r="H183" s="473"/>
      <c r="I183" s="473"/>
      <c r="J183" s="473"/>
      <c r="K183" s="473"/>
      <c r="L183" s="473"/>
      <c r="M183" s="473"/>
      <c r="N183" s="473"/>
      <c r="O183" s="473"/>
      <c r="P183" s="473"/>
      <c r="Q183" s="473"/>
      <c r="R183" s="473"/>
      <c r="S183" s="473"/>
      <c r="T183" s="473"/>
      <c r="U183" s="473"/>
      <c r="V183" s="473"/>
      <c r="W183" s="473"/>
      <c r="X183" s="473"/>
      <c r="Y183" s="467"/>
      <c r="Z183" s="467"/>
      <c r="AA183" s="467"/>
    </row>
    <row r="184" spans="1:27" s="129" customFormat="1" ht="15" customHeight="1" x14ac:dyDescent="0.15">
      <c r="A184" s="78"/>
      <c r="B184" s="507" t="s">
        <v>12</v>
      </c>
      <c r="C184" s="437" t="s">
        <v>819</v>
      </c>
      <c r="D184" s="438"/>
      <c r="E184" s="438"/>
      <c r="F184" s="438"/>
      <c r="G184" s="438"/>
      <c r="H184" s="438"/>
      <c r="I184" s="438"/>
      <c r="J184" s="438"/>
      <c r="K184" s="438"/>
      <c r="L184" s="438"/>
      <c r="M184" s="438"/>
      <c r="N184" s="438"/>
      <c r="O184" s="438"/>
      <c r="P184" s="438"/>
      <c r="Q184" s="438"/>
      <c r="R184" s="438"/>
      <c r="S184" s="438"/>
      <c r="T184" s="438"/>
      <c r="U184" s="438"/>
      <c r="V184" s="438"/>
      <c r="W184" s="438"/>
      <c r="X184" s="452"/>
      <c r="Y184" s="442"/>
      <c r="Z184" s="692"/>
      <c r="AA184" s="693"/>
    </row>
    <row r="185" spans="1:27" s="129" customFormat="1" ht="15" customHeight="1" x14ac:dyDescent="0.15">
      <c r="A185" s="78"/>
      <c r="B185" s="507"/>
      <c r="C185" s="439"/>
      <c r="D185" s="440"/>
      <c r="E185" s="440"/>
      <c r="F185" s="440"/>
      <c r="G185" s="440"/>
      <c r="H185" s="440"/>
      <c r="I185" s="440"/>
      <c r="J185" s="440"/>
      <c r="K185" s="440"/>
      <c r="L185" s="440"/>
      <c r="M185" s="440"/>
      <c r="N185" s="440"/>
      <c r="O185" s="440"/>
      <c r="P185" s="440"/>
      <c r="Q185" s="440"/>
      <c r="R185" s="440"/>
      <c r="S185" s="440"/>
      <c r="T185" s="440"/>
      <c r="U185" s="440"/>
      <c r="V185" s="440"/>
      <c r="W185" s="440"/>
      <c r="X185" s="453"/>
      <c r="Y185" s="694"/>
      <c r="Z185" s="695"/>
      <c r="AA185" s="696"/>
    </row>
    <row r="186" spans="1:27" s="129" customFormat="1" ht="15" customHeight="1" x14ac:dyDescent="0.15">
      <c r="A186" s="78"/>
      <c r="B186" s="507" t="s">
        <v>13</v>
      </c>
      <c r="C186" s="473" t="s">
        <v>66</v>
      </c>
      <c r="D186" s="473"/>
      <c r="E186" s="473"/>
      <c r="F186" s="473"/>
      <c r="G186" s="473"/>
      <c r="H186" s="473"/>
      <c r="I186" s="473"/>
      <c r="J186" s="473"/>
      <c r="K186" s="473"/>
      <c r="L186" s="473"/>
      <c r="M186" s="473"/>
      <c r="N186" s="473"/>
      <c r="O186" s="473"/>
      <c r="P186" s="473"/>
      <c r="Q186" s="473"/>
      <c r="R186" s="473"/>
      <c r="S186" s="473"/>
      <c r="T186" s="473"/>
      <c r="U186" s="473"/>
      <c r="V186" s="473"/>
      <c r="W186" s="473"/>
      <c r="X186" s="473"/>
      <c r="Y186" s="441"/>
      <c r="Z186" s="441"/>
      <c r="AA186" s="441"/>
    </row>
    <row r="187" spans="1:27" s="129" customFormat="1" ht="15" customHeight="1" x14ac:dyDescent="0.15">
      <c r="A187" s="78"/>
      <c r="B187" s="507"/>
      <c r="C187" s="473"/>
      <c r="D187" s="473"/>
      <c r="E187" s="473"/>
      <c r="F187" s="473"/>
      <c r="G187" s="473"/>
      <c r="H187" s="473"/>
      <c r="I187" s="473"/>
      <c r="J187" s="473"/>
      <c r="K187" s="473"/>
      <c r="L187" s="473"/>
      <c r="M187" s="473"/>
      <c r="N187" s="473"/>
      <c r="O187" s="473"/>
      <c r="P187" s="473"/>
      <c r="Q187" s="473"/>
      <c r="R187" s="473"/>
      <c r="S187" s="473"/>
      <c r="T187" s="473"/>
      <c r="U187" s="473"/>
      <c r="V187" s="473"/>
      <c r="W187" s="473"/>
      <c r="X187" s="473"/>
      <c r="Y187" s="441"/>
      <c r="Z187" s="441"/>
      <c r="AA187" s="441"/>
    </row>
    <row r="188" spans="1:27" ht="12.95" customHeight="1" x14ac:dyDescent="0.15">
      <c r="Y188" s="111"/>
      <c r="Z188" s="111"/>
      <c r="AA188" s="111"/>
    </row>
    <row r="189" spans="1:27" ht="18" customHeight="1" x14ac:dyDescent="0.15">
      <c r="A189" s="112" t="s">
        <v>304</v>
      </c>
      <c r="B189" s="101"/>
      <c r="C189" s="113"/>
      <c r="D189" s="113"/>
      <c r="E189" s="113"/>
      <c r="F189" s="113"/>
      <c r="G189" s="113"/>
      <c r="H189" s="113"/>
      <c r="I189" s="113"/>
      <c r="Y189" s="111"/>
      <c r="Z189" s="111"/>
      <c r="AA189" s="111"/>
    </row>
    <row r="190" spans="1:27" ht="22.5" customHeight="1" x14ac:dyDescent="0.15">
      <c r="A190" s="113"/>
      <c r="B190" s="434" t="s">
        <v>8</v>
      </c>
      <c r="C190" s="437" t="s">
        <v>201</v>
      </c>
      <c r="D190" s="674"/>
      <c r="E190" s="674"/>
      <c r="F190" s="674"/>
      <c r="G190" s="674"/>
      <c r="H190" s="674"/>
      <c r="I190" s="674"/>
      <c r="J190" s="674"/>
      <c r="K190" s="674"/>
      <c r="L190" s="674"/>
      <c r="M190" s="674"/>
      <c r="N190" s="674"/>
      <c r="O190" s="674"/>
      <c r="P190" s="674"/>
      <c r="Q190" s="674"/>
      <c r="R190" s="674"/>
      <c r="S190" s="674"/>
      <c r="T190" s="674"/>
      <c r="U190" s="674"/>
      <c r="V190" s="674"/>
      <c r="W190" s="674"/>
      <c r="X190" s="675"/>
      <c r="Y190" s="455"/>
      <c r="Z190" s="456"/>
      <c r="AA190" s="457"/>
    </row>
    <row r="191" spans="1:27" ht="22.5" customHeight="1" x14ac:dyDescent="0.15">
      <c r="A191" s="113"/>
      <c r="B191" s="435"/>
      <c r="C191" s="676"/>
      <c r="D191" s="677"/>
      <c r="E191" s="677"/>
      <c r="F191" s="677"/>
      <c r="G191" s="677"/>
      <c r="H191" s="677"/>
      <c r="I191" s="677"/>
      <c r="J191" s="677"/>
      <c r="K191" s="677"/>
      <c r="L191" s="677"/>
      <c r="M191" s="677"/>
      <c r="N191" s="677"/>
      <c r="O191" s="677"/>
      <c r="P191" s="677"/>
      <c r="Q191" s="677"/>
      <c r="R191" s="677"/>
      <c r="S191" s="677"/>
      <c r="T191" s="677"/>
      <c r="U191" s="677"/>
      <c r="V191" s="677"/>
      <c r="W191" s="677"/>
      <c r="X191" s="678"/>
      <c r="Y191" s="468"/>
      <c r="Z191" s="469"/>
      <c r="AA191" s="470"/>
    </row>
    <row r="192" spans="1:27" ht="12.75" customHeight="1" x14ac:dyDescent="0.15">
      <c r="A192" s="113"/>
      <c r="B192" s="130"/>
      <c r="C192" s="414"/>
      <c r="D192" s="417"/>
      <c r="E192" s="417"/>
      <c r="F192" s="417"/>
      <c r="G192" s="417"/>
      <c r="H192" s="417"/>
      <c r="I192" s="417"/>
      <c r="J192" s="75"/>
      <c r="K192" s="75"/>
      <c r="L192" s="75"/>
      <c r="M192" s="75"/>
      <c r="N192" s="75"/>
      <c r="O192" s="75"/>
      <c r="P192" s="75"/>
      <c r="Q192" s="75"/>
      <c r="R192" s="75"/>
      <c r="S192" s="75"/>
      <c r="T192" s="75"/>
      <c r="U192" s="75"/>
      <c r="V192" s="75"/>
      <c r="W192" s="75"/>
      <c r="X192" s="75"/>
      <c r="Y192" s="400"/>
      <c r="Z192" s="400"/>
      <c r="AA192" s="400"/>
    </row>
    <row r="193" spans="1:27" ht="18" customHeight="1" x14ac:dyDescent="0.15">
      <c r="A193" s="112" t="s">
        <v>154</v>
      </c>
      <c r="B193" s="101"/>
      <c r="C193" s="113"/>
      <c r="D193" s="113"/>
      <c r="E193" s="113"/>
      <c r="F193" s="113"/>
      <c r="G193" s="113"/>
      <c r="H193" s="113"/>
      <c r="I193" s="113"/>
      <c r="Y193" s="111"/>
      <c r="Z193" s="111"/>
      <c r="AA193" s="111"/>
    </row>
    <row r="194" spans="1:27" ht="15" customHeight="1" x14ac:dyDescent="0.15">
      <c r="A194" s="113"/>
      <c r="B194" s="507" t="s">
        <v>8</v>
      </c>
      <c r="C194" s="437" t="s">
        <v>152</v>
      </c>
      <c r="D194" s="674"/>
      <c r="E194" s="674"/>
      <c r="F194" s="674"/>
      <c r="G194" s="674"/>
      <c r="H194" s="674"/>
      <c r="I194" s="674"/>
      <c r="J194" s="674"/>
      <c r="K194" s="674"/>
      <c r="L194" s="674"/>
      <c r="M194" s="674"/>
      <c r="N194" s="674"/>
      <c r="O194" s="674"/>
      <c r="P194" s="674"/>
      <c r="Q194" s="674"/>
      <c r="R194" s="674"/>
      <c r="S194" s="674"/>
      <c r="T194" s="674"/>
      <c r="U194" s="674"/>
      <c r="V194" s="674"/>
      <c r="W194" s="674"/>
      <c r="X194" s="675"/>
      <c r="Y194" s="455"/>
      <c r="Z194" s="456"/>
      <c r="AA194" s="457"/>
    </row>
    <row r="195" spans="1:27" ht="15" customHeight="1" x14ac:dyDescent="0.15">
      <c r="A195" s="113"/>
      <c r="B195" s="507"/>
      <c r="C195" s="676"/>
      <c r="D195" s="677"/>
      <c r="E195" s="677"/>
      <c r="F195" s="677"/>
      <c r="G195" s="677"/>
      <c r="H195" s="677"/>
      <c r="I195" s="677"/>
      <c r="J195" s="677"/>
      <c r="K195" s="677"/>
      <c r="L195" s="677"/>
      <c r="M195" s="677"/>
      <c r="N195" s="677"/>
      <c r="O195" s="677"/>
      <c r="P195" s="677"/>
      <c r="Q195" s="677"/>
      <c r="R195" s="677"/>
      <c r="S195" s="677"/>
      <c r="T195" s="677"/>
      <c r="U195" s="677"/>
      <c r="V195" s="677"/>
      <c r="W195" s="677"/>
      <c r="X195" s="678"/>
      <c r="Y195" s="468"/>
      <c r="Z195" s="469"/>
      <c r="AA195" s="470"/>
    </row>
    <row r="196" spans="1:27" ht="15" customHeight="1" x14ac:dyDescent="0.15">
      <c r="A196" s="113"/>
      <c r="B196" s="507" t="s">
        <v>9</v>
      </c>
      <c r="C196" s="697" t="s">
        <v>153</v>
      </c>
      <c r="D196" s="698"/>
      <c r="E196" s="698"/>
      <c r="F196" s="698"/>
      <c r="G196" s="698"/>
      <c r="H196" s="698"/>
      <c r="I196" s="698"/>
      <c r="J196" s="698"/>
      <c r="K196" s="698"/>
      <c r="L196" s="698"/>
      <c r="M196" s="698"/>
      <c r="N196" s="698"/>
      <c r="O196" s="698"/>
      <c r="P196" s="698"/>
      <c r="Q196" s="698"/>
      <c r="R196" s="698"/>
      <c r="S196" s="698"/>
      <c r="T196" s="698"/>
      <c r="U196" s="698"/>
      <c r="V196" s="698"/>
      <c r="W196" s="698"/>
      <c r="X196" s="698"/>
      <c r="Y196" s="467"/>
      <c r="Z196" s="467"/>
      <c r="AA196" s="467"/>
    </row>
    <row r="197" spans="1:27" ht="15" customHeight="1" x14ac:dyDescent="0.15">
      <c r="A197" s="113"/>
      <c r="B197" s="507"/>
      <c r="C197" s="698"/>
      <c r="D197" s="698"/>
      <c r="E197" s="698"/>
      <c r="F197" s="698"/>
      <c r="G197" s="698"/>
      <c r="H197" s="698"/>
      <c r="I197" s="698"/>
      <c r="J197" s="698"/>
      <c r="K197" s="698"/>
      <c r="L197" s="698"/>
      <c r="M197" s="698"/>
      <c r="N197" s="698"/>
      <c r="O197" s="698"/>
      <c r="P197" s="698"/>
      <c r="Q197" s="698"/>
      <c r="R197" s="698"/>
      <c r="S197" s="698"/>
      <c r="T197" s="698"/>
      <c r="U197" s="698"/>
      <c r="V197" s="698"/>
      <c r="W197" s="698"/>
      <c r="X197" s="698"/>
      <c r="Y197" s="467"/>
      <c r="Z197" s="467"/>
      <c r="AA197" s="467"/>
    </row>
    <row r="198" spans="1:27" ht="15" customHeight="1" x14ac:dyDescent="0.15">
      <c r="A198" s="113"/>
      <c r="B198" s="507" t="s">
        <v>10</v>
      </c>
      <c r="C198" s="697" t="s">
        <v>155</v>
      </c>
      <c r="D198" s="698"/>
      <c r="E198" s="698"/>
      <c r="F198" s="698"/>
      <c r="G198" s="698"/>
      <c r="H198" s="698"/>
      <c r="I198" s="698"/>
      <c r="J198" s="698"/>
      <c r="K198" s="698"/>
      <c r="L198" s="698"/>
      <c r="M198" s="698"/>
      <c r="N198" s="698"/>
      <c r="O198" s="698"/>
      <c r="P198" s="698"/>
      <c r="Q198" s="698"/>
      <c r="R198" s="698"/>
      <c r="S198" s="698"/>
      <c r="T198" s="698"/>
      <c r="U198" s="698"/>
      <c r="V198" s="698"/>
      <c r="W198" s="698"/>
      <c r="X198" s="698"/>
      <c r="Y198" s="467"/>
      <c r="Z198" s="467"/>
      <c r="AA198" s="467"/>
    </row>
    <row r="199" spans="1:27" ht="15" customHeight="1" x14ac:dyDescent="0.15">
      <c r="A199" s="113"/>
      <c r="B199" s="507"/>
      <c r="C199" s="698"/>
      <c r="D199" s="698"/>
      <c r="E199" s="698"/>
      <c r="F199" s="698"/>
      <c r="G199" s="698"/>
      <c r="H199" s="698"/>
      <c r="I199" s="698"/>
      <c r="J199" s="698"/>
      <c r="K199" s="698"/>
      <c r="L199" s="698"/>
      <c r="M199" s="698"/>
      <c r="N199" s="698"/>
      <c r="O199" s="698"/>
      <c r="P199" s="698"/>
      <c r="Q199" s="698"/>
      <c r="R199" s="698"/>
      <c r="S199" s="698"/>
      <c r="T199" s="698"/>
      <c r="U199" s="698"/>
      <c r="V199" s="698"/>
      <c r="W199" s="698"/>
      <c r="X199" s="698"/>
      <c r="Y199" s="467"/>
      <c r="Z199" s="467"/>
      <c r="AA199" s="467"/>
    </row>
    <row r="200" spans="1:27" ht="15" customHeight="1" x14ac:dyDescent="0.15">
      <c r="A200" s="113"/>
      <c r="B200" s="507" t="s">
        <v>11</v>
      </c>
      <c r="C200" s="697" t="s">
        <v>156</v>
      </c>
      <c r="D200" s="698"/>
      <c r="E200" s="698"/>
      <c r="F200" s="698"/>
      <c r="G200" s="698"/>
      <c r="H200" s="698"/>
      <c r="I200" s="698"/>
      <c r="J200" s="698"/>
      <c r="K200" s="698"/>
      <c r="L200" s="698"/>
      <c r="M200" s="698"/>
      <c r="N200" s="698"/>
      <c r="O200" s="698"/>
      <c r="P200" s="698"/>
      <c r="Q200" s="698"/>
      <c r="R200" s="698"/>
      <c r="S200" s="698"/>
      <c r="T200" s="698"/>
      <c r="U200" s="698"/>
      <c r="V200" s="698"/>
      <c r="W200" s="698"/>
      <c r="X200" s="698"/>
      <c r="Y200" s="467"/>
      <c r="Z200" s="467"/>
      <c r="AA200" s="467"/>
    </row>
    <row r="201" spans="1:27" ht="15" customHeight="1" x14ac:dyDescent="0.15">
      <c r="A201" s="113"/>
      <c r="B201" s="507"/>
      <c r="C201" s="698"/>
      <c r="D201" s="698"/>
      <c r="E201" s="698"/>
      <c r="F201" s="698"/>
      <c r="G201" s="698"/>
      <c r="H201" s="698"/>
      <c r="I201" s="698"/>
      <c r="J201" s="698"/>
      <c r="K201" s="698"/>
      <c r="L201" s="698"/>
      <c r="M201" s="698"/>
      <c r="N201" s="698"/>
      <c r="O201" s="698"/>
      <c r="P201" s="698"/>
      <c r="Q201" s="698"/>
      <c r="R201" s="698"/>
      <c r="S201" s="698"/>
      <c r="T201" s="698"/>
      <c r="U201" s="698"/>
      <c r="V201" s="698"/>
      <c r="W201" s="698"/>
      <c r="X201" s="698"/>
      <c r="Y201" s="467"/>
      <c r="Z201" s="467"/>
      <c r="AA201" s="467"/>
    </row>
    <row r="202" spans="1:27" ht="12.75" customHeight="1" x14ac:dyDescent="0.15">
      <c r="A202" s="113"/>
      <c r="B202" s="78"/>
      <c r="C202" s="80"/>
      <c r="D202" s="113"/>
      <c r="E202" s="113"/>
      <c r="F202" s="113"/>
      <c r="G202" s="113"/>
      <c r="H202" s="113"/>
      <c r="I202" s="113"/>
      <c r="Y202" s="402"/>
      <c r="Z202" s="402"/>
      <c r="AA202" s="402"/>
    </row>
    <row r="203" spans="1:27" ht="18" customHeight="1" x14ac:dyDescent="0.15">
      <c r="A203" s="112" t="s">
        <v>157</v>
      </c>
      <c r="B203" s="101"/>
      <c r="C203" s="113"/>
      <c r="D203" s="113"/>
      <c r="E203" s="113"/>
      <c r="F203" s="113"/>
      <c r="G203" s="113"/>
      <c r="H203" s="113"/>
      <c r="I203" s="113"/>
      <c r="Y203" s="111"/>
      <c r="Z203" s="111"/>
      <c r="AA203" s="111"/>
    </row>
    <row r="204" spans="1:27" ht="11.25" customHeight="1" x14ac:dyDescent="0.15">
      <c r="A204" s="113"/>
      <c r="B204" s="507" t="s">
        <v>8</v>
      </c>
      <c r="C204" s="437" t="s">
        <v>159</v>
      </c>
      <c r="D204" s="438"/>
      <c r="E204" s="438"/>
      <c r="F204" s="438"/>
      <c r="G204" s="438"/>
      <c r="H204" s="438"/>
      <c r="I204" s="438"/>
      <c r="J204" s="438"/>
      <c r="K204" s="438"/>
      <c r="L204" s="438"/>
      <c r="M204" s="438"/>
      <c r="N204" s="438"/>
      <c r="O204" s="438"/>
      <c r="P204" s="438"/>
      <c r="Q204" s="438"/>
      <c r="R204" s="438"/>
      <c r="S204" s="438"/>
      <c r="T204" s="438"/>
      <c r="U204" s="438"/>
      <c r="V204" s="438"/>
      <c r="W204" s="438"/>
      <c r="X204" s="452"/>
      <c r="Y204" s="455"/>
      <c r="Z204" s="456"/>
      <c r="AA204" s="457"/>
    </row>
    <row r="205" spans="1:27" ht="11.25" customHeight="1" x14ac:dyDescent="0.15">
      <c r="A205" s="113"/>
      <c r="B205" s="507"/>
      <c r="C205" s="476"/>
      <c r="D205" s="477"/>
      <c r="E205" s="477"/>
      <c r="F205" s="477"/>
      <c r="G205" s="477"/>
      <c r="H205" s="477"/>
      <c r="I205" s="477"/>
      <c r="J205" s="477"/>
      <c r="K205" s="477"/>
      <c r="L205" s="477"/>
      <c r="M205" s="477"/>
      <c r="N205" s="477"/>
      <c r="O205" s="477"/>
      <c r="P205" s="477"/>
      <c r="Q205" s="477"/>
      <c r="R205" s="477"/>
      <c r="S205" s="477"/>
      <c r="T205" s="477"/>
      <c r="U205" s="477"/>
      <c r="V205" s="477"/>
      <c r="W205" s="477"/>
      <c r="X205" s="478"/>
      <c r="Y205" s="468"/>
      <c r="Z205" s="469"/>
      <c r="AA205" s="470"/>
    </row>
    <row r="206" spans="1:27" ht="15" customHeight="1" x14ac:dyDescent="0.15">
      <c r="A206" s="113"/>
      <c r="B206" s="507" t="s">
        <v>9</v>
      </c>
      <c r="C206" s="437" t="s">
        <v>160</v>
      </c>
      <c r="D206" s="438"/>
      <c r="E206" s="438"/>
      <c r="F206" s="438"/>
      <c r="G206" s="438"/>
      <c r="H206" s="438"/>
      <c r="I206" s="438"/>
      <c r="J206" s="438"/>
      <c r="K206" s="438"/>
      <c r="L206" s="438"/>
      <c r="M206" s="438"/>
      <c r="N206" s="438"/>
      <c r="O206" s="438"/>
      <c r="P206" s="438"/>
      <c r="Q206" s="438"/>
      <c r="R206" s="438"/>
      <c r="S206" s="438"/>
      <c r="T206" s="438"/>
      <c r="U206" s="438"/>
      <c r="V206" s="438"/>
      <c r="W206" s="438"/>
      <c r="X206" s="452"/>
      <c r="Y206" s="455"/>
      <c r="Z206" s="456"/>
      <c r="AA206" s="457"/>
    </row>
    <row r="207" spans="1:27" ht="15" customHeight="1" x14ac:dyDescent="0.15">
      <c r="A207" s="113"/>
      <c r="B207" s="507"/>
      <c r="C207" s="476"/>
      <c r="D207" s="477"/>
      <c r="E207" s="477"/>
      <c r="F207" s="477"/>
      <c r="G207" s="477"/>
      <c r="H207" s="477"/>
      <c r="I207" s="477"/>
      <c r="J207" s="477"/>
      <c r="K207" s="477"/>
      <c r="L207" s="477"/>
      <c r="M207" s="477"/>
      <c r="N207" s="477"/>
      <c r="O207" s="477"/>
      <c r="P207" s="477"/>
      <c r="Q207" s="477"/>
      <c r="R207" s="477"/>
      <c r="S207" s="477"/>
      <c r="T207" s="477"/>
      <c r="U207" s="477"/>
      <c r="V207" s="477"/>
      <c r="W207" s="477"/>
      <c r="X207" s="478"/>
      <c r="Y207" s="468"/>
      <c r="Z207" s="469"/>
      <c r="AA207" s="470"/>
    </row>
    <row r="208" spans="1:27" ht="15" customHeight="1" x14ac:dyDescent="0.15">
      <c r="A208" s="113"/>
      <c r="B208" s="434" t="s">
        <v>10</v>
      </c>
      <c r="C208" s="437" t="s">
        <v>161</v>
      </c>
      <c r="D208" s="438"/>
      <c r="E208" s="438"/>
      <c r="F208" s="438"/>
      <c r="G208" s="438"/>
      <c r="H208" s="438"/>
      <c r="I208" s="438"/>
      <c r="J208" s="438"/>
      <c r="K208" s="438"/>
      <c r="L208" s="438"/>
      <c r="M208" s="438"/>
      <c r="N208" s="438"/>
      <c r="O208" s="438"/>
      <c r="P208" s="438"/>
      <c r="Q208" s="438"/>
      <c r="R208" s="438"/>
      <c r="S208" s="438"/>
      <c r="T208" s="438"/>
      <c r="U208" s="438"/>
      <c r="V208" s="438"/>
      <c r="W208" s="438"/>
      <c r="X208" s="452"/>
      <c r="Y208" s="455"/>
      <c r="Z208" s="456"/>
      <c r="AA208" s="457"/>
    </row>
    <row r="209" spans="1:27" ht="15" customHeight="1" x14ac:dyDescent="0.15">
      <c r="A209" s="113"/>
      <c r="B209" s="436"/>
      <c r="C209" s="439"/>
      <c r="D209" s="440"/>
      <c r="E209" s="440"/>
      <c r="F209" s="440"/>
      <c r="G209" s="440"/>
      <c r="H209" s="440"/>
      <c r="I209" s="440"/>
      <c r="J209" s="440"/>
      <c r="K209" s="440"/>
      <c r="L209" s="440"/>
      <c r="M209" s="440"/>
      <c r="N209" s="440"/>
      <c r="O209" s="440"/>
      <c r="P209" s="440"/>
      <c r="Q209" s="440"/>
      <c r="R209" s="440"/>
      <c r="S209" s="440"/>
      <c r="T209" s="440"/>
      <c r="U209" s="440"/>
      <c r="V209" s="440"/>
      <c r="W209" s="440"/>
      <c r="X209" s="453"/>
      <c r="Y209" s="458"/>
      <c r="Z209" s="459"/>
      <c r="AA209" s="460"/>
    </row>
    <row r="210" spans="1:27" ht="30" customHeight="1" x14ac:dyDescent="0.15">
      <c r="A210" s="113"/>
      <c r="B210" s="507" t="s">
        <v>11</v>
      </c>
      <c r="C210" s="473" t="s">
        <v>158</v>
      </c>
      <c r="D210" s="473"/>
      <c r="E210" s="473"/>
      <c r="F210" s="473"/>
      <c r="G210" s="473"/>
      <c r="H210" s="473"/>
      <c r="I210" s="473"/>
      <c r="J210" s="473"/>
      <c r="K210" s="473"/>
      <c r="L210" s="473"/>
      <c r="M210" s="473"/>
      <c r="N210" s="473"/>
      <c r="O210" s="473"/>
      <c r="P210" s="473"/>
      <c r="Q210" s="473"/>
      <c r="R210" s="473"/>
      <c r="S210" s="473"/>
      <c r="T210" s="473"/>
      <c r="U210" s="473"/>
      <c r="V210" s="473"/>
      <c r="W210" s="473"/>
      <c r="X210" s="473"/>
      <c r="Y210" s="467"/>
      <c r="Z210" s="467"/>
      <c r="AA210" s="467"/>
    </row>
    <row r="211" spans="1:27" ht="30" customHeight="1" x14ac:dyDescent="0.15">
      <c r="A211" s="113"/>
      <c r="B211" s="507"/>
      <c r="C211" s="473"/>
      <c r="D211" s="473"/>
      <c r="E211" s="473"/>
      <c r="F211" s="473"/>
      <c r="G211" s="473"/>
      <c r="H211" s="473"/>
      <c r="I211" s="473"/>
      <c r="J211" s="473"/>
      <c r="K211" s="473"/>
      <c r="L211" s="473"/>
      <c r="M211" s="473"/>
      <c r="N211" s="473"/>
      <c r="O211" s="473"/>
      <c r="P211" s="473"/>
      <c r="Q211" s="473"/>
      <c r="R211" s="473"/>
      <c r="S211" s="473"/>
      <c r="T211" s="473"/>
      <c r="U211" s="473"/>
      <c r="V211" s="473"/>
      <c r="W211" s="473"/>
      <c r="X211" s="473"/>
      <c r="Y211" s="467"/>
      <c r="Z211" s="467"/>
      <c r="AA211" s="467"/>
    </row>
    <row r="212" spans="1:27" ht="15" customHeight="1" x14ac:dyDescent="0.15">
      <c r="A212" s="113"/>
      <c r="B212" s="507" t="s">
        <v>12</v>
      </c>
      <c r="C212" s="437" t="s">
        <v>202</v>
      </c>
      <c r="D212" s="674"/>
      <c r="E212" s="674"/>
      <c r="F212" s="674"/>
      <c r="G212" s="674"/>
      <c r="H212" s="674"/>
      <c r="I212" s="674"/>
      <c r="J212" s="674"/>
      <c r="K212" s="674"/>
      <c r="L212" s="674"/>
      <c r="M212" s="674"/>
      <c r="N212" s="674"/>
      <c r="O212" s="674"/>
      <c r="P212" s="674"/>
      <c r="Q212" s="674"/>
      <c r="R212" s="674"/>
      <c r="S212" s="674"/>
      <c r="T212" s="674"/>
      <c r="U212" s="674"/>
      <c r="V212" s="674"/>
      <c r="W212" s="674"/>
      <c r="X212" s="675"/>
      <c r="Y212" s="455"/>
      <c r="Z212" s="456"/>
      <c r="AA212" s="457"/>
    </row>
    <row r="213" spans="1:27" ht="15" customHeight="1" x14ac:dyDescent="0.15">
      <c r="A213" s="113"/>
      <c r="B213" s="507"/>
      <c r="C213" s="676"/>
      <c r="D213" s="677"/>
      <c r="E213" s="677"/>
      <c r="F213" s="677"/>
      <c r="G213" s="677"/>
      <c r="H213" s="677"/>
      <c r="I213" s="677"/>
      <c r="J213" s="677"/>
      <c r="K213" s="677"/>
      <c r="L213" s="677"/>
      <c r="M213" s="677"/>
      <c r="N213" s="677"/>
      <c r="O213" s="677"/>
      <c r="P213" s="677"/>
      <c r="Q213" s="677"/>
      <c r="R213" s="677"/>
      <c r="S213" s="677"/>
      <c r="T213" s="677"/>
      <c r="U213" s="677"/>
      <c r="V213" s="677"/>
      <c r="W213" s="677"/>
      <c r="X213" s="678"/>
      <c r="Y213" s="468"/>
      <c r="Z213" s="469"/>
      <c r="AA213" s="470"/>
    </row>
    <row r="214" spans="1:27" ht="11.25" customHeight="1" x14ac:dyDescent="0.15">
      <c r="A214" s="113"/>
      <c r="B214" s="507" t="s">
        <v>13</v>
      </c>
      <c r="C214" s="437" t="s">
        <v>131</v>
      </c>
      <c r="D214" s="438"/>
      <c r="E214" s="438"/>
      <c r="F214" s="438"/>
      <c r="G214" s="438"/>
      <c r="H214" s="438"/>
      <c r="I214" s="438"/>
      <c r="J214" s="438"/>
      <c r="K214" s="438"/>
      <c r="L214" s="438"/>
      <c r="M214" s="438"/>
      <c r="N214" s="438"/>
      <c r="O214" s="438"/>
      <c r="P214" s="438"/>
      <c r="Q214" s="438"/>
      <c r="R214" s="438"/>
      <c r="S214" s="438"/>
      <c r="T214" s="438"/>
      <c r="U214" s="438"/>
      <c r="V214" s="438"/>
      <c r="W214" s="438"/>
      <c r="X214" s="452"/>
      <c r="Y214" s="455"/>
      <c r="Z214" s="699"/>
      <c r="AA214" s="700"/>
    </row>
    <row r="215" spans="1:27" ht="11.25" customHeight="1" x14ac:dyDescent="0.15">
      <c r="A215" s="113"/>
      <c r="B215" s="507"/>
      <c r="C215" s="476"/>
      <c r="D215" s="477"/>
      <c r="E215" s="477"/>
      <c r="F215" s="477"/>
      <c r="G215" s="477"/>
      <c r="H215" s="477"/>
      <c r="I215" s="477"/>
      <c r="J215" s="477"/>
      <c r="K215" s="477"/>
      <c r="L215" s="477"/>
      <c r="M215" s="477"/>
      <c r="N215" s="477"/>
      <c r="O215" s="477"/>
      <c r="P215" s="477"/>
      <c r="Q215" s="477"/>
      <c r="R215" s="477"/>
      <c r="S215" s="477"/>
      <c r="T215" s="477"/>
      <c r="U215" s="477"/>
      <c r="V215" s="477"/>
      <c r="W215" s="477"/>
      <c r="X215" s="478"/>
      <c r="Y215" s="701"/>
      <c r="Z215" s="702"/>
      <c r="AA215" s="703"/>
    </row>
    <row r="216" spans="1:27" ht="15" customHeight="1" x14ac:dyDescent="0.15">
      <c r="A216" s="113"/>
      <c r="B216" s="507" t="s">
        <v>49</v>
      </c>
      <c r="C216" s="473" t="s">
        <v>30</v>
      </c>
      <c r="D216" s="473"/>
      <c r="E216" s="473"/>
      <c r="F216" s="473"/>
      <c r="G216" s="473"/>
      <c r="H216" s="473"/>
      <c r="I216" s="473"/>
      <c r="J216" s="473"/>
      <c r="K216" s="473"/>
      <c r="L216" s="473"/>
      <c r="M216" s="473"/>
      <c r="N216" s="473"/>
      <c r="O216" s="473"/>
      <c r="P216" s="473"/>
      <c r="Q216" s="473"/>
      <c r="R216" s="473"/>
      <c r="S216" s="473"/>
      <c r="T216" s="473"/>
      <c r="U216" s="473"/>
      <c r="V216" s="473"/>
      <c r="W216" s="473"/>
      <c r="X216" s="473"/>
      <c r="Y216" s="467"/>
      <c r="Z216" s="688"/>
      <c r="AA216" s="688"/>
    </row>
    <row r="217" spans="1:27" ht="15" customHeight="1" x14ac:dyDescent="0.15">
      <c r="A217" s="113"/>
      <c r="B217" s="507"/>
      <c r="C217" s="473"/>
      <c r="D217" s="473"/>
      <c r="E217" s="473"/>
      <c r="F217" s="473"/>
      <c r="G217" s="473"/>
      <c r="H217" s="473"/>
      <c r="I217" s="473"/>
      <c r="J217" s="473"/>
      <c r="K217" s="473"/>
      <c r="L217" s="473"/>
      <c r="M217" s="473"/>
      <c r="N217" s="473"/>
      <c r="O217" s="473"/>
      <c r="P217" s="473"/>
      <c r="Q217" s="473"/>
      <c r="R217" s="473"/>
      <c r="S217" s="473"/>
      <c r="T217" s="473"/>
      <c r="U217" s="473"/>
      <c r="V217" s="473"/>
      <c r="W217" s="473"/>
      <c r="X217" s="473"/>
      <c r="Y217" s="688"/>
      <c r="Z217" s="688"/>
      <c r="AA217" s="688"/>
    </row>
    <row r="218" spans="1:27" ht="15" customHeight="1" x14ac:dyDescent="0.15">
      <c r="A218" s="113"/>
      <c r="B218" s="434" t="s">
        <v>50</v>
      </c>
      <c r="C218" s="567" t="s">
        <v>593</v>
      </c>
      <c r="D218" s="683"/>
      <c r="E218" s="683"/>
      <c r="F218" s="683"/>
      <c r="G218" s="683"/>
      <c r="H218" s="683"/>
      <c r="I218" s="683"/>
      <c r="J218" s="683"/>
      <c r="K218" s="683"/>
      <c r="L218" s="683"/>
      <c r="M218" s="683"/>
      <c r="N218" s="683"/>
      <c r="O218" s="683"/>
      <c r="P218" s="683"/>
      <c r="Q218" s="683"/>
      <c r="R218" s="683"/>
      <c r="S218" s="683"/>
      <c r="T218" s="683"/>
      <c r="U218" s="683"/>
      <c r="V218" s="683"/>
      <c r="W218" s="683"/>
      <c r="X218" s="683"/>
      <c r="Y218" s="467"/>
      <c r="Z218" s="688"/>
      <c r="AA218" s="688"/>
    </row>
    <row r="219" spans="1:27" ht="15" customHeight="1" x14ac:dyDescent="0.15">
      <c r="A219" s="113"/>
      <c r="B219" s="436"/>
      <c r="C219" s="685"/>
      <c r="D219" s="686"/>
      <c r="E219" s="686"/>
      <c r="F219" s="686"/>
      <c r="G219" s="686"/>
      <c r="H219" s="686"/>
      <c r="I219" s="686"/>
      <c r="J219" s="686"/>
      <c r="K219" s="686"/>
      <c r="L219" s="686"/>
      <c r="M219" s="686"/>
      <c r="N219" s="686"/>
      <c r="O219" s="686"/>
      <c r="P219" s="686"/>
      <c r="Q219" s="686"/>
      <c r="R219" s="686"/>
      <c r="S219" s="686"/>
      <c r="T219" s="686"/>
      <c r="U219" s="686"/>
      <c r="V219" s="686"/>
      <c r="W219" s="686"/>
      <c r="X219" s="686"/>
      <c r="Y219" s="688"/>
      <c r="Z219" s="688"/>
      <c r="AA219" s="688"/>
    </row>
    <row r="220" spans="1:27" ht="15" customHeight="1" x14ac:dyDescent="0.15">
      <c r="A220" s="113"/>
      <c r="B220" s="434" t="s">
        <v>51</v>
      </c>
      <c r="C220" s="567" t="s">
        <v>594</v>
      </c>
      <c r="D220" s="683"/>
      <c r="E220" s="683"/>
      <c r="F220" s="683"/>
      <c r="G220" s="683"/>
      <c r="H220" s="683"/>
      <c r="I220" s="683"/>
      <c r="J220" s="683"/>
      <c r="K220" s="683"/>
      <c r="L220" s="683"/>
      <c r="M220" s="683"/>
      <c r="N220" s="683"/>
      <c r="O220" s="683"/>
      <c r="P220" s="683"/>
      <c r="Q220" s="683"/>
      <c r="R220" s="683"/>
      <c r="S220" s="683"/>
      <c r="T220" s="683"/>
      <c r="U220" s="683"/>
      <c r="V220" s="683"/>
      <c r="W220" s="683"/>
      <c r="X220" s="683"/>
      <c r="Y220" s="467"/>
      <c r="Z220" s="688"/>
      <c r="AA220" s="688"/>
    </row>
    <row r="221" spans="1:27" ht="15" customHeight="1" x14ac:dyDescent="0.15">
      <c r="A221" s="113"/>
      <c r="B221" s="436"/>
      <c r="C221" s="685"/>
      <c r="D221" s="686"/>
      <c r="E221" s="686"/>
      <c r="F221" s="686"/>
      <c r="G221" s="686"/>
      <c r="H221" s="686"/>
      <c r="I221" s="686"/>
      <c r="J221" s="686"/>
      <c r="K221" s="686"/>
      <c r="L221" s="686"/>
      <c r="M221" s="686"/>
      <c r="N221" s="686"/>
      <c r="O221" s="686"/>
      <c r="P221" s="686"/>
      <c r="Q221" s="686"/>
      <c r="R221" s="686"/>
      <c r="S221" s="686"/>
      <c r="T221" s="686"/>
      <c r="U221" s="686"/>
      <c r="V221" s="686"/>
      <c r="W221" s="686"/>
      <c r="X221" s="686"/>
      <c r="Y221" s="688"/>
      <c r="Z221" s="688"/>
      <c r="AA221" s="688"/>
    </row>
    <row r="222" spans="1:27" ht="12.75" customHeight="1" x14ac:dyDescent="0.15">
      <c r="A222" s="113"/>
      <c r="B222" s="78"/>
      <c r="C222" s="80"/>
      <c r="D222" s="113"/>
      <c r="E222" s="113"/>
      <c r="F222" s="113"/>
      <c r="G222" s="113"/>
      <c r="H222" s="113"/>
      <c r="I222" s="113"/>
      <c r="Y222" s="402"/>
      <c r="Z222" s="402"/>
      <c r="AA222" s="402"/>
    </row>
    <row r="223" spans="1:27" ht="18" customHeight="1" x14ac:dyDescent="0.15">
      <c r="A223" s="112" t="s">
        <v>820</v>
      </c>
      <c r="B223" s="78"/>
      <c r="C223" s="123"/>
      <c r="D223" s="123"/>
      <c r="E223" s="123"/>
      <c r="F223" s="123"/>
      <c r="G223" s="123"/>
      <c r="H223" s="123"/>
      <c r="I223" s="123"/>
      <c r="J223" s="123"/>
      <c r="K223" s="123"/>
      <c r="L223" s="123"/>
      <c r="M223" s="123"/>
      <c r="N223" s="123"/>
      <c r="O223" s="124"/>
      <c r="P223" s="123"/>
      <c r="Q223" s="80" t="s">
        <v>274</v>
      </c>
      <c r="R223" s="123"/>
      <c r="S223" s="123"/>
      <c r="T223" s="123"/>
      <c r="U223" s="123"/>
      <c r="V223" s="123"/>
      <c r="W223" s="123"/>
      <c r="X223" s="123"/>
      <c r="Y223" s="402"/>
      <c r="Z223" s="402"/>
      <c r="AA223" s="402"/>
    </row>
    <row r="224" spans="1:27" ht="22.5" customHeight="1" x14ac:dyDescent="0.15">
      <c r="A224" s="113"/>
      <c r="B224" s="507" t="s">
        <v>8</v>
      </c>
      <c r="C224" s="437" t="s">
        <v>821</v>
      </c>
      <c r="D224" s="438"/>
      <c r="E224" s="438"/>
      <c r="F224" s="438"/>
      <c r="G224" s="438"/>
      <c r="H224" s="438"/>
      <c r="I224" s="438"/>
      <c r="J224" s="438"/>
      <c r="K224" s="438"/>
      <c r="L224" s="438"/>
      <c r="M224" s="438"/>
      <c r="N224" s="438"/>
      <c r="O224" s="438"/>
      <c r="P224" s="438"/>
      <c r="Q224" s="438"/>
      <c r="R224" s="438"/>
      <c r="S224" s="438"/>
      <c r="T224" s="438"/>
      <c r="U224" s="438"/>
      <c r="V224" s="438"/>
      <c r="W224" s="438"/>
      <c r="X224" s="452"/>
      <c r="Y224" s="455"/>
      <c r="Z224" s="456"/>
      <c r="AA224" s="457"/>
    </row>
    <row r="225" spans="1:27" ht="22.5" customHeight="1" x14ac:dyDescent="0.15">
      <c r="A225" s="113"/>
      <c r="B225" s="507"/>
      <c r="C225" s="476"/>
      <c r="D225" s="477"/>
      <c r="E225" s="477"/>
      <c r="F225" s="477"/>
      <c r="G225" s="477"/>
      <c r="H225" s="477"/>
      <c r="I225" s="477"/>
      <c r="J225" s="477"/>
      <c r="K225" s="477"/>
      <c r="L225" s="477"/>
      <c r="M225" s="477"/>
      <c r="N225" s="477"/>
      <c r="O225" s="477"/>
      <c r="P225" s="477"/>
      <c r="Q225" s="477"/>
      <c r="R225" s="477"/>
      <c r="S225" s="477"/>
      <c r="T225" s="477"/>
      <c r="U225" s="477"/>
      <c r="V225" s="477"/>
      <c r="W225" s="477"/>
      <c r="X225" s="478"/>
      <c r="Y225" s="468"/>
      <c r="Z225" s="469"/>
      <c r="AA225" s="470"/>
    </row>
    <row r="226" spans="1:27" ht="15" customHeight="1" x14ac:dyDescent="0.15">
      <c r="A226" s="113"/>
      <c r="B226" s="507" t="s">
        <v>9</v>
      </c>
      <c r="C226" s="437" t="s">
        <v>822</v>
      </c>
      <c r="D226" s="438"/>
      <c r="E226" s="438"/>
      <c r="F226" s="438"/>
      <c r="G226" s="438"/>
      <c r="H226" s="438"/>
      <c r="I226" s="438"/>
      <c r="J226" s="438"/>
      <c r="K226" s="438"/>
      <c r="L226" s="438"/>
      <c r="M226" s="438"/>
      <c r="N226" s="438"/>
      <c r="O226" s="438"/>
      <c r="P226" s="438"/>
      <c r="Q226" s="438"/>
      <c r="R226" s="438"/>
      <c r="S226" s="438"/>
      <c r="T226" s="438"/>
      <c r="U226" s="438"/>
      <c r="V226" s="438"/>
      <c r="W226" s="438"/>
      <c r="X226" s="452"/>
      <c r="Y226" s="455"/>
      <c r="Z226" s="456"/>
      <c r="AA226" s="457"/>
    </row>
    <row r="227" spans="1:27" ht="15" customHeight="1" x14ac:dyDescent="0.15">
      <c r="A227" s="113"/>
      <c r="B227" s="507"/>
      <c r="C227" s="476"/>
      <c r="D227" s="477"/>
      <c r="E227" s="477"/>
      <c r="F227" s="477"/>
      <c r="G227" s="477"/>
      <c r="H227" s="477"/>
      <c r="I227" s="477"/>
      <c r="J227" s="477"/>
      <c r="K227" s="477"/>
      <c r="L227" s="477"/>
      <c r="M227" s="477"/>
      <c r="N227" s="477"/>
      <c r="O227" s="477"/>
      <c r="P227" s="477"/>
      <c r="Q227" s="477"/>
      <c r="R227" s="477"/>
      <c r="S227" s="477"/>
      <c r="T227" s="477"/>
      <c r="U227" s="477"/>
      <c r="V227" s="477"/>
      <c r="W227" s="477"/>
      <c r="X227" s="478"/>
      <c r="Y227" s="468"/>
      <c r="Z227" s="469"/>
      <c r="AA227" s="470"/>
    </row>
    <row r="228" spans="1:27" ht="22.5" customHeight="1" x14ac:dyDescent="0.15">
      <c r="A228" s="113"/>
      <c r="B228" s="507" t="s">
        <v>10</v>
      </c>
      <c r="C228" s="437" t="s">
        <v>275</v>
      </c>
      <c r="D228" s="438"/>
      <c r="E228" s="438"/>
      <c r="F228" s="438"/>
      <c r="G228" s="438"/>
      <c r="H228" s="438"/>
      <c r="I228" s="438"/>
      <c r="J228" s="438"/>
      <c r="K228" s="438"/>
      <c r="L228" s="438"/>
      <c r="M228" s="438"/>
      <c r="N228" s="438"/>
      <c r="O228" s="438"/>
      <c r="P228" s="438"/>
      <c r="Q228" s="438"/>
      <c r="R228" s="438"/>
      <c r="S228" s="438"/>
      <c r="T228" s="438"/>
      <c r="U228" s="438"/>
      <c r="V228" s="438"/>
      <c r="W228" s="438"/>
      <c r="X228" s="452"/>
      <c r="Y228" s="455"/>
      <c r="Z228" s="456"/>
      <c r="AA228" s="457"/>
    </row>
    <row r="229" spans="1:27" ht="22.5" customHeight="1" x14ac:dyDescent="0.15">
      <c r="A229" s="113"/>
      <c r="B229" s="507"/>
      <c r="C229" s="476"/>
      <c r="D229" s="477"/>
      <c r="E229" s="477"/>
      <c r="F229" s="477"/>
      <c r="G229" s="477"/>
      <c r="H229" s="477"/>
      <c r="I229" s="477"/>
      <c r="J229" s="477"/>
      <c r="K229" s="477"/>
      <c r="L229" s="477"/>
      <c r="M229" s="477"/>
      <c r="N229" s="477"/>
      <c r="O229" s="477"/>
      <c r="P229" s="477"/>
      <c r="Q229" s="477"/>
      <c r="R229" s="477"/>
      <c r="S229" s="477"/>
      <c r="T229" s="477"/>
      <c r="U229" s="477"/>
      <c r="V229" s="477"/>
      <c r="W229" s="477"/>
      <c r="X229" s="478"/>
      <c r="Y229" s="468"/>
      <c r="Z229" s="469"/>
      <c r="AA229" s="470"/>
    </row>
    <row r="230" spans="1:27" ht="15" customHeight="1" x14ac:dyDescent="0.15">
      <c r="A230" s="113"/>
      <c r="B230" s="507" t="s">
        <v>11</v>
      </c>
      <c r="C230" s="473" t="s">
        <v>823</v>
      </c>
      <c r="D230" s="473"/>
      <c r="E230" s="473"/>
      <c r="F230" s="473"/>
      <c r="G230" s="473"/>
      <c r="H230" s="473"/>
      <c r="I230" s="473"/>
      <c r="J230" s="473"/>
      <c r="K230" s="473"/>
      <c r="L230" s="473"/>
      <c r="M230" s="473"/>
      <c r="N230" s="473"/>
      <c r="O230" s="473"/>
      <c r="P230" s="473"/>
      <c r="Q230" s="473"/>
      <c r="R230" s="473"/>
      <c r="S230" s="473"/>
      <c r="T230" s="473"/>
      <c r="U230" s="473"/>
      <c r="V230" s="473"/>
      <c r="W230" s="473"/>
      <c r="X230" s="473"/>
      <c r="Y230" s="467"/>
      <c r="Z230" s="467"/>
      <c r="AA230" s="467"/>
    </row>
    <row r="231" spans="1:27" ht="15" customHeight="1" x14ac:dyDescent="0.15">
      <c r="A231" s="113"/>
      <c r="B231" s="507"/>
      <c r="C231" s="473"/>
      <c r="D231" s="473"/>
      <c r="E231" s="473"/>
      <c r="F231" s="473"/>
      <c r="G231" s="473"/>
      <c r="H231" s="473"/>
      <c r="I231" s="473"/>
      <c r="J231" s="473"/>
      <c r="K231" s="473"/>
      <c r="L231" s="473"/>
      <c r="M231" s="473"/>
      <c r="N231" s="473"/>
      <c r="O231" s="473"/>
      <c r="P231" s="473"/>
      <c r="Q231" s="473"/>
      <c r="R231" s="473"/>
      <c r="S231" s="473"/>
      <c r="T231" s="473"/>
      <c r="U231" s="473"/>
      <c r="V231" s="473"/>
      <c r="W231" s="473"/>
      <c r="X231" s="473"/>
      <c r="Y231" s="467"/>
      <c r="Z231" s="467"/>
      <c r="AA231" s="467"/>
    </row>
    <row r="232" spans="1:27" ht="22.5" customHeight="1" x14ac:dyDescent="0.15">
      <c r="A232" s="113"/>
      <c r="B232" s="507" t="s">
        <v>12</v>
      </c>
      <c r="C232" s="473" t="s">
        <v>151</v>
      </c>
      <c r="D232" s="473"/>
      <c r="E232" s="473"/>
      <c r="F232" s="473"/>
      <c r="G232" s="473"/>
      <c r="H232" s="473"/>
      <c r="I232" s="473"/>
      <c r="J232" s="473"/>
      <c r="K232" s="473"/>
      <c r="L232" s="473"/>
      <c r="M232" s="473"/>
      <c r="N232" s="473"/>
      <c r="O232" s="473"/>
      <c r="P232" s="473"/>
      <c r="Q232" s="473"/>
      <c r="R232" s="473"/>
      <c r="S232" s="473"/>
      <c r="T232" s="473"/>
      <c r="U232" s="473"/>
      <c r="V232" s="473"/>
      <c r="W232" s="473"/>
      <c r="X232" s="473"/>
      <c r="Y232" s="467"/>
      <c r="Z232" s="688"/>
      <c r="AA232" s="688"/>
    </row>
    <row r="233" spans="1:27" ht="22.5" customHeight="1" x14ac:dyDescent="0.15">
      <c r="A233" s="113"/>
      <c r="B233" s="507"/>
      <c r="C233" s="473"/>
      <c r="D233" s="473"/>
      <c r="E233" s="473"/>
      <c r="F233" s="473"/>
      <c r="G233" s="473"/>
      <c r="H233" s="473"/>
      <c r="I233" s="473"/>
      <c r="J233" s="473"/>
      <c r="K233" s="473"/>
      <c r="L233" s="473"/>
      <c r="M233" s="473"/>
      <c r="N233" s="473"/>
      <c r="O233" s="473"/>
      <c r="P233" s="473"/>
      <c r="Q233" s="473"/>
      <c r="R233" s="473"/>
      <c r="S233" s="473"/>
      <c r="T233" s="473"/>
      <c r="U233" s="473"/>
      <c r="V233" s="473"/>
      <c r="W233" s="473"/>
      <c r="X233" s="473"/>
      <c r="Y233" s="688"/>
      <c r="Z233" s="688"/>
      <c r="AA233" s="688"/>
    </row>
    <row r="234" spans="1:27" ht="12.75" customHeight="1" x14ac:dyDescent="0.15">
      <c r="A234" s="113"/>
      <c r="B234" s="78"/>
      <c r="C234" s="80"/>
      <c r="D234" s="113"/>
      <c r="E234" s="113"/>
      <c r="F234" s="113"/>
      <c r="G234" s="113"/>
      <c r="H234" s="113"/>
      <c r="I234" s="113"/>
      <c r="Y234" s="402"/>
      <c r="Z234" s="402"/>
      <c r="AA234" s="402"/>
    </row>
    <row r="235" spans="1:27" ht="18" customHeight="1" x14ac:dyDescent="0.15">
      <c r="A235" s="112" t="s">
        <v>162</v>
      </c>
      <c r="B235" s="131"/>
      <c r="C235" s="131"/>
      <c r="D235" s="131"/>
      <c r="E235" s="131"/>
      <c r="F235" s="131"/>
      <c r="G235" s="131"/>
      <c r="H235" s="131"/>
      <c r="I235" s="131"/>
      <c r="J235" s="131"/>
      <c r="K235" s="131"/>
      <c r="L235" s="131"/>
      <c r="M235" s="131"/>
      <c r="N235" s="131"/>
      <c r="O235" s="131"/>
      <c r="P235" s="131"/>
      <c r="Q235" s="131"/>
      <c r="R235" s="80" t="s">
        <v>274</v>
      </c>
      <c r="S235" s="131"/>
      <c r="T235" s="131"/>
      <c r="U235" s="131"/>
      <c r="V235" s="131"/>
      <c r="W235" s="131"/>
      <c r="X235" s="131"/>
      <c r="Y235" s="131"/>
      <c r="Z235" s="131"/>
      <c r="AA235" s="131"/>
    </row>
    <row r="236" spans="1:27" ht="22.5" customHeight="1" x14ac:dyDescent="0.15">
      <c r="A236" s="113"/>
      <c r="B236" s="507" t="s">
        <v>8</v>
      </c>
      <c r="C236" s="473" t="s">
        <v>824</v>
      </c>
      <c r="D236" s="473"/>
      <c r="E236" s="473"/>
      <c r="F236" s="473"/>
      <c r="G236" s="473"/>
      <c r="H236" s="473"/>
      <c r="I236" s="473"/>
      <c r="J236" s="473"/>
      <c r="K236" s="473"/>
      <c r="L236" s="473"/>
      <c r="M236" s="473"/>
      <c r="N236" s="473"/>
      <c r="O236" s="473"/>
      <c r="P236" s="473"/>
      <c r="Q236" s="473"/>
      <c r="R236" s="473"/>
      <c r="S236" s="473"/>
      <c r="T236" s="473"/>
      <c r="U236" s="473"/>
      <c r="V236" s="473"/>
      <c r="W236" s="473"/>
      <c r="X236" s="473"/>
      <c r="Y236" s="455"/>
      <c r="Z236" s="456"/>
      <c r="AA236" s="457"/>
    </row>
    <row r="237" spans="1:27" ht="22.5" customHeight="1" x14ac:dyDescent="0.15">
      <c r="A237" s="113"/>
      <c r="B237" s="507"/>
      <c r="C237" s="473"/>
      <c r="D237" s="473"/>
      <c r="E237" s="473"/>
      <c r="F237" s="473"/>
      <c r="G237" s="473"/>
      <c r="H237" s="473"/>
      <c r="I237" s="473"/>
      <c r="J237" s="473"/>
      <c r="K237" s="473"/>
      <c r="L237" s="473"/>
      <c r="M237" s="473"/>
      <c r="N237" s="473"/>
      <c r="O237" s="473"/>
      <c r="P237" s="473"/>
      <c r="Q237" s="473"/>
      <c r="R237" s="473"/>
      <c r="S237" s="473"/>
      <c r="T237" s="473"/>
      <c r="U237" s="473"/>
      <c r="V237" s="473"/>
      <c r="W237" s="473"/>
      <c r="X237" s="473"/>
      <c r="Y237" s="468"/>
      <c r="Z237" s="469"/>
      <c r="AA237" s="470"/>
    </row>
    <row r="238" spans="1:27" ht="22.5" customHeight="1" x14ac:dyDescent="0.15">
      <c r="A238" s="113"/>
      <c r="B238" s="507" t="s">
        <v>9</v>
      </c>
      <c r="C238" s="473" t="s">
        <v>825</v>
      </c>
      <c r="D238" s="473"/>
      <c r="E238" s="473"/>
      <c r="F238" s="473"/>
      <c r="G238" s="473"/>
      <c r="H238" s="473"/>
      <c r="I238" s="473"/>
      <c r="J238" s="473"/>
      <c r="K238" s="473"/>
      <c r="L238" s="473"/>
      <c r="M238" s="473"/>
      <c r="N238" s="473"/>
      <c r="O238" s="473"/>
      <c r="P238" s="473"/>
      <c r="Q238" s="473"/>
      <c r="R238" s="473"/>
      <c r="S238" s="473"/>
      <c r="T238" s="473"/>
      <c r="U238" s="473"/>
      <c r="V238" s="473"/>
      <c r="W238" s="473"/>
      <c r="X238" s="473"/>
      <c r="Y238" s="455"/>
      <c r="Z238" s="456"/>
      <c r="AA238" s="457"/>
    </row>
    <row r="239" spans="1:27" ht="22.5" customHeight="1" x14ac:dyDescent="0.15">
      <c r="A239" s="113"/>
      <c r="B239" s="507"/>
      <c r="C239" s="473"/>
      <c r="D239" s="473"/>
      <c r="E239" s="473"/>
      <c r="F239" s="473"/>
      <c r="G239" s="473"/>
      <c r="H239" s="473"/>
      <c r="I239" s="473"/>
      <c r="J239" s="473"/>
      <c r="K239" s="473"/>
      <c r="L239" s="473"/>
      <c r="M239" s="473"/>
      <c r="N239" s="473"/>
      <c r="O239" s="473"/>
      <c r="P239" s="473"/>
      <c r="Q239" s="473"/>
      <c r="R239" s="473"/>
      <c r="S239" s="473"/>
      <c r="T239" s="473"/>
      <c r="U239" s="473"/>
      <c r="V239" s="473"/>
      <c r="W239" s="473"/>
      <c r="X239" s="473"/>
      <c r="Y239" s="468"/>
      <c r="Z239" s="469"/>
      <c r="AA239" s="470"/>
    </row>
    <row r="240" spans="1:27" ht="15" customHeight="1" x14ac:dyDescent="0.15">
      <c r="A240" s="113"/>
      <c r="B240" s="507" t="s">
        <v>10</v>
      </c>
      <c r="C240" s="473" t="s">
        <v>105</v>
      </c>
      <c r="D240" s="473"/>
      <c r="E240" s="473"/>
      <c r="F240" s="473"/>
      <c r="G240" s="473"/>
      <c r="H240" s="473"/>
      <c r="I240" s="473"/>
      <c r="J240" s="473"/>
      <c r="K240" s="473"/>
      <c r="L240" s="473"/>
      <c r="M240" s="473"/>
      <c r="N240" s="473"/>
      <c r="O240" s="473"/>
      <c r="P240" s="473"/>
      <c r="Q240" s="473"/>
      <c r="R240" s="473"/>
      <c r="S240" s="473"/>
      <c r="T240" s="473"/>
      <c r="U240" s="473"/>
      <c r="V240" s="473"/>
      <c r="W240" s="473"/>
      <c r="X240" s="473"/>
      <c r="Y240" s="467"/>
      <c r="Z240" s="467"/>
      <c r="AA240" s="467"/>
    </row>
    <row r="241" spans="1:27" ht="15" customHeight="1" x14ac:dyDescent="0.15">
      <c r="A241" s="113"/>
      <c r="B241" s="507"/>
      <c r="C241" s="473"/>
      <c r="D241" s="473"/>
      <c r="E241" s="473"/>
      <c r="F241" s="473"/>
      <c r="G241" s="473"/>
      <c r="H241" s="473"/>
      <c r="I241" s="473"/>
      <c r="J241" s="473"/>
      <c r="K241" s="473"/>
      <c r="L241" s="473"/>
      <c r="M241" s="473"/>
      <c r="N241" s="473"/>
      <c r="O241" s="473"/>
      <c r="P241" s="473"/>
      <c r="Q241" s="473"/>
      <c r="R241" s="473"/>
      <c r="S241" s="473"/>
      <c r="T241" s="473"/>
      <c r="U241" s="473"/>
      <c r="V241" s="473"/>
      <c r="W241" s="473"/>
      <c r="X241" s="473"/>
      <c r="Y241" s="467"/>
      <c r="Z241" s="467"/>
      <c r="AA241" s="467"/>
    </row>
    <row r="242" spans="1:27" ht="12.75" customHeight="1" x14ac:dyDescent="0.15">
      <c r="A242" s="113"/>
      <c r="B242" s="78"/>
      <c r="C242" s="123"/>
      <c r="D242" s="123"/>
      <c r="E242" s="123"/>
      <c r="F242" s="123"/>
      <c r="G242" s="123"/>
      <c r="H242" s="123"/>
      <c r="I242" s="123"/>
      <c r="J242" s="123"/>
      <c r="K242" s="123"/>
      <c r="L242" s="123"/>
      <c r="M242" s="123"/>
      <c r="N242" s="123"/>
      <c r="O242" s="124"/>
      <c r="P242" s="123"/>
      <c r="Q242" s="123"/>
      <c r="R242" s="123"/>
      <c r="S242" s="123"/>
      <c r="T242" s="123"/>
      <c r="U242" s="123"/>
      <c r="V242" s="123"/>
      <c r="W242" s="123"/>
      <c r="X242" s="123"/>
      <c r="Y242" s="402"/>
      <c r="Z242" s="402"/>
      <c r="AA242" s="402"/>
    </row>
    <row r="243" spans="1:27" ht="18" customHeight="1" x14ac:dyDescent="0.15">
      <c r="A243" s="112" t="s">
        <v>305</v>
      </c>
      <c r="B243" s="101"/>
      <c r="C243" s="113"/>
      <c r="D243" s="113"/>
      <c r="E243" s="113"/>
      <c r="F243" s="113"/>
      <c r="G243" s="113"/>
      <c r="H243" s="113"/>
      <c r="I243" s="113"/>
      <c r="Y243" s="111"/>
      <c r="Z243" s="111"/>
      <c r="AA243" s="111"/>
    </row>
    <row r="244" spans="1:27" ht="37.5" customHeight="1" x14ac:dyDescent="0.15">
      <c r="A244" s="113"/>
      <c r="B244" s="507" t="s">
        <v>8</v>
      </c>
      <c r="C244" s="437" t="s">
        <v>203</v>
      </c>
      <c r="D244" s="438"/>
      <c r="E244" s="438"/>
      <c r="F244" s="438"/>
      <c r="G244" s="438"/>
      <c r="H244" s="438"/>
      <c r="I244" s="438"/>
      <c r="J244" s="438"/>
      <c r="K244" s="438"/>
      <c r="L244" s="438"/>
      <c r="M244" s="438"/>
      <c r="N244" s="438"/>
      <c r="O244" s="438"/>
      <c r="P244" s="438"/>
      <c r="Q244" s="438"/>
      <c r="R244" s="438"/>
      <c r="S244" s="438"/>
      <c r="T244" s="438"/>
      <c r="U244" s="438"/>
      <c r="V244" s="438"/>
      <c r="W244" s="438"/>
      <c r="X244" s="452"/>
      <c r="Y244" s="467"/>
      <c r="Z244" s="467"/>
      <c r="AA244" s="467"/>
    </row>
    <row r="245" spans="1:27" ht="37.5" customHeight="1" x14ac:dyDescent="0.15">
      <c r="A245" s="113"/>
      <c r="B245" s="507"/>
      <c r="C245" s="439"/>
      <c r="D245" s="440"/>
      <c r="E245" s="440"/>
      <c r="F245" s="440"/>
      <c r="G245" s="440"/>
      <c r="H245" s="440"/>
      <c r="I245" s="440"/>
      <c r="J245" s="440"/>
      <c r="K245" s="440"/>
      <c r="L245" s="440"/>
      <c r="M245" s="440"/>
      <c r="N245" s="440"/>
      <c r="O245" s="440"/>
      <c r="P245" s="440"/>
      <c r="Q245" s="440"/>
      <c r="R245" s="440"/>
      <c r="S245" s="440"/>
      <c r="T245" s="440"/>
      <c r="U245" s="440"/>
      <c r="V245" s="440"/>
      <c r="W245" s="440"/>
      <c r="X245" s="453"/>
      <c r="Y245" s="467"/>
      <c r="Z245" s="467"/>
      <c r="AA245" s="467"/>
    </row>
    <row r="246" spans="1:27" ht="12.95" customHeight="1" x14ac:dyDescent="0.15">
      <c r="Y246" s="111"/>
      <c r="Z246" s="111"/>
      <c r="AA246" s="111"/>
    </row>
    <row r="247" spans="1:27" ht="18" customHeight="1" x14ac:dyDescent="0.15">
      <c r="A247" s="112" t="s">
        <v>826</v>
      </c>
      <c r="B247" s="101"/>
      <c r="C247" s="113"/>
      <c r="D247" s="113"/>
      <c r="E247" s="113"/>
      <c r="F247" s="113"/>
      <c r="G247" s="113"/>
      <c r="H247" s="113"/>
      <c r="I247" s="113"/>
      <c r="Y247" s="111"/>
      <c r="Z247" s="111"/>
      <c r="AA247" s="111"/>
    </row>
    <row r="248" spans="1:27" ht="22.5" customHeight="1" x14ac:dyDescent="0.15">
      <c r="A248" s="113"/>
      <c r="B248" s="507" t="s">
        <v>8</v>
      </c>
      <c r="C248" s="473" t="s">
        <v>204</v>
      </c>
      <c r="D248" s="553"/>
      <c r="E248" s="553"/>
      <c r="F248" s="553"/>
      <c r="G248" s="553"/>
      <c r="H248" s="553"/>
      <c r="I248" s="553"/>
      <c r="J248" s="553"/>
      <c r="K248" s="553"/>
      <c r="L248" s="553"/>
      <c r="M248" s="553"/>
      <c r="N248" s="553"/>
      <c r="O248" s="553"/>
      <c r="P248" s="553"/>
      <c r="Q248" s="553"/>
      <c r="R248" s="553"/>
      <c r="S248" s="553"/>
      <c r="T248" s="553"/>
      <c r="U248" s="553"/>
      <c r="V248" s="553"/>
      <c r="W248" s="553"/>
      <c r="X248" s="553"/>
      <c r="Y248" s="467"/>
      <c r="Z248" s="467"/>
      <c r="AA248" s="467"/>
    </row>
    <row r="249" spans="1:27" ht="22.5" customHeight="1" x14ac:dyDescent="0.15">
      <c r="A249" s="113"/>
      <c r="B249" s="507"/>
      <c r="C249" s="553"/>
      <c r="D249" s="553"/>
      <c r="E249" s="553"/>
      <c r="F249" s="553"/>
      <c r="G249" s="553"/>
      <c r="H249" s="553"/>
      <c r="I249" s="553"/>
      <c r="J249" s="553"/>
      <c r="K249" s="553"/>
      <c r="L249" s="553"/>
      <c r="M249" s="553"/>
      <c r="N249" s="553"/>
      <c r="O249" s="553"/>
      <c r="P249" s="553"/>
      <c r="Q249" s="553"/>
      <c r="R249" s="553"/>
      <c r="S249" s="553"/>
      <c r="T249" s="553"/>
      <c r="U249" s="553"/>
      <c r="V249" s="553"/>
      <c r="W249" s="553"/>
      <c r="X249" s="553"/>
      <c r="Y249" s="467"/>
      <c r="Z249" s="467"/>
      <c r="AA249" s="467"/>
    </row>
    <row r="250" spans="1:27" ht="12.95" customHeight="1" x14ac:dyDescent="0.15">
      <c r="Y250" s="111"/>
      <c r="Z250" s="111"/>
      <c r="AA250" s="111"/>
    </row>
    <row r="251" spans="1:27" ht="18" customHeight="1" x14ac:dyDescent="0.15">
      <c r="A251" s="112" t="s">
        <v>20</v>
      </c>
      <c r="B251" s="101"/>
      <c r="C251" s="113"/>
      <c r="D251" s="113"/>
      <c r="E251" s="113"/>
      <c r="F251" s="113"/>
      <c r="G251" s="113"/>
      <c r="H251" s="113"/>
      <c r="I251" s="113"/>
      <c r="Y251" s="111"/>
      <c r="Z251" s="111"/>
      <c r="AA251" s="111"/>
    </row>
    <row r="252" spans="1:27" ht="15" customHeight="1" x14ac:dyDescent="0.15">
      <c r="A252" s="113"/>
      <c r="B252" s="507" t="s">
        <v>8</v>
      </c>
      <c r="C252" s="437" t="s">
        <v>205</v>
      </c>
      <c r="D252" s="674"/>
      <c r="E252" s="674"/>
      <c r="F252" s="674"/>
      <c r="G252" s="674"/>
      <c r="H252" s="674"/>
      <c r="I252" s="674"/>
      <c r="J252" s="674"/>
      <c r="K252" s="674"/>
      <c r="L252" s="674"/>
      <c r="M252" s="674"/>
      <c r="N252" s="674"/>
      <c r="O252" s="674"/>
      <c r="P252" s="674"/>
      <c r="Q252" s="674"/>
      <c r="R252" s="674"/>
      <c r="S252" s="674"/>
      <c r="T252" s="674"/>
      <c r="U252" s="674"/>
      <c r="V252" s="674"/>
      <c r="W252" s="674"/>
      <c r="X252" s="675"/>
      <c r="Y252" s="455"/>
      <c r="Z252" s="456"/>
      <c r="AA252" s="457"/>
    </row>
    <row r="253" spans="1:27" ht="15" customHeight="1" x14ac:dyDescent="0.15">
      <c r="A253" s="113"/>
      <c r="B253" s="507"/>
      <c r="C253" s="676"/>
      <c r="D253" s="677"/>
      <c r="E253" s="677"/>
      <c r="F253" s="677"/>
      <c r="G253" s="677"/>
      <c r="H253" s="677"/>
      <c r="I253" s="677"/>
      <c r="J253" s="677"/>
      <c r="K253" s="677"/>
      <c r="L253" s="677"/>
      <c r="M253" s="677"/>
      <c r="N253" s="677"/>
      <c r="O253" s="677"/>
      <c r="P253" s="677"/>
      <c r="Q253" s="677"/>
      <c r="R253" s="677"/>
      <c r="S253" s="677"/>
      <c r="T253" s="677"/>
      <c r="U253" s="677"/>
      <c r="V253" s="677"/>
      <c r="W253" s="677"/>
      <c r="X253" s="678"/>
      <c r="Y253" s="468"/>
      <c r="Z253" s="469"/>
      <c r="AA253" s="470"/>
    </row>
    <row r="254" spans="1:27" ht="11.25" customHeight="1" x14ac:dyDescent="0.15">
      <c r="A254" s="113"/>
      <c r="B254" s="507" t="s">
        <v>9</v>
      </c>
      <c r="C254" s="473" t="s">
        <v>132</v>
      </c>
      <c r="D254" s="553"/>
      <c r="E254" s="553"/>
      <c r="F254" s="553"/>
      <c r="G254" s="553"/>
      <c r="H254" s="553"/>
      <c r="I254" s="553"/>
      <c r="J254" s="553"/>
      <c r="K254" s="553"/>
      <c r="L254" s="553"/>
      <c r="M254" s="553"/>
      <c r="N254" s="553"/>
      <c r="O254" s="553"/>
      <c r="P254" s="553"/>
      <c r="Q254" s="553"/>
      <c r="R254" s="553"/>
      <c r="S254" s="553"/>
      <c r="T254" s="553"/>
      <c r="U254" s="553"/>
      <c r="V254" s="553"/>
      <c r="W254" s="553"/>
      <c r="X254" s="553"/>
      <c r="Y254" s="467"/>
      <c r="Z254" s="467"/>
      <c r="AA254" s="467"/>
    </row>
    <row r="255" spans="1:27" ht="11.25" customHeight="1" x14ac:dyDescent="0.15">
      <c r="A255" s="113"/>
      <c r="B255" s="507"/>
      <c r="C255" s="553"/>
      <c r="D255" s="553"/>
      <c r="E255" s="553"/>
      <c r="F255" s="553"/>
      <c r="G255" s="553"/>
      <c r="H255" s="553"/>
      <c r="I255" s="553"/>
      <c r="J255" s="553"/>
      <c r="K255" s="553"/>
      <c r="L255" s="553"/>
      <c r="M255" s="553"/>
      <c r="N255" s="553"/>
      <c r="O255" s="553"/>
      <c r="P255" s="553"/>
      <c r="Q255" s="553"/>
      <c r="R255" s="553"/>
      <c r="S255" s="553"/>
      <c r="T255" s="553"/>
      <c r="U255" s="553"/>
      <c r="V255" s="553"/>
      <c r="W255" s="553"/>
      <c r="X255" s="553"/>
      <c r="Y255" s="467"/>
      <c r="Z255" s="467"/>
      <c r="AA255" s="467"/>
    </row>
    <row r="256" spans="1:27" ht="12.75" customHeight="1" x14ac:dyDescent="0.15">
      <c r="A256" s="113"/>
      <c r="B256" s="130"/>
      <c r="C256" s="132"/>
      <c r="D256" s="417"/>
      <c r="E256" s="417"/>
      <c r="F256" s="417"/>
      <c r="G256" s="417"/>
      <c r="H256" s="417"/>
      <c r="I256" s="417"/>
      <c r="J256" s="75"/>
      <c r="K256" s="75"/>
      <c r="L256" s="75"/>
      <c r="M256" s="75"/>
      <c r="N256" s="75"/>
      <c r="O256" s="75"/>
      <c r="P256" s="75"/>
      <c r="Q256" s="75"/>
      <c r="R256" s="75"/>
      <c r="S256" s="75"/>
      <c r="T256" s="75"/>
      <c r="U256" s="75"/>
      <c r="V256" s="75"/>
      <c r="W256" s="75"/>
      <c r="X256" s="75"/>
      <c r="Y256" s="400"/>
      <c r="Z256" s="400"/>
      <c r="AA256" s="400"/>
    </row>
    <row r="257" spans="1:27" ht="18" customHeight="1" x14ac:dyDescent="0.15">
      <c r="A257" s="112" t="s">
        <v>827</v>
      </c>
      <c r="B257" s="101"/>
      <c r="C257" s="113"/>
      <c r="D257" s="113"/>
      <c r="E257" s="113"/>
      <c r="F257" s="113"/>
      <c r="G257" s="113"/>
      <c r="H257" s="113"/>
      <c r="I257" s="113"/>
      <c r="Y257" s="111"/>
      <c r="Z257" s="111"/>
      <c r="AA257" s="111"/>
    </row>
    <row r="258" spans="1:27" ht="15" customHeight="1" x14ac:dyDescent="0.15">
      <c r="A258" s="113"/>
      <c r="B258" s="434" t="s">
        <v>8</v>
      </c>
      <c r="C258" s="437" t="s">
        <v>208</v>
      </c>
      <c r="D258" s="438"/>
      <c r="E258" s="438"/>
      <c r="F258" s="438"/>
      <c r="G258" s="438"/>
      <c r="H258" s="438"/>
      <c r="I258" s="438"/>
      <c r="J258" s="438"/>
      <c r="K258" s="438"/>
      <c r="L258" s="438"/>
      <c r="M258" s="438"/>
      <c r="N258" s="438"/>
      <c r="O258" s="438"/>
      <c r="P258" s="438"/>
      <c r="Q258" s="438"/>
      <c r="R258" s="438"/>
      <c r="S258" s="438"/>
      <c r="T258" s="438"/>
      <c r="U258" s="438"/>
      <c r="V258" s="438"/>
      <c r="W258" s="438"/>
      <c r="X258" s="452"/>
      <c r="Y258" s="455"/>
      <c r="Z258" s="456"/>
      <c r="AA258" s="457"/>
    </row>
    <row r="259" spans="1:27" ht="15" customHeight="1" x14ac:dyDescent="0.15">
      <c r="A259" s="113"/>
      <c r="B259" s="436"/>
      <c r="C259" s="439"/>
      <c r="D259" s="440"/>
      <c r="E259" s="440"/>
      <c r="F259" s="440"/>
      <c r="G259" s="440"/>
      <c r="H259" s="440"/>
      <c r="I259" s="440"/>
      <c r="J259" s="440"/>
      <c r="K259" s="440"/>
      <c r="L259" s="440"/>
      <c r="M259" s="440"/>
      <c r="N259" s="440"/>
      <c r="O259" s="440"/>
      <c r="P259" s="440"/>
      <c r="Q259" s="440"/>
      <c r="R259" s="440"/>
      <c r="S259" s="440"/>
      <c r="T259" s="440"/>
      <c r="U259" s="440"/>
      <c r="V259" s="440"/>
      <c r="W259" s="440"/>
      <c r="X259" s="453"/>
      <c r="Y259" s="468"/>
      <c r="Z259" s="469"/>
      <c r="AA259" s="470"/>
    </row>
    <row r="260" spans="1:27" ht="11.25" customHeight="1" x14ac:dyDescent="0.15">
      <c r="A260" s="113"/>
      <c r="B260" s="434" t="s">
        <v>9</v>
      </c>
      <c r="C260" s="719" t="s">
        <v>133</v>
      </c>
      <c r="D260" s="719"/>
      <c r="E260" s="719"/>
      <c r="F260" s="719"/>
      <c r="G260" s="719"/>
      <c r="H260" s="719"/>
      <c r="I260" s="719"/>
      <c r="J260" s="719"/>
      <c r="K260" s="719"/>
      <c r="L260" s="719"/>
      <c r="M260" s="719"/>
      <c r="N260" s="719"/>
      <c r="O260" s="719"/>
      <c r="P260" s="719"/>
      <c r="Q260" s="719"/>
      <c r="R260" s="719"/>
      <c r="S260" s="719"/>
      <c r="T260" s="719"/>
      <c r="U260" s="719"/>
      <c r="V260" s="719"/>
      <c r="W260" s="719"/>
      <c r="X260" s="719"/>
      <c r="Y260" s="467"/>
      <c r="Z260" s="467"/>
      <c r="AA260" s="467"/>
    </row>
    <row r="261" spans="1:27" ht="11.25" customHeight="1" x14ac:dyDescent="0.15">
      <c r="A261" s="113"/>
      <c r="B261" s="436"/>
      <c r="C261" s="719"/>
      <c r="D261" s="719"/>
      <c r="E261" s="719"/>
      <c r="F261" s="719"/>
      <c r="G261" s="719"/>
      <c r="H261" s="719"/>
      <c r="I261" s="719"/>
      <c r="J261" s="719"/>
      <c r="K261" s="719"/>
      <c r="L261" s="719"/>
      <c r="M261" s="719"/>
      <c r="N261" s="719"/>
      <c r="O261" s="719"/>
      <c r="P261" s="719"/>
      <c r="Q261" s="719"/>
      <c r="R261" s="719"/>
      <c r="S261" s="719"/>
      <c r="T261" s="719"/>
      <c r="U261" s="719"/>
      <c r="V261" s="719"/>
      <c r="W261" s="719"/>
      <c r="X261" s="719"/>
      <c r="Y261" s="467"/>
      <c r="Z261" s="467"/>
      <c r="AA261" s="467"/>
    </row>
    <row r="262" spans="1:27" ht="11.25" customHeight="1" x14ac:dyDescent="0.15">
      <c r="A262" s="113"/>
      <c r="B262" s="434" t="s">
        <v>10</v>
      </c>
      <c r="C262" s="482" t="s">
        <v>828</v>
      </c>
      <c r="D262" s="483"/>
      <c r="E262" s="483"/>
      <c r="F262" s="483"/>
      <c r="G262" s="483"/>
      <c r="H262" s="483"/>
      <c r="I262" s="483"/>
      <c r="J262" s="483"/>
      <c r="K262" s="483"/>
      <c r="L262" s="483"/>
      <c r="M262" s="483"/>
      <c r="N262" s="483"/>
      <c r="O262" s="483"/>
      <c r="P262" s="483"/>
      <c r="Q262" s="483"/>
      <c r="R262" s="483"/>
      <c r="S262" s="483"/>
      <c r="T262" s="483"/>
      <c r="U262" s="483"/>
      <c r="V262" s="483"/>
      <c r="W262" s="483"/>
      <c r="X262" s="484"/>
      <c r="Y262" s="455"/>
      <c r="Z262" s="456"/>
      <c r="AA262" s="457"/>
    </row>
    <row r="263" spans="1:27" ht="11.25" customHeight="1" x14ac:dyDescent="0.15">
      <c r="A263" s="113"/>
      <c r="B263" s="436"/>
      <c r="C263" s="518"/>
      <c r="D263" s="519"/>
      <c r="E263" s="519"/>
      <c r="F263" s="519"/>
      <c r="G263" s="519"/>
      <c r="H263" s="519"/>
      <c r="I263" s="519"/>
      <c r="J263" s="519"/>
      <c r="K263" s="519"/>
      <c r="L263" s="519"/>
      <c r="M263" s="519"/>
      <c r="N263" s="519"/>
      <c r="O263" s="519"/>
      <c r="P263" s="519"/>
      <c r="Q263" s="519"/>
      <c r="R263" s="519"/>
      <c r="S263" s="519"/>
      <c r="T263" s="519"/>
      <c r="U263" s="519"/>
      <c r="V263" s="519"/>
      <c r="W263" s="519"/>
      <c r="X263" s="520"/>
      <c r="Y263" s="468"/>
      <c r="Z263" s="469"/>
      <c r="AA263" s="470"/>
    </row>
    <row r="264" spans="1:27" ht="15" customHeight="1" x14ac:dyDescent="0.15">
      <c r="A264" s="113"/>
      <c r="B264" s="434" t="s">
        <v>11</v>
      </c>
      <c r="C264" s="437" t="s">
        <v>209</v>
      </c>
      <c r="D264" s="438"/>
      <c r="E264" s="438"/>
      <c r="F264" s="438"/>
      <c r="G264" s="438"/>
      <c r="H264" s="438"/>
      <c r="I264" s="438"/>
      <c r="J264" s="438"/>
      <c r="K264" s="438"/>
      <c r="L264" s="438"/>
      <c r="M264" s="438"/>
      <c r="N264" s="438"/>
      <c r="O264" s="438"/>
      <c r="P264" s="438"/>
      <c r="Q264" s="438"/>
      <c r="R264" s="438"/>
      <c r="S264" s="438"/>
      <c r="T264" s="438"/>
      <c r="U264" s="438"/>
      <c r="V264" s="438"/>
      <c r="W264" s="438"/>
      <c r="X264" s="452"/>
      <c r="Y264" s="455"/>
      <c r="Z264" s="456"/>
      <c r="AA264" s="457"/>
    </row>
    <row r="265" spans="1:27" ht="15" customHeight="1" x14ac:dyDescent="0.15">
      <c r="A265" s="113"/>
      <c r="B265" s="436"/>
      <c r="C265" s="476"/>
      <c r="D265" s="477"/>
      <c r="E265" s="477"/>
      <c r="F265" s="477"/>
      <c r="G265" s="477"/>
      <c r="H265" s="477"/>
      <c r="I265" s="477"/>
      <c r="J265" s="477"/>
      <c r="K265" s="477"/>
      <c r="L265" s="477"/>
      <c r="M265" s="477"/>
      <c r="N265" s="477"/>
      <c r="O265" s="477"/>
      <c r="P265" s="477"/>
      <c r="Q265" s="477"/>
      <c r="R265" s="477"/>
      <c r="S265" s="477"/>
      <c r="T265" s="477"/>
      <c r="U265" s="477"/>
      <c r="V265" s="477"/>
      <c r="W265" s="477"/>
      <c r="X265" s="478"/>
      <c r="Y265" s="468"/>
      <c r="Z265" s="469"/>
      <c r="AA265" s="470"/>
    </row>
    <row r="266" spans="1:27" ht="11.25" customHeight="1" x14ac:dyDescent="0.15">
      <c r="A266" s="113"/>
      <c r="B266" s="434" t="s">
        <v>12</v>
      </c>
      <c r="C266" s="437" t="s">
        <v>210</v>
      </c>
      <c r="D266" s="438"/>
      <c r="E266" s="438"/>
      <c r="F266" s="438"/>
      <c r="G266" s="438"/>
      <c r="H266" s="438"/>
      <c r="I266" s="438"/>
      <c r="J266" s="438"/>
      <c r="K266" s="438"/>
      <c r="L266" s="438"/>
      <c r="M266" s="438"/>
      <c r="N266" s="438"/>
      <c r="O266" s="438"/>
      <c r="P266" s="438"/>
      <c r="Q266" s="438"/>
      <c r="R266" s="438"/>
      <c r="S266" s="438"/>
      <c r="T266" s="438"/>
      <c r="U266" s="438"/>
      <c r="V266" s="438"/>
      <c r="W266" s="438"/>
      <c r="X266" s="452"/>
      <c r="Y266" s="455"/>
      <c r="Z266" s="456"/>
      <c r="AA266" s="457"/>
    </row>
    <row r="267" spans="1:27" ht="11.25" customHeight="1" x14ac:dyDescent="0.15">
      <c r="A267" s="113"/>
      <c r="B267" s="436"/>
      <c r="C267" s="476"/>
      <c r="D267" s="477"/>
      <c r="E267" s="477"/>
      <c r="F267" s="477"/>
      <c r="G267" s="477"/>
      <c r="H267" s="477"/>
      <c r="I267" s="477"/>
      <c r="J267" s="477"/>
      <c r="K267" s="477"/>
      <c r="L267" s="477"/>
      <c r="M267" s="477"/>
      <c r="N267" s="477"/>
      <c r="O267" s="477"/>
      <c r="P267" s="477"/>
      <c r="Q267" s="477"/>
      <c r="R267" s="477"/>
      <c r="S267" s="477"/>
      <c r="T267" s="477"/>
      <c r="U267" s="477"/>
      <c r="V267" s="477"/>
      <c r="W267" s="477"/>
      <c r="X267" s="478"/>
      <c r="Y267" s="468"/>
      <c r="Z267" s="469"/>
      <c r="AA267" s="470"/>
    </row>
    <row r="268" spans="1:27" ht="11.25" customHeight="1" x14ac:dyDescent="0.15">
      <c r="A268" s="113"/>
      <c r="B268" s="434" t="s">
        <v>13</v>
      </c>
      <c r="C268" s="437" t="s">
        <v>134</v>
      </c>
      <c r="D268" s="438"/>
      <c r="E268" s="438"/>
      <c r="F268" s="438"/>
      <c r="G268" s="438"/>
      <c r="H268" s="438"/>
      <c r="I268" s="438"/>
      <c r="J268" s="438"/>
      <c r="K268" s="438"/>
      <c r="L268" s="438"/>
      <c r="M268" s="438"/>
      <c r="N268" s="438"/>
      <c r="O268" s="438"/>
      <c r="P268" s="438"/>
      <c r="Q268" s="438"/>
      <c r="R268" s="438"/>
      <c r="S268" s="438"/>
      <c r="T268" s="438"/>
      <c r="U268" s="438"/>
      <c r="V268" s="438"/>
      <c r="W268" s="438"/>
      <c r="X268" s="452"/>
      <c r="Y268" s="455"/>
      <c r="Z268" s="456"/>
      <c r="AA268" s="457"/>
    </row>
    <row r="269" spans="1:27" ht="11.25" customHeight="1" x14ac:dyDescent="0.15">
      <c r="A269" s="113"/>
      <c r="B269" s="436"/>
      <c r="C269" s="439"/>
      <c r="D269" s="440"/>
      <c r="E269" s="440"/>
      <c r="F269" s="440"/>
      <c r="G269" s="440"/>
      <c r="H269" s="440"/>
      <c r="I269" s="440"/>
      <c r="J269" s="440"/>
      <c r="K269" s="440"/>
      <c r="L269" s="440"/>
      <c r="M269" s="440"/>
      <c r="N269" s="440"/>
      <c r="O269" s="440"/>
      <c r="P269" s="440"/>
      <c r="Q269" s="440"/>
      <c r="R269" s="440"/>
      <c r="S269" s="440"/>
      <c r="T269" s="440"/>
      <c r="U269" s="440"/>
      <c r="V269" s="440"/>
      <c r="W269" s="440"/>
      <c r="X269" s="453"/>
      <c r="Y269" s="458"/>
      <c r="Z269" s="459"/>
      <c r="AA269" s="460"/>
    </row>
    <row r="270" spans="1:27" ht="15" customHeight="1" x14ac:dyDescent="0.15">
      <c r="A270" s="113"/>
      <c r="B270" s="434" t="s">
        <v>333</v>
      </c>
      <c r="C270" s="437" t="s">
        <v>334</v>
      </c>
      <c r="D270" s="438"/>
      <c r="E270" s="438"/>
      <c r="F270" s="438"/>
      <c r="G270" s="438"/>
      <c r="H270" s="438"/>
      <c r="I270" s="438"/>
      <c r="J270" s="438"/>
      <c r="K270" s="438"/>
      <c r="L270" s="438"/>
      <c r="M270" s="438"/>
      <c r="N270" s="438"/>
      <c r="O270" s="438"/>
      <c r="P270" s="438"/>
      <c r="Q270" s="438"/>
      <c r="R270" s="438"/>
      <c r="S270" s="438"/>
      <c r="T270" s="438"/>
      <c r="U270" s="438"/>
      <c r="V270" s="438"/>
      <c r="W270" s="438"/>
      <c r="X270" s="452"/>
      <c r="Y270" s="455"/>
      <c r="Z270" s="456"/>
      <c r="AA270" s="457"/>
    </row>
    <row r="271" spans="1:27" ht="15.75" customHeight="1" x14ac:dyDescent="0.15">
      <c r="A271" s="113"/>
      <c r="B271" s="436"/>
      <c r="C271" s="439"/>
      <c r="D271" s="440"/>
      <c r="E271" s="440"/>
      <c r="F271" s="440"/>
      <c r="G271" s="440"/>
      <c r="H271" s="440"/>
      <c r="I271" s="440"/>
      <c r="J271" s="440"/>
      <c r="K271" s="440"/>
      <c r="L271" s="440"/>
      <c r="M271" s="440"/>
      <c r="N271" s="440"/>
      <c r="O271" s="440"/>
      <c r="P271" s="440"/>
      <c r="Q271" s="440"/>
      <c r="R271" s="440"/>
      <c r="S271" s="440"/>
      <c r="T271" s="440"/>
      <c r="U271" s="440"/>
      <c r="V271" s="440"/>
      <c r="W271" s="440"/>
      <c r="X271" s="453"/>
      <c r="Y271" s="458"/>
      <c r="Z271" s="459"/>
      <c r="AA271" s="460"/>
    </row>
    <row r="272" spans="1:27" ht="30" customHeight="1" x14ac:dyDescent="0.15">
      <c r="A272" s="113"/>
      <c r="B272" s="434" t="s">
        <v>336</v>
      </c>
      <c r="C272" s="437" t="s">
        <v>335</v>
      </c>
      <c r="D272" s="438"/>
      <c r="E272" s="438"/>
      <c r="F272" s="438"/>
      <c r="G272" s="438"/>
      <c r="H272" s="438"/>
      <c r="I272" s="438"/>
      <c r="J272" s="438"/>
      <c r="K272" s="438"/>
      <c r="L272" s="438"/>
      <c r="M272" s="438"/>
      <c r="N272" s="438"/>
      <c r="O272" s="438"/>
      <c r="P272" s="438"/>
      <c r="Q272" s="438"/>
      <c r="R272" s="438"/>
      <c r="S272" s="438"/>
      <c r="T272" s="438"/>
      <c r="U272" s="438"/>
      <c r="V272" s="438"/>
      <c r="W272" s="438"/>
      <c r="X272" s="452"/>
      <c r="Y272" s="455"/>
      <c r="Z272" s="456"/>
      <c r="AA272" s="457"/>
    </row>
    <row r="273" spans="1:27" ht="28.5" customHeight="1" x14ac:dyDescent="0.15">
      <c r="A273" s="113"/>
      <c r="B273" s="436"/>
      <c r="C273" s="439"/>
      <c r="D273" s="440"/>
      <c r="E273" s="440"/>
      <c r="F273" s="440"/>
      <c r="G273" s="440"/>
      <c r="H273" s="440"/>
      <c r="I273" s="440"/>
      <c r="J273" s="440"/>
      <c r="K273" s="440"/>
      <c r="L273" s="440"/>
      <c r="M273" s="440"/>
      <c r="N273" s="440"/>
      <c r="O273" s="440"/>
      <c r="P273" s="440"/>
      <c r="Q273" s="440"/>
      <c r="R273" s="440"/>
      <c r="S273" s="440"/>
      <c r="T273" s="440"/>
      <c r="U273" s="440"/>
      <c r="V273" s="440"/>
      <c r="W273" s="440"/>
      <c r="X273" s="453"/>
      <c r="Y273" s="458"/>
      <c r="Z273" s="459"/>
      <c r="AA273" s="460"/>
    </row>
    <row r="274" spans="1:27" ht="12.75" customHeight="1" x14ac:dyDescent="0.15">
      <c r="A274" s="113"/>
      <c r="B274" s="78"/>
      <c r="C274" s="406"/>
      <c r="D274" s="406"/>
      <c r="E274" s="406"/>
      <c r="F274" s="406"/>
      <c r="G274" s="406"/>
      <c r="H274" s="406"/>
      <c r="I274" s="406"/>
      <c r="J274" s="406"/>
      <c r="K274" s="406"/>
      <c r="L274" s="406"/>
      <c r="M274" s="406"/>
      <c r="N274" s="406"/>
      <c r="O274" s="133"/>
      <c r="P274" s="406"/>
      <c r="Q274" s="406"/>
      <c r="R274" s="406"/>
      <c r="S274" s="406"/>
      <c r="T274" s="406"/>
      <c r="U274" s="406"/>
      <c r="V274" s="406"/>
      <c r="W274" s="406"/>
      <c r="X274" s="406"/>
      <c r="Y274" s="402"/>
      <c r="Z274" s="402"/>
      <c r="AA274" s="402"/>
    </row>
    <row r="275" spans="1:27" ht="18" customHeight="1" x14ac:dyDescent="0.15">
      <c r="A275" s="112" t="s">
        <v>829</v>
      </c>
      <c r="B275" s="115"/>
      <c r="C275" s="113"/>
      <c r="D275" s="113"/>
      <c r="E275" s="113"/>
      <c r="F275" s="113"/>
      <c r="G275" s="113"/>
      <c r="H275" s="113"/>
      <c r="I275" s="113"/>
      <c r="Y275" s="111"/>
      <c r="Z275" s="111"/>
      <c r="AA275" s="111"/>
    </row>
    <row r="276" spans="1:27" ht="9" customHeight="1" x14ac:dyDescent="0.15">
      <c r="A276" s="113"/>
      <c r="B276" s="434" t="s">
        <v>8</v>
      </c>
      <c r="C276" s="437" t="s">
        <v>163</v>
      </c>
      <c r="D276" s="674"/>
      <c r="E276" s="674"/>
      <c r="F276" s="674"/>
      <c r="G276" s="674"/>
      <c r="H276" s="674"/>
      <c r="I276" s="674"/>
      <c r="J276" s="674"/>
      <c r="K276" s="674"/>
      <c r="L276" s="674"/>
      <c r="M276" s="674"/>
      <c r="N276" s="674"/>
      <c r="O276" s="674"/>
      <c r="P276" s="674"/>
      <c r="Q276" s="674"/>
      <c r="R276" s="674"/>
      <c r="S276" s="674"/>
      <c r="T276" s="674"/>
      <c r="U276" s="674"/>
      <c r="V276" s="674"/>
      <c r="W276" s="674"/>
      <c r="X276" s="675"/>
      <c r="Y276" s="455"/>
      <c r="Z276" s="456"/>
      <c r="AA276" s="457"/>
    </row>
    <row r="277" spans="1:27" ht="9" customHeight="1" x14ac:dyDescent="0.15">
      <c r="A277" s="113"/>
      <c r="B277" s="435"/>
      <c r="C277" s="676"/>
      <c r="D277" s="677"/>
      <c r="E277" s="677"/>
      <c r="F277" s="677"/>
      <c r="G277" s="677"/>
      <c r="H277" s="677"/>
      <c r="I277" s="677"/>
      <c r="J277" s="677"/>
      <c r="K277" s="677"/>
      <c r="L277" s="677"/>
      <c r="M277" s="677"/>
      <c r="N277" s="677"/>
      <c r="O277" s="677"/>
      <c r="P277" s="677"/>
      <c r="Q277" s="677"/>
      <c r="R277" s="677"/>
      <c r="S277" s="677"/>
      <c r="T277" s="677"/>
      <c r="U277" s="677"/>
      <c r="V277" s="677"/>
      <c r="W277" s="677"/>
      <c r="X277" s="678"/>
      <c r="Y277" s="468"/>
      <c r="Z277" s="469"/>
      <c r="AA277" s="470"/>
    </row>
    <row r="278" spans="1:27" s="137" customFormat="1" ht="13.5" customHeight="1" x14ac:dyDescent="0.15">
      <c r="A278" s="113"/>
      <c r="B278" s="435"/>
      <c r="C278" s="134">
        <v>1</v>
      </c>
      <c r="D278" s="135" t="s">
        <v>206</v>
      </c>
      <c r="E278" s="135"/>
      <c r="F278" s="135"/>
      <c r="G278" s="135"/>
      <c r="H278" s="135"/>
      <c r="I278" s="135"/>
      <c r="J278" s="135"/>
      <c r="K278" s="135"/>
      <c r="L278" s="135"/>
      <c r="M278" s="135"/>
      <c r="N278" s="135"/>
      <c r="O278" s="135"/>
      <c r="P278" s="135"/>
      <c r="Q278" s="135"/>
      <c r="R278" s="135"/>
      <c r="S278" s="135"/>
      <c r="T278" s="135"/>
      <c r="U278" s="135"/>
      <c r="V278" s="135"/>
      <c r="W278" s="135"/>
      <c r="X278" s="136"/>
      <c r="Y278" s="468"/>
      <c r="Z278" s="469"/>
      <c r="AA278" s="470"/>
    </row>
    <row r="279" spans="1:27" s="137" customFormat="1" ht="13.5" customHeight="1" x14ac:dyDescent="0.15">
      <c r="A279" s="113"/>
      <c r="B279" s="435"/>
      <c r="C279" s="134">
        <v>2</v>
      </c>
      <c r="D279" s="135" t="s">
        <v>164</v>
      </c>
      <c r="E279" s="135"/>
      <c r="F279" s="135"/>
      <c r="G279" s="135"/>
      <c r="H279" s="135"/>
      <c r="I279" s="135"/>
      <c r="J279" s="135"/>
      <c r="K279" s="135"/>
      <c r="L279" s="135"/>
      <c r="M279" s="135"/>
      <c r="N279" s="135"/>
      <c r="O279" s="135"/>
      <c r="P279" s="135"/>
      <c r="Q279" s="135"/>
      <c r="R279" s="135"/>
      <c r="S279" s="135"/>
      <c r="T279" s="135"/>
      <c r="U279" s="135"/>
      <c r="V279" s="135"/>
      <c r="W279" s="135"/>
      <c r="X279" s="136"/>
      <c r="Y279" s="468"/>
      <c r="Z279" s="469"/>
      <c r="AA279" s="470"/>
    </row>
    <row r="280" spans="1:27" s="137" customFormat="1" ht="13.5" customHeight="1" x14ac:dyDescent="0.15">
      <c r="A280" s="138"/>
      <c r="B280" s="435"/>
      <c r="C280" s="134">
        <v>3</v>
      </c>
      <c r="D280" s="135" t="s">
        <v>165</v>
      </c>
      <c r="E280" s="135"/>
      <c r="F280" s="135"/>
      <c r="G280" s="135"/>
      <c r="H280" s="135"/>
      <c r="I280" s="135"/>
      <c r="J280" s="135"/>
      <c r="K280" s="135"/>
      <c r="L280" s="135"/>
      <c r="M280" s="135"/>
      <c r="N280" s="135"/>
      <c r="O280" s="135"/>
      <c r="P280" s="135"/>
      <c r="Q280" s="135"/>
      <c r="R280" s="135"/>
      <c r="S280" s="135"/>
      <c r="T280" s="135"/>
      <c r="U280" s="135"/>
      <c r="V280" s="135"/>
      <c r="W280" s="135"/>
      <c r="X280" s="136"/>
      <c r="Y280" s="468"/>
      <c r="Z280" s="469"/>
      <c r="AA280" s="470"/>
    </row>
    <row r="281" spans="1:27" s="137" customFormat="1" ht="13.5" customHeight="1" x14ac:dyDescent="0.15">
      <c r="A281" s="138"/>
      <c r="B281" s="435"/>
      <c r="C281" s="134">
        <v>4</v>
      </c>
      <c r="D281" s="135" t="s">
        <v>166</v>
      </c>
      <c r="E281" s="135"/>
      <c r="F281" s="135"/>
      <c r="G281" s="135"/>
      <c r="H281" s="135"/>
      <c r="I281" s="135"/>
      <c r="J281" s="135"/>
      <c r="K281" s="135"/>
      <c r="L281" s="135"/>
      <c r="M281" s="135"/>
      <c r="N281" s="135"/>
      <c r="O281" s="135"/>
      <c r="P281" s="135"/>
      <c r="Q281" s="135"/>
      <c r="R281" s="135"/>
      <c r="S281" s="135"/>
      <c r="T281" s="135"/>
      <c r="U281" s="135"/>
      <c r="V281" s="135"/>
      <c r="W281" s="135"/>
      <c r="X281" s="136"/>
      <c r="Y281" s="468"/>
      <c r="Z281" s="469"/>
      <c r="AA281" s="470"/>
    </row>
    <row r="282" spans="1:27" s="137" customFormat="1" ht="13.5" customHeight="1" x14ac:dyDescent="0.15">
      <c r="A282" s="138"/>
      <c r="B282" s="435"/>
      <c r="C282" s="134">
        <v>5</v>
      </c>
      <c r="D282" s="704" t="s">
        <v>207</v>
      </c>
      <c r="E282" s="704"/>
      <c r="F282" s="704"/>
      <c r="G282" s="704"/>
      <c r="H282" s="704"/>
      <c r="I282" s="704"/>
      <c r="J282" s="704"/>
      <c r="K282" s="704"/>
      <c r="L282" s="704"/>
      <c r="M282" s="704"/>
      <c r="N282" s="704"/>
      <c r="O282" s="704"/>
      <c r="P282" s="704"/>
      <c r="Q282" s="704"/>
      <c r="R282" s="704"/>
      <c r="S282" s="704"/>
      <c r="T282" s="704"/>
      <c r="U282" s="704"/>
      <c r="V282" s="704"/>
      <c r="W282" s="704"/>
      <c r="X282" s="705"/>
      <c r="Y282" s="468"/>
      <c r="Z282" s="469"/>
      <c r="AA282" s="470"/>
    </row>
    <row r="283" spans="1:27" s="137" customFormat="1" ht="13.5" customHeight="1" x14ac:dyDescent="0.15">
      <c r="A283" s="138"/>
      <c r="B283" s="435"/>
      <c r="C283" s="134">
        <v>6</v>
      </c>
      <c r="D283" s="135" t="s">
        <v>167</v>
      </c>
      <c r="E283" s="135"/>
      <c r="F283" s="135"/>
      <c r="G283" s="135"/>
      <c r="H283" s="135"/>
      <c r="I283" s="135"/>
      <c r="J283" s="135"/>
      <c r="K283" s="135"/>
      <c r="L283" s="135"/>
      <c r="M283" s="135"/>
      <c r="N283" s="135"/>
      <c r="O283" s="135"/>
      <c r="P283" s="135"/>
      <c r="Q283" s="135"/>
      <c r="R283" s="135"/>
      <c r="S283" s="135"/>
      <c r="T283" s="135"/>
      <c r="U283" s="135"/>
      <c r="V283" s="135"/>
      <c r="W283" s="135"/>
      <c r="X283" s="136"/>
      <c r="Y283" s="468"/>
      <c r="Z283" s="469"/>
      <c r="AA283" s="470"/>
    </row>
    <row r="284" spans="1:27" s="137" customFormat="1" ht="13.5" customHeight="1" x14ac:dyDescent="0.15">
      <c r="A284" s="138"/>
      <c r="B284" s="435"/>
      <c r="C284" s="134">
        <v>7</v>
      </c>
      <c r="D284" s="135" t="s">
        <v>168</v>
      </c>
      <c r="E284" s="135"/>
      <c r="F284" s="135"/>
      <c r="G284" s="135"/>
      <c r="H284" s="135"/>
      <c r="I284" s="135"/>
      <c r="J284" s="135"/>
      <c r="K284" s="135"/>
      <c r="L284" s="135"/>
      <c r="M284" s="135"/>
      <c r="N284" s="135"/>
      <c r="O284" s="135"/>
      <c r="P284" s="135"/>
      <c r="Q284" s="135"/>
      <c r="R284" s="135"/>
      <c r="S284" s="135"/>
      <c r="T284" s="135"/>
      <c r="U284" s="135"/>
      <c r="V284" s="135"/>
      <c r="W284" s="135"/>
      <c r="X284" s="136"/>
      <c r="Y284" s="468"/>
      <c r="Z284" s="469"/>
      <c r="AA284" s="470"/>
    </row>
    <row r="285" spans="1:27" s="137" customFormat="1" ht="13.5" customHeight="1" x14ac:dyDescent="0.15">
      <c r="A285" s="138"/>
      <c r="B285" s="435"/>
      <c r="C285" s="134">
        <v>8</v>
      </c>
      <c r="D285" s="135" t="s">
        <v>169</v>
      </c>
      <c r="E285" s="135"/>
      <c r="F285" s="135"/>
      <c r="G285" s="135"/>
      <c r="H285" s="135"/>
      <c r="I285" s="135"/>
      <c r="J285" s="135"/>
      <c r="K285" s="135"/>
      <c r="L285" s="135"/>
      <c r="M285" s="135"/>
      <c r="N285" s="135"/>
      <c r="O285" s="135"/>
      <c r="P285" s="135"/>
      <c r="Q285" s="135"/>
      <c r="R285" s="135"/>
      <c r="S285" s="135"/>
      <c r="T285" s="135"/>
      <c r="U285" s="135"/>
      <c r="V285" s="135"/>
      <c r="W285" s="135"/>
      <c r="X285" s="136"/>
      <c r="Y285" s="468"/>
      <c r="Z285" s="469"/>
      <c r="AA285" s="470"/>
    </row>
    <row r="286" spans="1:27" s="137" customFormat="1" ht="13.5" customHeight="1" x14ac:dyDescent="0.15">
      <c r="A286" s="138"/>
      <c r="B286" s="435"/>
      <c r="C286" s="134">
        <v>9</v>
      </c>
      <c r="D286" s="135" t="s">
        <v>170</v>
      </c>
      <c r="E286" s="135"/>
      <c r="F286" s="135"/>
      <c r="G286" s="135"/>
      <c r="H286" s="135"/>
      <c r="I286" s="135"/>
      <c r="J286" s="135"/>
      <c r="K286" s="135"/>
      <c r="L286" s="135"/>
      <c r="M286" s="135"/>
      <c r="N286" s="135"/>
      <c r="O286" s="135"/>
      <c r="P286" s="135"/>
      <c r="Q286" s="135"/>
      <c r="R286" s="135"/>
      <c r="S286" s="135"/>
      <c r="T286" s="135"/>
      <c r="U286" s="135"/>
      <c r="V286" s="135"/>
      <c r="W286" s="135"/>
      <c r="X286" s="136"/>
      <c r="Y286" s="468"/>
      <c r="Z286" s="469"/>
      <c r="AA286" s="470"/>
    </row>
    <row r="287" spans="1:27" s="137" customFormat="1" ht="13.5" customHeight="1" x14ac:dyDescent="0.15">
      <c r="A287" s="138"/>
      <c r="B287" s="435"/>
      <c r="C287" s="134">
        <v>10</v>
      </c>
      <c r="D287" s="135" t="s">
        <v>332</v>
      </c>
      <c r="E287" s="135"/>
      <c r="F287" s="135"/>
      <c r="G287" s="135"/>
      <c r="H287" s="135"/>
      <c r="I287" s="135"/>
      <c r="J287" s="135"/>
      <c r="K287" s="135"/>
      <c r="L287" s="135"/>
      <c r="M287" s="135"/>
      <c r="N287" s="135"/>
      <c r="O287" s="135"/>
      <c r="P287" s="135"/>
      <c r="Q287" s="135"/>
      <c r="R287" s="135"/>
      <c r="S287" s="135"/>
      <c r="T287" s="135"/>
      <c r="U287" s="135"/>
      <c r="V287" s="135"/>
      <c r="W287" s="135"/>
      <c r="X287" s="136"/>
      <c r="Y287" s="468"/>
      <c r="Z287" s="469"/>
      <c r="AA287" s="470"/>
    </row>
    <row r="288" spans="1:27" s="137" customFormat="1" ht="13.5" customHeight="1" x14ac:dyDescent="0.15">
      <c r="A288" s="138"/>
      <c r="B288" s="435"/>
      <c r="C288" s="134">
        <v>11</v>
      </c>
      <c r="D288" s="135" t="s">
        <v>171</v>
      </c>
      <c r="E288" s="135"/>
      <c r="F288" s="135"/>
      <c r="G288" s="135"/>
      <c r="H288" s="135"/>
      <c r="I288" s="135"/>
      <c r="J288" s="135"/>
      <c r="K288" s="135"/>
      <c r="L288" s="135"/>
      <c r="M288" s="135"/>
      <c r="N288" s="135"/>
      <c r="O288" s="135"/>
      <c r="P288" s="135"/>
      <c r="Q288" s="135"/>
      <c r="R288" s="135"/>
      <c r="S288" s="135"/>
      <c r="T288" s="135"/>
      <c r="U288" s="135"/>
      <c r="V288" s="135"/>
      <c r="W288" s="135"/>
      <c r="X288" s="136"/>
      <c r="Y288" s="468"/>
      <c r="Z288" s="469"/>
      <c r="AA288" s="470"/>
    </row>
    <row r="289" spans="1:27" s="137" customFormat="1" ht="13.5" customHeight="1" x14ac:dyDescent="0.15">
      <c r="A289" s="138"/>
      <c r="B289" s="435"/>
      <c r="C289" s="134">
        <v>12</v>
      </c>
      <c r="D289" s="135" t="s">
        <v>172</v>
      </c>
      <c r="E289" s="135"/>
      <c r="F289" s="135"/>
      <c r="G289" s="135"/>
      <c r="H289" s="135"/>
      <c r="I289" s="135"/>
      <c r="J289" s="135"/>
      <c r="K289" s="135"/>
      <c r="L289" s="135"/>
      <c r="M289" s="135"/>
      <c r="N289" s="135"/>
      <c r="O289" s="135"/>
      <c r="P289" s="135"/>
      <c r="Q289" s="135"/>
      <c r="R289" s="135"/>
      <c r="S289" s="135"/>
      <c r="T289" s="135"/>
      <c r="U289" s="135"/>
      <c r="V289" s="135"/>
      <c r="W289" s="135"/>
      <c r="X289" s="136"/>
      <c r="Y289" s="468"/>
      <c r="Z289" s="469"/>
      <c r="AA289" s="470"/>
    </row>
    <row r="290" spans="1:27" s="137" customFormat="1" ht="13.5" customHeight="1" x14ac:dyDescent="0.15">
      <c r="A290" s="138"/>
      <c r="B290" s="435"/>
      <c r="C290" s="134">
        <v>13</v>
      </c>
      <c r="D290" s="135" t="s">
        <v>173</v>
      </c>
      <c r="E290" s="135"/>
      <c r="F290" s="135"/>
      <c r="G290" s="135"/>
      <c r="H290" s="135"/>
      <c r="I290" s="135"/>
      <c r="J290" s="135"/>
      <c r="K290" s="135"/>
      <c r="L290" s="135"/>
      <c r="M290" s="135"/>
      <c r="N290" s="135"/>
      <c r="O290" s="135"/>
      <c r="P290" s="135"/>
      <c r="Q290" s="135"/>
      <c r="R290" s="135"/>
      <c r="S290" s="135"/>
      <c r="T290" s="135"/>
      <c r="U290" s="135"/>
      <c r="V290" s="135"/>
      <c r="W290" s="135"/>
      <c r="X290" s="136"/>
      <c r="Y290" s="468"/>
      <c r="Z290" s="469"/>
      <c r="AA290" s="470"/>
    </row>
    <row r="291" spans="1:27" s="137" customFormat="1" ht="13.5" customHeight="1" x14ac:dyDescent="0.15">
      <c r="A291" s="138"/>
      <c r="B291" s="435"/>
      <c r="C291" s="134">
        <v>14</v>
      </c>
      <c r="D291" s="135" t="s">
        <v>174</v>
      </c>
      <c r="E291" s="135"/>
      <c r="F291" s="135"/>
      <c r="G291" s="135"/>
      <c r="H291" s="135"/>
      <c r="I291" s="135"/>
      <c r="J291" s="135"/>
      <c r="K291" s="135"/>
      <c r="L291" s="135"/>
      <c r="M291" s="135"/>
      <c r="N291" s="135"/>
      <c r="O291" s="135"/>
      <c r="P291" s="135"/>
      <c r="Q291" s="135"/>
      <c r="R291" s="135"/>
      <c r="S291" s="135"/>
      <c r="T291" s="135"/>
      <c r="U291" s="135"/>
      <c r="V291" s="135"/>
      <c r="W291" s="135"/>
      <c r="X291" s="136"/>
      <c r="Y291" s="468"/>
      <c r="Z291" s="469"/>
      <c r="AA291" s="470"/>
    </row>
    <row r="292" spans="1:27" s="137" customFormat="1" ht="14.25" customHeight="1" x14ac:dyDescent="0.15">
      <c r="A292" s="138"/>
      <c r="B292" s="436"/>
      <c r="C292" s="139">
        <v>15</v>
      </c>
      <c r="D292" s="140" t="s">
        <v>175</v>
      </c>
      <c r="E292" s="140"/>
      <c r="F292" s="140"/>
      <c r="G292" s="140"/>
      <c r="H292" s="140"/>
      <c r="I292" s="140"/>
      <c r="J292" s="140"/>
      <c r="K292" s="140"/>
      <c r="L292" s="140"/>
      <c r="M292" s="140"/>
      <c r="N292" s="140"/>
      <c r="O292" s="140"/>
      <c r="P292" s="140"/>
      <c r="Q292" s="140"/>
      <c r="R292" s="140"/>
      <c r="S292" s="140"/>
      <c r="T292" s="140"/>
      <c r="U292" s="140"/>
      <c r="V292" s="140"/>
      <c r="W292" s="140"/>
      <c r="X292" s="141"/>
      <c r="Y292" s="458"/>
      <c r="Z292" s="459"/>
      <c r="AA292" s="460"/>
    </row>
    <row r="293" spans="1:27" s="137" customFormat="1" ht="14.25" customHeight="1" x14ac:dyDescent="0.15">
      <c r="A293" s="138"/>
      <c r="B293" s="113"/>
      <c r="C293" s="138"/>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402"/>
      <c r="Z293" s="402"/>
      <c r="AA293" s="402"/>
    </row>
    <row r="294" spans="1:27" s="137" customFormat="1" ht="18" customHeight="1" x14ac:dyDescent="0.15">
      <c r="A294" s="471" t="s">
        <v>337</v>
      </c>
      <c r="B294" s="471"/>
      <c r="C294" s="471"/>
      <c r="D294" s="471"/>
      <c r="E294" s="471"/>
      <c r="F294" s="471"/>
      <c r="G294" s="471"/>
      <c r="H294" s="471"/>
      <c r="I294" s="471"/>
      <c r="J294" s="135"/>
      <c r="K294" s="135"/>
      <c r="L294" s="135"/>
      <c r="M294" s="135"/>
      <c r="N294" s="135"/>
      <c r="O294" s="135"/>
      <c r="P294" s="135"/>
      <c r="Q294" s="135"/>
      <c r="R294" s="135"/>
      <c r="S294" s="135"/>
      <c r="T294" s="135"/>
      <c r="U294" s="135"/>
      <c r="V294" s="135"/>
      <c r="W294" s="135"/>
      <c r="X294" s="135"/>
      <c r="Y294" s="402"/>
      <c r="Z294" s="402"/>
      <c r="AA294" s="402"/>
    </row>
    <row r="295" spans="1:27" s="137" customFormat="1" ht="20.25" customHeight="1" x14ac:dyDescent="0.15">
      <c r="A295" s="138"/>
      <c r="B295" s="434" t="s">
        <v>341</v>
      </c>
      <c r="C295" s="522" t="s">
        <v>338</v>
      </c>
      <c r="D295" s="523"/>
      <c r="E295" s="523"/>
      <c r="F295" s="523"/>
      <c r="G295" s="523"/>
      <c r="H295" s="523"/>
      <c r="I295" s="523"/>
      <c r="J295" s="523"/>
      <c r="K295" s="523"/>
      <c r="L295" s="523"/>
      <c r="M295" s="523"/>
      <c r="N295" s="523"/>
      <c r="O295" s="523"/>
      <c r="P295" s="523"/>
      <c r="Q295" s="523"/>
      <c r="R295" s="523"/>
      <c r="S295" s="523"/>
      <c r="T295" s="523"/>
      <c r="U295" s="523"/>
      <c r="V295" s="523"/>
      <c r="W295" s="523"/>
      <c r="X295" s="524"/>
      <c r="Y295" s="455"/>
      <c r="Z295" s="456"/>
      <c r="AA295" s="457"/>
    </row>
    <row r="296" spans="1:27" s="137" customFormat="1" ht="21" customHeight="1" x14ac:dyDescent="0.15">
      <c r="A296" s="138"/>
      <c r="B296" s="436"/>
      <c r="C296" s="525"/>
      <c r="D296" s="526"/>
      <c r="E296" s="526"/>
      <c r="F296" s="526"/>
      <c r="G296" s="526"/>
      <c r="H296" s="526"/>
      <c r="I296" s="526"/>
      <c r="J296" s="526"/>
      <c r="K296" s="526"/>
      <c r="L296" s="526"/>
      <c r="M296" s="526"/>
      <c r="N296" s="526"/>
      <c r="O296" s="526"/>
      <c r="P296" s="526"/>
      <c r="Q296" s="526"/>
      <c r="R296" s="526"/>
      <c r="S296" s="526"/>
      <c r="T296" s="526"/>
      <c r="U296" s="526"/>
      <c r="V296" s="526"/>
      <c r="W296" s="526"/>
      <c r="X296" s="527"/>
      <c r="Y296" s="458"/>
      <c r="Z296" s="459"/>
      <c r="AA296" s="460"/>
    </row>
    <row r="297" spans="1:27" s="137" customFormat="1" ht="16.5" customHeight="1" x14ac:dyDescent="0.15">
      <c r="A297" s="138"/>
      <c r="B297" s="434" t="s">
        <v>188</v>
      </c>
      <c r="C297" s="522" t="s">
        <v>339</v>
      </c>
      <c r="D297" s="523"/>
      <c r="E297" s="523"/>
      <c r="F297" s="523"/>
      <c r="G297" s="523"/>
      <c r="H297" s="523"/>
      <c r="I297" s="523"/>
      <c r="J297" s="523"/>
      <c r="K297" s="523"/>
      <c r="L297" s="523"/>
      <c r="M297" s="523"/>
      <c r="N297" s="523"/>
      <c r="O297" s="523"/>
      <c r="P297" s="523"/>
      <c r="Q297" s="523"/>
      <c r="R297" s="523"/>
      <c r="S297" s="523"/>
      <c r="T297" s="523"/>
      <c r="U297" s="523"/>
      <c r="V297" s="523"/>
      <c r="W297" s="523"/>
      <c r="X297" s="524"/>
      <c r="Y297" s="455"/>
      <c r="Z297" s="456"/>
      <c r="AA297" s="457"/>
    </row>
    <row r="298" spans="1:27" s="137" customFormat="1" ht="15" customHeight="1" x14ac:dyDescent="0.15">
      <c r="A298" s="138"/>
      <c r="B298" s="436"/>
      <c r="C298" s="525"/>
      <c r="D298" s="526"/>
      <c r="E298" s="526"/>
      <c r="F298" s="526"/>
      <c r="G298" s="526"/>
      <c r="H298" s="526"/>
      <c r="I298" s="526"/>
      <c r="J298" s="526"/>
      <c r="K298" s="526"/>
      <c r="L298" s="526"/>
      <c r="M298" s="526"/>
      <c r="N298" s="526"/>
      <c r="O298" s="526"/>
      <c r="P298" s="526"/>
      <c r="Q298" s="526"/>
      <c r="R298" s="526"/>
      <c r="S298" s="526"/>
      <c r="T298" s="526"/>
      <c r="U298" s="526"/>
      <c r="V298" s="526"/>
      <c r="W298" s="526"/>
      <c r="X298" s="527"/>
      <c r="Y298" s="458"/>
      <c r="Z298" s="459"/>
      <c r="AA298" s="460"/>
    </row>
    <row r="299" spans="1:27" s="137" customFormat="1" ht="11.25" customHeight="1" x14ac:dyDescent="0.15">
      <c r="A299" s="138"/>
      <c r="B299" s="434" t="s">
        <v>322</v>
      </c>
      <c r="C299" s="522" t="s">
        <v>340</v>
      </c>
      <c r="D299" s="523"/>
      <c r="E299" s="523"/>
      <c r="F299" s="523"/>
      <c r="G299" s="523"/>
      <c r="H299" s="523"/>
      <c r="I299" s="523"/>
      <c r="J299" s="523"/>
      <c r="K299" s="523"/>
      <c r="L299" s="523"/>
      <c r="M299" s="523"/>
      <c r="N299" s="523"/>
      <c r="O299" s="523"/>
      <c r="P299" s="523"/>
      <c r="Q299" s="523"/>
      <c r="R299" s="523"/>
      <c r="S299" s="523"/>
      <c r="T299" s="523"/>
      <c r="U299" s="523"/>
      <c r="V299" s="523"/>
      <c r="W299" s="523"/>
      <c r="X299" s="524"/>
      <c r="Y299" s="455"/>
      <c r="Z299" s="456"/>
      <c r="AA299" s="457"/>
    </row>
    <row r="300" spans="1:27" s="137" customFormat="1" ht="11.25" customHeight="1" x14ac:dyDescent="0.15">
      <c r="A300" s="138"/>
      <c r="B300" s="436"/>
      <c r="C300" s="525"/>
      <c r="D300" s="526"/>
      <c r="E300" s="526"/>
      <c r="F300" s="526"/>
      <c r="G300" s="526"/>
      <c r="H300" s="526"/>
      <c r="I300" s="526"/>
      <c r="J300" s="526"/>
      <c r="K300" s="526"/>
      <c r="L300" s="526"/>
      <c r="M300" s="526"/>
      <c r="N300" s="526"/>
      <c r="O300" s="526"/>
      <c r="P300" s="526"/>
      <c r="Q300" s="526"/>
      <c r="R300" s="526"/>
      <c r="S300" s="526"/>
      <c r="T300" s="526"/>
      <c r="U300" s="526"/>
      <c r="V300" s="526"/>
      <c r="W300" s="526"/>
      <c r="X300" s="527"/>
      <c r="Y300" s="458"/>
      <c r="Z300" s="459"/>
      <c r="AA300" s="460"/>
    </row>
    <row r="301" spans="1:27" ht="12.75" customHeight="1" x14ac:dyDescent="0.15">
      <c r="Y301" s="111"/>
      <c r="Z301" s="111"/>
      <c r="AA301" s="111"/>
    </row>
    <row r="302" spans="1:27" ht="18" customHeight="1" x14ac:dyDescent="0.15">
      <c r="A302" s="112" t="s">
        <v>830</v>
      </c>
      <c r="B302" s="78"/>
      <c r="C302" s="406"/>
      <c r="D302" s="406"/>
      <c r="E302" s="406"/>
      <c r="F302" s="406"/>
      <c r="G302" s="406"/>
      <c r="H302" s="406"/>
      <c r="I302" s="406"/>
      <c r="J302" s="406"/>
      <c r="K302" s="406"/>
      <c r="L302" s="406"/>
      <c r="M302" s="406"/>
      <c r="N302" s="406"/>
      <c r="O302" s="133"/>
      <c r="P302" s="406"/>
      <c r="Q302" s="406"/>
      <c r="R302" s="406"/>
      <c r="S302" s="406"/>
      <c r="T302" s="406"/>
      <c r="U302" s="406"/>
      <c r="V302" s="406"/>
      <c r="W302" s="406"/>
      <c r="X302" s="406"/>
      <c r="Y302" s="402"/>
      <c r="Z302" s="402"/>
      <c r="AA302" s="402"/>
    </row>
    <row r="303" spans="1:27" ht="15" customHeight="1" x14ac:dyDescent="0.15">
      <c r="A303" s="113"/>
      <c r="B303" s="507" t="s">
        <v>8</v>
      </c>
      <c r="C303" s="473" t="s">
        <v>211</v>
      </c>
      <c r="D303" s="473"/>
      <c r="E303" s="473"/>
      <c r="F303" s="473"/>
      <c r="G303" s="473"/>
      <c r="H303" s="473"/>
      <c r="I303" s="473"/>
      <c r="J303" s="473"/>
      <c r="K303" s="473"/>
      <c r="L303" s="473"/>
      <c r="M303" s="473"/>
      <c r="N303" s="473"/>
      <c r="O303" s="473"/>
      <c r="P303" s="473"/>
      <c r="Q303" s="473"/>
      <c r="R303" s="473"/>
      <c r="S303" s="473"/>
      <c r="T303" s="473"/>
      <c r="U303" s="473"/>
      <c r="V303" s="473"/>
      <c r="W303" s="473"/>
      <c r="X303" s="473"/>
      <c r="Y303" s="467"/>
      <c r="Z303" s="467"/>
      <c r="AA303" s="467"/>
    </row>
    <row r="304" spans="1:27" ht="15" customHeight="1" x14ac:dyDescent="0.15">
      <c r="A304" s="113"/>
      <c r="B304" s="507"/>
      <c r="C304" s="473"/>
      <c r="D304" s="473"/>
      <c r="E304" s="473"/>
      <c r="F304" s="473"/>
      <c r="G304" s="473"/>
      <c r="H304" s="473"/>
      <c r="I304" s="473"/>
      <c r="J304" s="473"/>
      <c r="K304" s="473"/>
      <c r="L304" s="473"/>
      <c r="M304" s="473"/>
      <c r="N304" s="473"/>
      <c r="O304" s="473"/>
      <c r="P304" s="473"/>
      <c r="Q304" s="473"/>
      <c r="R304" s="473"/>
      <c r="S304" s="473"/>
      <c r="T304" s="473"/>
      <c r="U304" s="473"/>
      <c r="V304" s="473"/>
      <c r="W304" s="473"/>
      <c r="X304" s="473"/>
      <c r="Y304" s="467"/>
      <c r="Z304" s="467"/>
      <c r="AA304" s="467"/>
    </row>
    <row r="305" spans="1:32" ht="12.75" customHeight="1" x14ac:dyDescent="0.15">
      <c r="A305" s="113"/>
      <c r="B305" s="78"/>
      <c r="C305" s="406"/>
      <c r="D305" s="406"/>
      <c r="E305" s="406"/>
      <c r="F305" s="406"/>
      <c r="G305" s="406"/>
      <c r="H305" s="406"/>
      <c r="I305" s="406"/>
      <c r="J305" s="406"/>
      <c r="K305" s="406"/>
      <c r="L305" s="406"/>
      <c r="M305" s="406"/>
      <c r="N305" s="406"/>
      <c r="O305" s="133"/>
      <c r="P305" s="406"/>
      <c r="Q305" s="406"/>
      <c r="R305" s="406"/>
      <c r="S305" s="406"/>
      <c r="T305" s="406"/>
      <c r="U305" s="406"/>
      <c r="V305" s="406"/>
      <c r="W305" s="406"/>
      <c r="X305" s="406"/>
      <c r="Y305" s="402"/>
      <c r="Z305" s="402"/>
      <c r="AA305" s="402"/>
    </row>
    <row r="306" spans="1:32" s="144" customFormat="1" ht="18" customHeight="1" x14ac:dyDescent="0.15">
      <c r="A306" s="112" t="s">
        <v>831</v>
      </c>
      <c r="B306" s="103"/>
      <c r="C306" s="142"/>
      <c r="D306" s="142"/>
      <c r="E306" s="142"/>
      <c r="F306" s="142"/>
      <c r="G306" s="142"/>
      <c r="H306" s="142"/>
      <c r="I306" s="142"/>
      <c r="J306" s="143"/>
      <c r="K306" s="143"/>
      <c r="L306" s="143"/>
      <c r="M306" s="143"/>
      <c r="N306" s="143"/>
      <c r="O306" s="143"/>
      <c r="P306" s="143"/>
      <c r="Q306" s="143"/>
      <c r="R306" s="143"/>
      <c r="S306" s="143"/>
      <c r="T306" s="143"/>
      <c r="U306" s="143"/>
      <c r="V306" s="143"/>
      <c r="W306" s="143"/>
      <c r="X306" s="143"/>
      <c r="Y306" s="143"/>
      <c r="Z306" s="143"/>
      <c r="AA306" s="143"/>
      <c r="AC306" s="145"/>
      <c r="AD306" s="145"/>
      <c r="AE306" s="145"/>
      <c r="AF306" s="146"/>
    </row>
    <row r="307" spans="1:32" s="129" customFormat="1" ht="22.5" customHeight="1" x14ac:dyDescent="0.15">
      <c r="A307" s="70"/>
      <c r="B307" s="434" t="s">
        <v>8</v>
      </c>
      <c r="C307" s="437" t="s">
        <v>135</v>
      </c>
      <c r="D307" s="438"/>
      <c r="E307" s="438"/>
      <c r="F307" s="438"/>
      <c r="G307" s="438"/>
      <c r="H307" s="438"/>
      <c r="I307" s="438"/>
      <c r="J307" s="438"/>
      <c r="K307" s="438"/>
      <c r="L307" s="438"/>
      <c r="M307" s="438"/>
      <c r="N307" s="438"/>
      <c r="O307" s="438"/>
      <c r="P307" s="438"/>
      <c r="Q307" s="438"/>
      <c r="R307" s="438"/>
      <c r="S307" s="438"/>
      <c r="T307" s="438"/>
      <c r="U307" s="438"/>
      <c r="V307" s="438"/>
      <c r="W307" s="438"/>
      <c r="X307" s="438"/>
      <c r="Y307" s="442"/>
      <c r="Z307" s="692"/>
      <c r="AA307" s="693"/>
      <c r="AB307" s="147"/>
    </row>
    <row r="308" spans="1:32" s="129" customFormat="1" ht="22.5" customHeight="1" x14ac:dyDescent="0.15">
      <c r="A308" s="70"/>
      <c r="B308" s="436"/>
      <c r="C308" s="439"/>
      <c r="D308" s="440"/>
      <c r="E308" s="440"/>
      <c r="F308" s="440"/>
      <c r="G308" s="440"/>
      <c r="H308" s="440"/>
      <c r="I308" s="440"/>
      <c r="J308" s="440"/>
      <c r="K308" s="440"/>
      <c r="L308" s="440"/>
      <c r="M308" s="440"/>
      <c r="N308" s="440"/>
      <c r="O308" s="440"/>
      <c r="P308" s="440"/>
      <c r="Q308" s="440"/>
      <c r="R308" s="440"/>
      <c r="S308" s="440"/>
      <c r="T308" s="440"/>
      <c r="U308" s="440"/>
      <c r="V308" s="440"/>
      <c r="W308" s="440"/>
      <c r="X308" s="440"/>
      <c r="Y308" s="694"/>
      <c r="Z308" s="695"/>
      <c r="AA308" s="696"/>
      <c r="AB308" s="147"/>
    </row>
    <row r="309" spans="1:32" ht="12" customHeight="1" x14ac:dyDescent="0.15">
      <c r="A309" s="113"/>
      <c r="B309" s="434" t="s">
        <v>9</v>
      </c>
      <c r="C309" s="554" t="s">
        <v>128</v>
      </c>
      <c r="D309" s="555"/>
      <c r="E309" s="555"/>
      <c r="F309" s="555"/>
      <c r="G309" s="555"/>
      <c r="H309" s="555"/>
      <c r="I309" s="555"/>
      <c r="J309" s="555"/>
      <c r="K309" s="555"/>
      <c r="L309" s="555"/>
      <c r="M309" s="555"/>
      <c r="N309" s="555"/>
      <c r="O309" s="555"/>
      <c r="P309" s="555"/>
      <c r="Q309" s="555"/>
      <c r="R309" s="555"/>
      <c r="S309" s="555"/>
      <c r="T309" s="555"/>
      <c r="U309" s="555"/>
      <c r="V309" s="555"/>
      <c r="W309" s="555"/>
      <c r="X309" s="556"/>
      <c r="Y309" s="455"/>
      <c r="Z309" s="456"/>
      <c r="AA309" s="457"/>
    </row>
    <row r="310" spans="1:32" ht="12" customHeight="1" x14ac:dyDescent="0.15">
      <c r="A310" s="113"/>
      <c r="B310" s="436"/>
      <c r="C310" s="557"/>
      <c r="D310" s="558"/>
      <c r="E310" s="558"/>
      <c r="F310" s="558"/>
      <c r="G310" s="558"/>
      <c r="H310" s="558"/>
      <c r="I310" s="558"/>
      <c r="J310" s="558"/>
      <c r="K310" s="558"/>
      <c r="L310" s="558"/>
      <c r="M310" s="558"/>
      <c r="N310" s="558"/>
      <c r="O310" s="558"/>
      <c r="P310" s="558"/>
      <c r="Q310" s="558"/>
      <c r="R310" s="558"/>
      <c r="S310" s="558"/>
      <c r="T310" s="558"/>
      <c r="U310" s="558"/>
      <c r="V310" s="558"/>
      <c r="W310" s="558"/>
      <c r="X310" s="559"/>
      <c r="Y310" s="468"/>
      <c r="Z310" s="469"/>
      <c r="AA310" s="470"/>
    </row>
    <row r="311" spans="1:32" s="129" customFormat="1" ht="12" customHeight="1" x14ac:dyDescent="0.15">
      <c r="A311" s="70"/>
      <c r="B311" s="434" t="s">
        <v>10</v>
      </c>
      <c r="C311" s="437" t="s">
        <v>212</v>
      </c>
      <c r="D311" s="438"/>
      <c r="E311" s="438"/>
      <c r="F311" s="438"/>
      <c r="G311" s="438"/>
      <c r="H311" s="438"/>
      <c r="I311" s="438"/>
      <c r="J311" s="438"/>
      <c r="K311" s="438"/>
      <c r="L311" s="438"/>
      <c r="M311" s="438"/>
      <c r="N311" s="438"/>
      <c r="O311" s="438"/>
      <c r="P311" s="438"/>
      <c r="Q311" s="438"/>
      <c r="R311" s="438"/>
      <c r="S311" s="438"/>
      <c r="T311" s="438"/>
      <c r="U311" s="438"/>
      <c r="V311" s="438"/>
      <c r="W311" s="438"/>
      <c r="X311" s="438"/>
      <c r="Y311" s="442"/>
      <c r="Z311" s="692"/>
      <c r="AA311" s="693"/>
      <c r="AB311" s="147"/>
    </row>
    <row r="312" spans="1:32" s="129" customFormat="1" ht="12" customHeight="1" x14ac:dyDescent="0.15">
      <c r="A312" s="70"/>
      <c r="B312" s="436"/>
      <c r="C312" s="439"/>
      <c r="D312" s="440"/>
      <c r="E312" s="440"/>
      <c r="F312" s="440"/>
      <c r="G312" s="440"/>
      <c r="H312" s="440"/>
      <c r="I312" s="440"/>
      <c r="J312" s="440"/>
      <c r="K312" s="440"/>
      <c r="L312" s="440"/>
      <c r="M312" s="440"/>
      <c r="N312" s="440"/>
      <c r="O312" s="440"/>
      <c r="P312" s="440"/>
      <c r="Q312" s="440"/>
      <c r="R312" s="440"/>
      <c r="S312" s="440"/>
      <c r="T312" s="440"/>
      <c r="U312" s="440"/>
      <c r="V312" s="440"/>
      <c r="W312" s="440"/>
      <c r="X312" s="440"/>
      <c r="Y312" s="694"/>
      <c r="Z312" s="695"/>
      <c r="AA312" s="696"/>
      <c r="AB312" s="147"/>
    </row>
    <row r="313" spans="1:32" s="129" customFormat="1" ht="15" customHeight="1" x14ac:dyDescent="0.15">
      <c r="A313" s="70"/>
      <c r="B313" s="434" t="s">
        <v>11</v>
      </c>
      <c r="C313" s="437" t="s">
        <v>176</v>
      </c>
      <c r="D313" s="438"/>
      <c r="E313" s="438"/>
      <c r="F313" s="438"/>
      <c r="G313" s="438"/>
      <c r="H313" s="438"/>
      <c r="I313" s="438"/>
      <c r="J313" s="438"/>
      <c r="K313" s="438"/>
      <c r="L313" s="438"/>
      <c r="M313" s="438"/>
      <c r="N313" s="438"/>
      <c r="O313" s="438"/>
      <c r="P313" s="438"/>
      <c r="Q313" s="438"/>
      <c r="R313" s="438"/>
      <c r="S313" s="438"/>
      <c r="T313" s="438"/>
      <c r="U313" s="438"/>
      <c r="V313" s="438"/>
      <c r="W313" s="438"/>
      <c r="X313" s="438"/>
      <c r="Y313" s="442"/>
      <c r="Z313" s="692"/>
      <c r="AA313" s="693"/>
      <c r="AB313" s="147"/>
    </row>
    <row r="314" spans="1:32" s="129" customFormat="1" ht="15" customHeight="1" x14ac:dyDescent="0.15">
      <c r="A314" s="70"/>
      <c r="B314" s="436"/>
      <c r="C314" s="439"/>
      <c r="D314" s="440"/>
      <c r="E314" s="440"/>
      <c r="F314" s="440"/>
      <c r="G314" s="440"/>
      <c r="H314" s="440"/>
      <c r="I314" s="440"/>
      <c r="J314" s="440"/>
      <c r="K314" s="440"/>
      <c r="L314" s="440"/>
      <c r="M314" s="440"/>
      <c r="N314" s="440"/>
      <c r="O314" s="440"/>
      <c r="P314" s="440"/>
      <c r="Q314" s="440"/>
      <c r="R314" s="440"/>
      <c r="S314" s="440"/>
      <c r="T314" s="440"/>
      <c r="U314" s="440"/>
      <c r="V314" s="440"/>
      <c r="W314" s="440"/>
      <c r="X314" s="440"/>
      <c r="Y314" s="694"/>
      <c r="Z314" s="695"/>
      <c r="AA314" s="696"/>
      <c r="AB314" s="147"/>
    </row>
    <row r="315" spans="1:32" s="149" customFormat="1" ht="12.75" customHeight="1" x14ac:dyDescent="0.15">
      <c r="A315" s="148"/>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c r="AC315" s="145"/>
      <c r="AD315" s="145"/>
      <c r="AE315" s="145"/>
      <c r="AF315" s="150"/>
    </row>
    <row r="316" spans="1:32" ht="18" customHeight="1" x14ac:dyDescent="0.15">
      <c r="A316" s="112" t="s">
        <v>347</v>
      </c>
      <c r="B316" s="101"/>
      <c r="C316" s="113"/>
      <c r="D316" s="113"/>
      <c r="E316" s="113"/>
      <c r="F316" s="113"/>
      <c r="G316" s="113"/>
      <c r="H316" s="113"/>
      <c r="I316" s="113"/>
      <c r="Y316" s="111"/>
      <c r="Z316" s="111"/>
      <c r="AA316" s="111"/>
    </row>
    <row r="317" spans="1:32" ht="15" customHeight="1" x14ac:dyDescent="0.15">
      <c r="A317" s="113"/>
      <c r="B317" s="507" t="s">
        <v>8</v>
      </c>
      <c r="C317" s="437" t="s">
        <v>136</v>
      </c>
      <c r="D317" s="438"/>
      <c r="E317" s="438"/>
      <c r="F317" s="438"/>
      <c r="G317" s="438"/>
      <c r="H317" s="438"/>
      <c r="I317" s="438"/>
      <c r="J317" s="438"/>
      <c r="K317" s="438"/>
      <c r="L317" s="438"/>
      <c r="M317" s="438"/>
      <c r="N317" s="438"/>
      <c r="O317" s="438"/>
      <c r="P317" s="438"/>
      <c r="Q317" s="438"/>
      <c r="R317" s="438"/>
      <c r="S317" s="438"/>
      <c r="T317" s="438"/>
      <c r="U317" s="438"/>
      <c r="V317" s="438"/>
      <c r="W317" s="438"/>
      <c r="X317" s="452"/>
      <c r="Y317" s="455"/>
      <c r="Z317" s="456"/>
      <c r="AA317" s="457"/>
    </row>
    <row r="318" spans="1:32" ht="15" customHeight="1" x14ac:dyDescent="0.15">
      <c r="A318" s="113"/>
      <c r="B318" s="507"/>
      <c r="C318" s="476"/>
      <c r="D318" s="477"/>
      <c r="E318" s="477"/>
      <c r="F318" s="477"/>
      <c r="G318" s="477"/>
      <c r="H318" s="477"/>
      <c r="I318" s="477"/>
      <c r="J318" s="477"/>
      <c r="K318" s="477"/>
      <c r="L318" s="477"/>
      <c r="M318" s="477"/>
      <c r="N318" s="477"/>
      <c r="O318" s="477"/>
      <c r="P318" s="477"/>
      <c r="Q318" s="477"/>
      <c r="R318" s="477"/>
      <c r="S318" s="477"/>
      <c r="T318" s="477"/>
      <c r="U318" s="477"/>
      <c r="V318" s="477"/>
      <c r="W318" s="477"/>
      <c r="X318" s="478"/>
      <c r="Y318" s="468"/>
      <c r="Z318" s="469"/>
      <c r="AA318" s="470"/>
    </row>
    <row r="319" spans="1:32" ht="22.5" customHeight="1" x14ac:dyDescent="0.15">
      <c r="A319" s="113"/>
      <c r="B319" s="507" t="s">
        <v>9</v>
      </c>
      <c r="C319" s="437" t="s">
        <v>342</v>
      </c>
      <c r="D319" s="438"/>
      <c r="E319" s="438"/>
      <c r="F319" s="438"/>
      <c r="G319" s="438"/>
      <c r="H319" s="438"/>
      <c r="I319" s="438"/>
      <c r="J319" s="438"/>
      <c r="K319" s="438"/>
      <c r="L319" s="438"/>
      <c r="M319" s="438"/>
      <c r="N319" s="438"/>
      <c r="O319" s="438"/>
      <c r="P319" s="438"/>
      <c r="Q319" s="438"/>
      <c r="R319" s="438"/>
      <c r="S319" s="438"/>
      <c r="T319" s="438"/>
      <c r="U319" s="438"/>
      <c r="V319" s="438"/>
      <c r="W319" s="438"/>
      <c r="X319" s="452"/>
      <c r="Y319" s="210"/>
      <c r="Z319" s="164"/>
      <c r="AA319" s="211"/>
    </row>
    <row r="320" spans="1:32" ht="22.5" customHeight="1" x14ac:dyDescent="0.15">
      <c r="A320" s="113"/>
      <c r="B320" s="507"/>
      <c r="C320" s="476"/>
      <c r="D320" s="477"/>
      <c r="E320" s="477"/>
      <c r="F320" s="477"/>
      <c r="G320" s="477"/>
      <c r="H320" s="477"/>
      <c r="I320" s="477"/>
      <c r="J320" s="477"/>
      <c r="K320" s="477"/>
      <c r="L320" s="477"/>
      <c r="M320" s="477"/>
      <c r="N320" s="477"/>
      <c r="O320" s="477"/>
      <c r="P320" s="477"/>
      <c r="Q320" s="477"/>
      <c r="R320" s="477"/>
      <c r="S320" s="477"/>
      <c r="T320" s="477"/>
      <c r="U320" s="477"/>
      <c r="V320" s="477"/>
      <c r="W320" s="477"/>
      <c r="X320" s="478"/>
      <c r="Y320" s="212"/>
      <c r="Z320" s="213"/>
      <c r="AA320" s="214"/>
    </row>
    <row r="321" spans="1:27" ht="11.25" customHeight="1" x14ac:dyDescent="0.15">
      <c r="A321" s="113"/>
      <c r="B321" s="434" t="s">
        <v>326</v>
      </c>
      <c r="C321" s="437" t="s">
        <v>343</v>
      </c>
      <c r="D321" s="438"/>
      <c r="E321" s="438"/>
      <c r="F321" s="438"/>
      <c r="G321" s="438"/>
      <c r="H321" s="438"/>
      <c r="I321" s="438"/>
      <c r="J321" s="438"/>
      <c r="K321" s="438"/>
      <c r="L321" s="438"/>
      <c r="M321" s="438"/>
      <c r="N321" s="438"/>
      <c r="O321" s="438"/>
      <c r="P321" s="438"/>
      <c r="Q321" s="438"/>
      <c r="R321" s="438"/>
      <c r="S321" s="438"/>
      <c r="T321" s="438"/>
      <c r="U321" s="438"/>
      <c r="V321" s="438"/>
      <c r="W321" s="438"/>
      <c r="X321" s="452"/>
      <c r="Y321" s="455"/>
      <c r="Z321" s="456"/>
      <c r="AA321" s="457"/>
    </row>
    <row r="322" spans="1:27" ht="11.25" customHeight="1" x14ac:dyDescent="0.15">
      <c r="A322" s="113"/>
      <c r="B322" s="436"/>
      <c r="C322" s="439"/>
      <c r="D322" s="440"/>
      <c r="E322" s="440"/>
      <c r="F322" s="440"/>
      <c r="G322" s="440"/>
      <c r="H322" s="440"/>
      <c r="I322" s="440"/>
      <c r="J322" s="440"/>
      <c r="K322" s="440"/>
      <c r="L322" s="440"/>
      <c r="M322" s="440"/>
      <c r="N322" s="440"/>
      <c r="O322" s="440"/>
      <c r="P322" s="440"/>
      <c r="Q322" s="440"/>
      <c r="R322" s="440"/>
      <c r="S322" s="440"/>
      <c r="T322" s="440"/>
      <c r="U322" s="440"/>
      <c r="V322" s="440"/>
      <c r="W322" s="440"/>
      <c r="X322" s="453"/>
      <c r="Y322" s="458"/>
      <c r="Z322" s="459"/>
      <c r="AA322" s="460"/>
    </row>
    <row r="323" spans="1:27" ht="15" customHeight="1" x14ac:dyDescent="0.15">
      <c r="A323" s="113"/>
      <c r="B323" s="434" t="s">
        <v>327</v>
      </c>
      <c r="C323" s="437" t="s">
        <v>344</v>
      </c>
      <c r="D323" s="438"/>
      <c r="E323" s="438"/>
      <c r="F323" s="438"/>
      <c r="G323" s="438"/>
      <c r="H323" s="438"/>
      <c r="I323" s="438"/>
      <c r="J323" s="438"/>
      <c r="K323" s="438"/>
      <c r="L323" s="438"/>
      <c r="M323" s="438"/>
      <c r="N323" s="438"/>
      <c r="O323" s="438"/>
      <c r="P323" s="438"/>
      <c r="Q323" s="438"/>
      <c r="R323" s="438"/>
      <c r="S323" s="438"/>
      <c r="T323" s="438"/>
      <c r="U323" s="438"/>
      <c r="V323" s="438"/>
      <c r="W323" s="438"/>
      <c r="X323" s="452"/>
      <c r="Y323" s="455"/>
      <c r="Z323" s="456"/>
      <c r="AA323" s="457"/>
    </row>
    <row r="324" spans="1:27" ht="15" customHeight="1" x14ac:dyDescent="0.15">
      <c r="A324" s="113"/>
      <c r="B324" s="436"/>
      <c r="C324" s="439"/>
      <c r="D324" s="440"/>
      <c r="E324" s="440"/>
      <c r="F324" s="440"/>
      <c r="G324" s="440"/>
      <c r="H324" s="440"/>
      <c r="I324" s="440"/>
      <c r="J324" s="440"/>
      <c r="K324" s="440"/>
      <c r="L324" s="440"/>
      <c r="M324" s="440"/>
      <c r="N324" s="440"/>
      <c r="O324" s="440"/>
      <c r="P324" s="440"/>
      <c r="Q324" s="440"/>
      <c r="R324" s="440"/>
      <c r="S324" s="440"/>
      <c r="T324" s="440"/>
      <c r="U324" s="440"/>
      <c r="V324" s="440"/>
      <c r="W324" s="440"/>
      <c r="X324" s="453"/>
      <c r="Y324" s="458"/>
      <c r="Z324" s="459"/>
      <c r="AA324" s="460"/>
    </row>
    <row r="325" spans="1:27" ht="12" customHeight="1" x14ac:dyDescent="0.15">
      <c r="A325" s="113"/>
      <c r="B325" s="434" t="s">
        <v>12</v>
      </c>
      <c r="C325" s="437" t="s">
        <v>137</v>
      </c>
      <c r="D325" s="508"/>
      <c r="E325" s="508"/>
      <c r="F325" s="508"/>
      <c r="G325" s="508"/>
      <c r="H325" s="508"/>
      <c r="I325" s="508"/>
      <c r="J325" s="508"/>
      <c r="K325" s="508"/>
      <c r="L325" s="508"/>
      <c r="M325" s="508"/>
      <c r="N325" s="508"/>
      <c r="O325" s="508"/>
      <c r="P325" s="508"/>
      <c r="Q325" s="508"/>
      <c r="R325" s="508"/>
      <c r="S325" s="508"/>
      <c r="T325" s="508"/>
      <c r="U325" s="508"/>
      <c r="V325" s="508"/>
      <c r="W325" s="508"/>
      <c r="X325" s="508"/>
      <c r="Y325" s="437"/>
      <c r="Z325" s="511"/>
      <c r="AA325" s="512"/>
    </row>
    <row r="326" spans="1:27" ht="12" customHeight="1" x14ac:dyDescent="0.15">
      <c r="A326" s="113"/>
      <c r="B326" s="436"/>
      <c r="C326" s="509"/>
      <c r="D326" s="510"/>
      <c r="E326" s="510"/>
      <c r="F326" s="510"/>
      <c r="G326" s="510"/>
      <c r="H326" s="510"/>
      <c r="I326" s="510"/>
      <c r="J326" s="510"/>
      <c r="K326" s="510"/>
      <c r="L326" s="510"/>
      <c r="M326" s="510"/>
      <c r="N326" s="510"/>
      <c r="O326" s="510"/>
      <c r="P326" s="510"/>
      <c r="Q326" s="510"/>
      <c r="R326" s="510"/>
      <c r="S326" s="510"/>
      <c r="T326" s="510"/>
      <c r="U326" s="510"/>
      <c r="V326" s="510"/>
      <c r="W326" s="510"/>
      <c r="X326" s="510"/>
      <c r="Y326" s="513"/>
      <c r="Z326" s="514"/>
      <c r="AA326" s="515"/>
    </row>
    <row r="327" spans="1:27" ht="16.5" customHeight="1" x14ac:dyDescent="0.15">
      <c r="A327" s="113"/>
      <c r="B327" s="507" t="s">
        <v>13</v>
      </c>
      <c r="C327" s="437" t="s">
        <v>287</v>
      </c>
      <c r="D327" s="438"/>
      <c r="E327" s="438"/>
      <c r="F327" s="438"/>
      <c r="G327" s="438"/>
      <c r="H327" s="438"/>
      <c r="I327" s="438"/>
      <c r="J327" s="438"/>
      <c r="K327" s="438"/>
      <c r="L327" s="438"/>
      <c r="M327" s="438"/>
      <c r="N327" s="438"/>
      <c r="O327" s="438"/>
      <c r="P327" s="438"/>
      <c r="Q327" s="438"/>
      <c r="R327" s="438"/>
      <c r="S327" s="438"/>
      <c r="T327" s="438"/>
      <c r="U327" s="438"/>
      <c r="V327" s="438"/>
      <c r="W327" s="438"/>
      <c r="X327" s="452"/>
      <c r="Y327" s="455"/>
      <c r="Z327" s="456"/>
      <c r="AA327" s="457"/>
    </row>
    <row r="328" spans="1:27" ht="16.5" customHeight="1" x14ac:dyDescent="0.15">
      <c r="A328" s="113"/>
      <c r="B328" s="507"/>
      <c r="C328" s="476"/>
      <c r="D328" s="477"/>
      <c r="E328" s="477"/>
      <c r="F328" s="477"/>
      <c r="G328" s="477"/>
      <c r="H328" s="477"/>
      <c r="I328" s="477"/>
      <c r="J328" s="477"/>
      <c r="K328" s="477"/>
      <c r="L328" s="477"/>
      <c r="M328" s="477"/>
      <c r="N328" s="477"/>
      <c r="O328" s="477"/>
      <c r="P328" s="477"/>
      <c r="Q328" s="477"/>
      <c r="R328" s="477"/>
      <c r="S328" s="477"/>
      <c r="T328" s="477"/>
      <c r="U328" s="477"/>
      <c r="V328" s="477"/>
      <c r="W328" s="477"/>
      <c r="X328" s="478"/>
      <c r="Y328" s="468"/>
      <c r="Z328" s="469"/>
      <c r="AA328" s="470"/>
    </row>
    <row r="329" spans="1:27" ht="12.75" customHeight="1" x14ac:dyDescent="0.15">
      <c r="A329" s="113"/>
      <c r="B329" s="130"/>
      <c r="C329" s="132"/>
      <c r="D329" s="417"/>
      <c r="E329" s="417"/>
      <c r="F329" s="417"/>
      <c r="G329" s="417"/>
      <c r="H329" s="417"/>
      <c r="I329" s="417"/>
      <c r="J329" s="75"/>
      <c r="K329" s="75"/>
      <c r="L329" s="75"/>
      <c r="M329" s="75"/>
      <c r="N329" s="75"/>
      <c r="O329" s="75"/>
      <c r="P329" s="75"/>
      <c r="Q329" s="75"/>
      <c r="R329" s="75"/>
      <c r="S329" s="75"/>
      <c r="T329" s="75"/>
      <c r="U329" s="75"/>
      <c r="V329" s="75"/>
      <c r="W329" s="75"/>
      <c r="X329" s="75"/>
      <c r="Y329" s="400"/>
      <c r="Z329" s="400"/>
      <c r="AA329" s="400"/>
    </row>
    <row r="330" spans="1:27" ht="18" customHeight="1" x14ac:dyDescent="0.15">
      <c r="A330" s="112" t="s">
        <v>348</v>
      </c>
      <c r="B330" s="101"/>
      <c r="C330" s="113"/>
      <c r="D330" s="113"/>
      <c r="E330" s="113"/>
      <c r="F330" s="113"/>
      <c r="G330" s="113"/>
      <c r="H330" s="113"/>
      <c r="I330" s="113"/>
      <c r="Y330" s="111"/>
      <c r="Z330" s="111"/>
      <c r="AA330" s="111"/>
    </row>
    <row r="331" spans="1:27" ht="15" customHeight="1" x14ac:dyDescent="0.15">
      <c r="A331" s="113"/>
      <c r="B331" s="507" t="s">
        <v>8</v>
      </c>
      <c r="C331" s="473" t="s">
        <v>138</v>
      </c>
      <c r="D331" s="553"/>
      <c r="E331" s="553"/>
      <c r="F331" s="553"/>
      <c r="G331" s="553"/>
      <c r="H331" s="553"/>
      <c r="I331" s="553"/>
      <c r="J331" s="553"/>
      <c r="K331" s="553"/>
      <c r="L331" s="553"/>
      <c r="M331" s="553"/>
      <c r="N331" s="553"/>
      <c r="O331" s="553"/>
      <c r="P331" s="553"/>
      <c r="Q331" s="553"/>
      <c r="R331" s="553"/>
      <c r="S331" s="553"/>
      <c r="T331" s="553"/>
      <c r="U331" s="553"/>
      <c r="V331" s="553"/>
      <c r="W331" s="553"/>
      <c r="X331" s="553"/>
      <c r="Y331" s="467"/>
      <c r="Z331" s="467"/>
      <c r="AA331" s="467"/>
    </row>
    <row r="332" spans="1:27" ht="15" customHeight="1" x14ac:dyDescent="0.15">
      <c r="A332" s="113"/>
      <c r="B332" s="507"/>
      <c r="C332" s="553"/>
      <c r="D332" s="553"/>
      <c r="E332" s="553"/>
      <c r="F332" s="553"/>
      <c r="G332" s="553"/>
      <c r="H332" s="553"/>
      <c r="I332" s="553"/>
      <c r="J332" s="553"/>
      <c r="K332" s="553"/>
      <c r="L332" s="553"/>
      <c r="M332" s="553"/>
      <c r="N332" s="553"/>
      <c r="O332" s="553"/>
      <c r="P332" s="553"/>
      <c r="Q332" s="553"/>
      <c r="R332" s="553"/>
      <c r="S332" s="553"/>
      <c r="T332" s="553"/>
      <c r="U332" s="553"/>
      <c r="V332" s="553"/>
      <c r="W332" s="553"/>
      <c r="X332" s="553"/>
      <c r="Y332" s="467"/>
      <c r="Z332" s="467"/>
      <c r="AA332" s="467"/>
    </row>
    <row r="333" spans="1:27" ht="22.5" customHeight="1" x14ac:dyDescent="0.15">
      <c r="A333" s="113"/>
      <c r="B333" s="507" t="s">
        <v>9</v>
      </c>
      <c r="C333" s="567" t="s">
        <v>832</v>
      </c>
      <c r="D333" s="683"/>
      <c r="E333" s="683"/>
      <c r="F333" s="683"/>
      <c r="G333" s="683"/>
      <c r="H333" s="683"/>
      <c r="I333" s="683"/>
      <c r="J333" s="683"/>
      <c r="K333" s="683"/>
      <c r="L333" s="683"/>
      <c r="M333" s="683"/>
      <c r="N333" s="683"/>
      <c r="O333" s="683"/>
      <c r="P333" s="683"/>
      <c r="Q333" s="683"/>
      <c r="R333" s="683"/>
      <c r="S333" s="683"/>
      <c r="T333" s="683"/>
      <c r="U333" s="683"/>
      <c r="V333" s="683"/>
      <c r="W333" s="683"/>
      <c r="X333" s="683"/>
      <c r="Y333" s="467"/>
      <c r="Z333" s="467"/>
      <c r="AA333" s="467"/>
    </row>
    <row r="334" spans="1:27" ht="22.5" customHeight="1" x14ac:dyDescent="0.15">
      <c r="A334" s="113"/>
      <c r="B334" s="507"/>
      <c r="C334" s="685"/>
      <c r="D334" s="686"/>
      <c r="E334" s="686"/>
      <c r="F334" s="686"/>
      <c r="G334" s="686"/>
      <c r="H334" s="686"/>
      <c r="I334" s="686"/>
      <c r="J334" s="686"/>
      <c r="K334" s="686"/>
      <c r="L334" s="686"/>
      <c r="M334" s="686"/>
      <c r="N334" s="686"/>
      <c r="O334" s="686"/>
      <c r="P334" s="686"/>
      <c r="Q334" s="686"/>
      <c r="R334" s="686"/>
      <c r="S334" s="686"/>
      <c r="T334" s="686"/>
      <c r="U334" s="686"/>
      <c r="V334" s="686"/>
      <c r="W334" s="686"/>
      <c r="X334" s="686"/>
      <c r="Y334" s="467"/>
      <c r="Z334" s="467"/>
      <c r="AA334" s="467"/>
    </row>
    <row r="335" spans="1:27" ht="12.75" customHeight="1" x14ac:dyDescent="0.15">
      <c r="A335" s="113"/>
      <c r="B335" s="78"/>
      <c r="C335" s="128"/>
      <c r="D335" s="113"/>
      <c r="E335" s="113"/>
      <c r="F335" s="113"/>
      <c r="G335" s="113"/>
      <c r="H335" s="113"/>
      <c r="I335" s="113"/>
      <c r="Y335" s="402"/>
      <c r="Z335" s="402"/>
      <c r="AA335" s="402"/>
    </row>
    <row r="336" spans="1:27" ht="18" customHeight="1" x14ac:dyDescent="0.15">
      <c r="A336" s="112" t="s">
        <v>833</v>
      </c>
      <c r="B336" s="101"/>
      <c r="C336" s="113"/>
      <c r="D336" s="113"/>
      <c r="E336" s="113"/>
      <c r="F336" s="113"/>
      <c r="G336" s="113"/>
      <c r="H336" s="113"/>
      <c r="I336" s="113"/>
      <c r="Y336" s="111"/>
      <c r="Z336" s="111"/>
      <c r="AA336" s="111"/>
    </row>
    <row r="337" spans="1:27" ht="15" customHeight="1" x14ac:dyDescent="0.15">
      <c r="A337" s="113"/>
      <c r="B337" s="507" t="s">
        <v>8</v>
      </c>
      <c r="C337" s="437" t="s">
        <v>139</v>
      </c>
      <c r="D337" s="438"/>
      <c r="E337" s="438"/>
      <c r="F337" s="438"/>
      <c r="G337" s="438"/>
      <c r="H337" s="438"/>
      <c r="I337" s="438"/>
      <c r="J337" s="438"/>
      <c r="K337" s="438"/>
      <c r="L337" s="438"/>
      <c r="M337" s="438"/>
      <c r="N337" s="438"/>
      <c r="O337" s="438"/>
      <c r="P337" s="438"/>
      <c r="Q337" s="438"/>
      <c r="R337" s="438"/>
      <c r="S337" s="438"/>
      <c r="T337" s="438"/>
      <c r="U337" s="438"/>
      <c r="V337" s="438"/>
      <c r="W337" s="438"/>
      <c r="X337" s="452"/>
      <c r="Y337" s="455"/>
      <c r="Z337" s="456"/>
      <c r="AA337" s="457"/>
    </row>
    <row r="338" spans="1:27" ht="15" customHeight="1" x14ac:dyDescent="0.15">
      <c r="A338" s="113"/>
      <c r="B338" s="507"/>
      <c r="C338" s="476"/>
      <c r="D338" s="477"/>
      <c r="E338" s="477"/>
      <c r="F338" s="477"/>
      <c r="G338" s="477"/>
      <c r="H338" s="477"/>
      <c r="I338" s="477"/>
      <c r="J338" s="477"/>
      <c r="K338" s="477"/>
      <c r="L338" s="477"/>
      <c r="M338" s="477"/>
      <c r="N338" s="477"/>
      <c r="O338" s="477"/>
      <c r="P338" s="477"/>
      <c r="Q338" s="477"/>
      <c r="R338" s="477"/>
      <c r="S338" s="477"/>
      <c r="T338" s="477"/>
      <c r="U338" s="477"/>
      <c r="V338" s="477"/>
      <c r="W338" s="477"/>
      <c r="X338" s="478"/>
      <c r="Y338" s="468"/>
      <c r="Z338" s="469"/>
      <c r="AA338" s="470"/>
    </row>
    <row r="339" spans="1:27" ht="26.25" customHeight="1" x14ac:dyDescent="0.15">
      <c r="A339" s="113"/>
      <c r="B339" s="507" t="s">
        <v>9</v>
      </c>
      <c r="C339" s="437" t="s">
        <v>213</v>
      </c>
      <c r="D339" s="674"/>
      <c r="E339" s="674"/>
      <c r="F339" s="674"/>
      <c r="G339" s="674"/>
      <c r="H339" s="674"/>
      <c r="I339" s="674"/>
      <c r="J339" s="674"/>
      <c r="K339" s="674"/>
      <c r="L339" s="674"/>
      <c r="M339" s="674"/>
      <c r="N339" s="674"/>
      <c r="O339" s="674"/>
      <c r="P339" s="674"/>
      <c r="Q339" s="674"/>
      <c r="R339" s="674"/>
      <c r="S339" s="674"/>
      <c r="T339" s="674"/>
      <c r="U339" s="674"/>
      <c r="V339" s="674"/>
      <c r="W339" s="674"/>
      <c r="X339" s="675"/>
      <c r="Y339" s="455"/>
      <c r="Z339" s="456"/>
      <c r="AA339" s="457"/>
    </row>
    <row r="340" spans="1:27" ht="19.5" customHeight="1" x14ac:dyDescent="0.15">
      <c r="A340" s="113"/>
      <c r="B340" s="507"/>
      <c r="C340" s="676"/>
      <c r="D340" s="677"/>
      <c r="E340" s="677"/>
      <c r="F340" s="677"/>
      <c r="G340" s="677"/>
      <c r="H340" s="677"/>
      <c r="I340" s="677"/>
      <c r="J340" s="677"/>
      <c r="K340" s="677"/>
      <c r="L340" s="677"/>
      <c r="M340" s="677"/>
      <c r="N340" s="677"/>
      <c r="O340" s="677"/>
      <c r="P340" s="677"/>
      <c r="Q340" s="677"/>
      <c r="R340" s="677"/>
      <c r="S340" s="677"/>
      <c r="T340" s="677"/>
      <c r="U340" s="677"/>
      <c r="V340" s="677"/>
      <c r="W340" s="677"/>
      <c r="X340" s="678"/>
      <c r="Y340" s="468"/>
      <c r="Z340" s="469"/>
      <c r="AA340" s="470"/>
    </row>
    <row r="341" spans="1:27" ht="19.5" customHeight="1" x14ac:dyDescent="0.15">
      <c r="A341" s="113"/>
      <c r="B341" s="507" t="s">
        <v>10</v>
      </c>
      <c r="C341" s="437" t="s">
        <v>140</v>
      </c>
      <c r="D341" s="674"/>
      <c r="E341" s="674"/>
      <c r="F341" s="674"/>
      <c r="G341" s="674"/>
      <c r="H341" s="674"/>
      <c r="I341" s="674"/>
      <c r="J341" s="674"/>
      <c r="K341" s="674"/>
      <c r="L341" s="674"/>
      <c r="M341" s="674"/>
      <c r="N341" s="674"/>
      <c r="O341" s="674"/>
      <c r="P341" s="674"/>
      <c r="Q341" s="674"/>
      <c r="R341" s="674"/>
      <c r="S341" s="674"/>
      <c r="T341" s="674"/>
      <c r="U341" s="674"/>
      <c r="V341" s="674"/>
      <c r="W341" s="674"/>
      <c r="X341" s="675"/>
      <c r="Y341" s="455"/>
      <c r="Z341" s="456"/>
      <c r="AA341" s="457"/>
    </row>
    <row r="342" spans="1:27" ht="23.25" customHeight="1" x14ac:dyDescent="0.15">
      <c r="A342" s="113"/>
      <c r="B342" s="507"/>
      <c r="C342" s="676"/>
      <c r="D342" s="677"/>
      <c r="E342" s="677"/>
      <c r="F342" s="677"/>
      <c r="G342" s="677"/>
      <c r="H342" s="677"/>
      <c r="I342" s="677"/>
      <c r="J342" s="677"/>
      <c r="K342" s="677"/>
      <c r="L342" s="677"/>
      <c r="M342" s="677"/>
      <c r="N342" s="677"/>
      <c r="O342" s="677"/>
      <c r="P342" s="677"/>
      <c r="Q342" s="677"/>
      <c r="R342" s="677"/>
      <c r="S342" s="677"/>
      <c r="T342" s="677"/>
      <c r="U342" s="677"/>
      <c r="V342" s="677"/>
      <c r="W342" s="677"/>
      <c r="X342" s="678"/>
      <c r="Y342" s="468"/>
      <c r="Z342" s="469"/>
      <c r="AA342" s="470"/>
    </row>
    <row r="343" spans="1:27" ht="12.75" customHeight="1" x14ac:dyDescent="0.15">
      <c r="A343" s="113"/>
      <c r="B343" s="130"/>
      <c r="C343" s="75"/>
      <c r="D343" s="417"/>
      <c r="E343" s="417"/>
      <c r="F343" s="417"/>
      <c r="G343" s="417"/>
      <c r="H343" s="417"/>
      <c r="I343" s="417"/>
      <c r="J343" s="75"/>
      <c r="K343" s="75"/>
      <c r="L343" s="75"/>
      <c r="M343" s="75"/>
      <c r="N343" s="75"/>
      <c r="O343" s="75"/>
      <c r="P343" s="75"/>
      <c r="Q343" s="75"/>
      <c r="R343" s="75"/>
      <c r="S343" s="75"/>
      <c r="T343" s="75"/>
      <c r="U343" s="75"/>
      <c r="V343" s="75"/>
      <c r="W343" s="75"/>
      <c r="X343" s="75"/>
      <c r="Y343" s="400"/>
      <c r="Z343" s="400"/>
      <c r="AA343" s="400"/>
    </row>
    <row r="344" spans="1:27" ht="18" customHeight="1" x14ac:dyDescent="0.15">
      <c r="A344" s="112" t="s">
        <v>834</v>
      </c>
      <c r="B344" s="101"/>
      <c r="C344" s="113"/>
      <c r="D344" s="113"/>
      <c r="E344" s="113"/>
      <c r="F344" s="113"/>
      <c r="G344" s="113"/>
      <c r="H344" s="113"/>
      <c r="I344" s="113"/>
      <c r="Y344" s="111"/>
      <c r="Z344" s="111"/>
      <c r="AA344" s="111"/>
    </row>
    <row r="345" spans="1:27" ht="11.25" customHeight="1" x14ac:dyDescent="0.15">
      <c r="A345" s="113"/>
      <c r="B345" s="507" t="s">
        <v>8</v>
      </c>
      <c r="C345" s="437" t="s">
        <v>141</v>
      </c>
      <c r="D345" s="674"/>
      <c r="E345" s="674"/>
      <c r="F345" s="674"/>
      <c r="G345" s="674"/>
      <c r="H345" s="674"/>
      <c r="I345" s="674"/>
      <c r="J345" s="674"/>
      <c r="K345" s="674"/>
      <c r="L345" s="674"/>
      <c r="M345" s="674"/>
      <c r="N345" s="674"/>
      <c r="O345" s="674"/>
      <c r="P345" s="674"/>
      <c r="Q345" s="674"/>
      <c r="R345" s="674"/>
      <c r="S345" s="674"/>
      <c r="T345" s="674"/>
      <c r="U345" s="674"/>
      <c r="V345" s="674"/>
      <c r="W345" s="674"/>
      <c r="X345" s="675"/>
      <c r="Y345" s="455"/>
      <c r="Z345" s="456"/>
      <c r="AA345" s="457"/>
    </row>
    <row r="346" spans="1:27" ht="11.25" customHeight="1" x14ac:dyDescent="0.15">
      <c r="A346" s="113"/>
      <c r="B346" s="507"/>
      <c r="C346" s="676"/>
      <c r="D346" s="677"/>
      <c r="E346" s="677"/>
      <c r="F346" s="677"/>
      <c r="G346" s="677"/>
      <c r="H346" s="677"/>
      <c r="I346" s="677"/>
      <c r="J346" s="677"/>
      <c r="K346" s="677"/>
      <c r="L346" s="677"/>
      <c r="M346" s="677"/>
      <c r="N346" s="677"/>
      <c r="O346" s="677"/>
      <c r="P346" s="677"/>
      <c r="Q346" s="677"/>
      <c r="R346" s="677"/>
      <c r="S346" s="677"/>
      <c r="T346" s="677"/>
      <c r="U346" s="677"/>
      <c r="V346" s="677"/>
      <c r="W346" s="677"/>
      <c r="X346" s="678"/>
      <c r="Y346" s="468"/>
      <c r="Z346" s="469"/>
      <c r="AA346" s="470"/>
    </row>
    <row r="347" spans="1:27" ht="12.75" customHeight="1" x14ac:dyDescent="0.15">
      <c r="A347" s="113"/>
      <c r="B347" s="130"/>
      <c r="C347" s="132"/>
      <c r="D347" s="417"/>
      <c r="E347" s="417"/>
      <c r="F347" s="417"/>
      <c r="G347" s="417"/>
      <c r="H347" s="417"/>
      <c r="I347" s="417"/>
      <c r="J347" s="75"/>
      <c r="K347" s="75"/>
      <c r="L347" s="75"/>
      <c r="M347" s="75"/>
      <c r="N347" s="75"/>
      <c r="O347" s="75"/>
      <c r="P347" s="75"/>
      <c r="Q347" s="75"/>
      <c r="R347" s="75"/>
      <c r="S347" s="75"/>
      <c r="T347" s="75"/>
      <c r="U347" s="75"/>
      <c r="V347" s="75"/>
      <c r="W347" s="75"/>
      <c r="X347" s="75"/>
      <c r="Y347" s="400"/>
      <c r="Z347" s="400"/>
      <c r="AA347" s="400"/>
    </row>
    <row r="348" spans="1:27" ht="18" customHeight="1" x14ac:dyDescent="0.15">
      <c r="A348" s="112" t="s">
        <v>349</v>
      </c>
      <c r="B348" s="101"/>
      <c r="C348" s="113"/>
      <c r="D348" s="113"/>
      <c r="E348" s="113"/>
      <c r="F348" s="113"/>
      <c r="G348" s="113"/>
      <c r="H348" s="113"/>
      <c r="I348" s="113"/>
      <c r="Y348" s="111"/>
      <c r="Z348" s="111"/>
      <c r="AA348" s="111"/>
    </row>
    <row r="349" spans="1:27" ht="15" customHeight="1" x14ac:dyDescent="0.15">
      <c r="A349" s="113"/>
      <c r="B349" s="507" t="s">
        <v>8</v>
      </c>
      <c r="C349" s="437" t="s">
        <v>142</v>
      </c>
      <c r="D349" s="674"/>
      <c r="E349" s="674"/>
      <c r="F349" s="674"/>
      <c r="G349" s="674"/>
      <c r="H349" s="674"/>
      <c r="I349" s="674"/>
      <c r="J349" s="674"/>
      <c r="K349" s="674"/>
      <c r="L349" s="674"/>
      <c r="M349" s="674"/>
      <c r="N349" s="674"/>
      <c r="O349" s="674"/>
      <c r="P349" s="674"/>
      <c r="Q349" s="674"/>
      <c r="R349" s="674"/>
      <c r="S349" s="674"/>
      <c r="T349" s="674"/>
      <c r="U349" s="674"/>
      <c r="V349" s="674"/>
      <c r="W349" s="674"/>
      <c r="X349" s="675"/>
      <c r="Y349" s="455"/>
      <c r="Z349" s="456"/>
      <c r="AA349" s="457"/>
    </row>
    <row r="350" spans="1:27" ht="15" customHeight="1" x14ac:dyDescent="0.15">
      <c r="A350" s="113"/>
      <c r="B350" s="507"/>
      <c r="C350" s="676"/>
      <c r="D350" s="677"/>
      <c r="E350" s="677"/>
      <c r="F350" s="677"/>
      <c r="G350" s="677"/>
      <c r="H350" s="677"/>
      <c r="I350" s="677"/>
      <c r="J350" s="677"/>
      <c r="K350" s="677"/>
      <c r="L350" s="677"/>
      <c r="M350" s="677"/>
      <c r="N350" s="677"/>
      <c r="O350" s="677"/>
      <c r="P350" s="677"/>
      <c r="Q350" s="677"/>
      <c r="R350" s="677"/>
      <c r="S350" s="677"/>
      <c r="T350" s="677"/>
      <c r="U350" s="677"/>
      <c r="V350" s="677"/>
      <c r="W350" s="677"/>
      <c r="X350" s="678"/>
      <c r="Y350" s="468"/>
      <c r="Z350" s="469"/>
      <c r="AA350" s="470"/>
    </row>
    <row r="351" spans="1:27" ht="12.75" customHeight="1" x14ac:dyDescent="0.15">
      <c r="A351" s="113"/>
      <c r="B351" s="130"/>
      <c r="C351" s="132"/>
      <c r="D351" s="417"/>
      <c r="E351" s="417"/>
      <c r="F351" s="417"/>
      <c r="G351" s="417"/>
      <c r="H351" s="417"/>
      <c r="I351" s="417"/>
      <c r="J351" s="75"/>
      <c r="K351" s="75"/>
      <c r="L351" s="75"/>
      <c r="M351" s="75"/>
      <c r="N351" s="75"/>
      <c r="O351" s="75"/>
      <c r="P351" s="75"/>
      <c r="Q351" s="75"/>
      <c r="R351" s="75"/>
      <c r="S351" s="75"/>
      <c r="T351" s="75"/>
      <c r="U351" s="75"/>
      <c r="V351" s="75"/>
      <c r="W351" s="75"/>
      <c r="X351" s="75"/>
      <c r="Y351" s="400"/>
      <c r="Z351" s="400"/>
      <c r="AA351" s="400"/>
    </row>
    <row r="352" spans="1:27" ht="20.100000000000001" customHeight="1" x14ac:dyDescent="0.15">
      <c r="A352" s="112" t="s">
        <v>835</v>
      </c>
      <c r="B352" s="101"/>
      <c r="C352" s="113"/>
      <c r="D352" s="113"/>
      <c r="E352" s="113"/>
      <c r="F352" s="113"/>
      <c r="G352" s="113"/>
      <c r="H352" s="113"/>
      <c r="I352" s="113"/>
      <c r="Y352" s="111"/>
      <c r="Z352" s="111"/>
      <c r="AA352" s="111"/>
    </row>
    <row r="353" spans="1:27" ht="15" customHeight="1" x14ac:dyDescent="0.15">
      <c r="A353" s="113"/>
      <c r="B353" s="507" t="s">
        <v>8</v>
      </c>
      <c r="C353" s="437" t="s">
        <v>214</v>
      </c>
      <c r="D353" s="674"/>
      <c r="E353" s="674"/>
      <c r="F353" s="674"/>
      <c r="G353" s="674"/>
      <c r="H353" s="674"/>
      <c r="I353" s="674"/>
      <c r="J353" s="674"/>
      <c r="K353" s="674"/>
      <c r="L353" s="674"/>
      <c r="M353" s="674"/>
      <c r="N353" s="674"/>
      <c r="O353" s="674"/>
      <c r="P353" s="674"/>
      <c r="Q353" s="674"/>
      <c r="R353" s="674"/>
      <c r="S353" s="674"/>
      <c r="T353" s="674"/>
      <c r="U353" s="674"/>
      <c r="V353" s="674"/>
      <c r="W353" s="674"/>
      <c r="X353" s="675"/>
      <c r="Y353" s="455"/>
      <c r="Z353" s="456"/>
      <c r="AA353" s="457"/>
    </row>
    <row r="354" spans="1:27" ht="15" customHeight="1" x14ac:dyDescent="0.15">
      <c r="A354" s="113"/>
      <c r="B354" s="507"/>
      <c r="C354" s="676"/>
      <c r="D354" s="677"/>
      <c r="E354" s="677"/>
      <c r="F354" s="677"/>
      <c r="G354" s="677"/>
      <c r="H354" s="677"/>
      <c r="I354" s="677"/>
      <c r="J354" s="677"/>
      <c r="K354" s="677"/>
      <c r="L354" s="677"/>
      <c r="M354" s="677"/>
      <c r="N354" s="677"/>
      <c r="O354" s="677"/>
      <c r="P354" s="677"/>
      <c r="Q354" s="677"/>
      <c r="R354" s="677"/>
      <c r="S354" s="677"/>
      <c r="T354" s="677"/>
      <c r="U354" s="677"/>
      <c r="V354" s="677"/>
      <c r="W354" s="677"/>
      <c r="X354" s="678"/>
      <c r="Y354" s="468"/>
      <c r="Z354" s="469"/>
      <c r="AA354" s="470"/>
    </row>
    <row r="355" spans="1:27" ht="11.25" customHeight="1" x14ac:dyDescent="0.15">
      <c r="A355" s="113"/>
      <c r="B355" s="507" t="s">
        <v>9</v>
      </c>
      <c r="C355" s="482" t="s">
        <v>143</v>
      </c>
      <c r="D355" s="483"/>
      <c r="E355" s="483"/>
      <c r="F355" s="483"/>
      <c r="G355" s="483"/>
      <c r="H355" s="483"/>
      <c r="I355" s="483"/>
      <c r="J355" s="483"/>
      <c r="K355" s="483"/>
      <c r="L355" s="483"/>
      <c r="M355" s="483"/>
      <c r="N355" s="483"/>
      <c r="O355" s="483"/>
      <c r="P355" s="483"/>
      <c r="Q355" s="483"/>
      <c r="R355" s="483"/>
      <c r="S355" s="483"/>
      <c r="T355" s="483"/>
      <c r="U355" s="483"/>
      <c r="V355" s="483"/>
      <c r="W355" s="483"/>
      <c r="X355" s="484"/>
      <c r="Y355" s="455"/>
      <c r="Z355" s="456"/>
      <c r="AA355" s="457"/>
    </row>
    <row r="356" spans="1:27" ht="11.25" customHeight="1" x14ac:dyDescent="0.15">
      <c r="A356" s="113"/>
      <c r="B356" s="507"/>
      <c r="C356" s="518"/>
      <c r="D356" s="519"/>
      <c r="E356" s="519"/>
      <c r="F356" s="519"/>
      <c r="G356" s="519"/>
      <c r="H356" s="519"/>
      <c r="I356" s="519"/>
      <c r="J356" s="519"/>
      <c r="K356" s="519"/>
      <c r="L356" s="519"/>
      <c r="M356" s="519"/>
      <c r="N356" s="519"/>
      <c r="O356" s="519"/>
      <c r="P356" s="519"/>
      <c r="Q356" s="519"/>
      <c r="R356" s="519"/>
      <c r="S356" s="519"/>
      <c r="T356" s="519"/>
      <c r="U356" s="519"/>
      <c r="V356" s="519"/>
      <c r="W356" s="519"/>
      <c r="X356" s="520"/>
      <c r="Y356" s="468"/>
      <c r="Z356" s="469"/>
      <c r="AA356" s="470"/>
    </row>
    <row r="357" spans="1:27" ht="30" customHeight="1" x14ac:dyDescent="0.15">
      <c r="A357" s="113"/>
      <c r="B357" s="507" t="s">
        <v>10</v>
      </c>
      <c r="C357" s="437" t="s">
        <v>277</v>
      </c>
      <c r="D357" s="674"/>
      <c r="E357" s="674"/>
      <c r="F357" s="674"/>
      <c r="G357" s="674"/>
      <c r="H357" s="674"/>
      <c r="I357" s="674"/>
      <c r="J357" s="674"/>
      <c r="K357" s="674"/>
      <c r="L357" s="674"/>
      <c r="M357" s="674"/>
      <c r="N357" s="674"/>
      <c r="O357" s="674"/>
      <c r="P357" s="674"/>
      <c r="Q357" s="674"/>
      <c r="R357" s="674"/>
      <c r="S357" s="674"/>
      <c r="T357" s="674"/>
      <c r="U357" s="674"/>
      <c r="V357" s="674"/>
      <c r="W357" s="674"/>
      <c r="X357" s="675"/>
      <c r="Y357" s="455"/>
      <c r="Z357" s="456"/>
      <c r="AA357" s="457"/>
    </row>
    <row r="358" spans="1:27" ht="30" customHeight="1" x14ac:dyDescent="0.15">
      <c r="A358" s="113"/>
      <c r="B358" s="507"/>
      <c r="C358" s="676"/>
      <c r="D358" s="677"/>
      <c r="E358" s="677"/>
      <c r="F358" s="677"/>
      <c r="G358" s="677"/>
      <c r="H358" s="677"/>
      <c r="I358" s="677"/>
      <c r="J358" s="677"/>
      <c r="K358" s="677"/>
      <c r="L358" s="677"/>
      <c r="M358" s="677"/>
      <c r="N358" s="677"/>
      <c r="O358" s="677"/>
      <c r="P358" s="677"/>
      <c r="Q358" s="677"/>
      <c r="R358" s="677"/>
      <c r="S358" s="677"/>
      <c r="T358" s="677"/>
      <c r="U358" s="677"/>
      <c r="V358" s="677"/>
      <c r="W358" s="677"/>
      <c r="X358" s="678"/>
      <c r="Y358" s="468"/>
      <c r="Z358" s="469"/>
      <c r="AA358" s="470"/>
    </row>
    <row r="359" spans="1:27" ht="21" customHeight="1" x14ac:dyDescent="0.15">
      <c r="A359" s="113"/>
      <c r="B359" s="507" t="s">
        <v>11</v>
      </c>
      <c r="C359" s="437" t="s">
        <v>276</v>
      </c>
      <c r="D359" s="674"/>
      <c r="E359" s="674"/>
      <c r="F359" s="674"/>
      <c r="G359" s="674"/>
      <c r="H359" s="674"/>
      <c r="I359" s="674"/>
      <c r="J359" s="674"/>
      <c r="K359" s="674"/>
      <c r="L359" s="674"/>
      <c r="M359" s="674"/>
      <c r="N359" s="674"/>
      <c r="O359" s="674"/>
      <c r="P359" s="674"/>
      <c r="Q359" s="674"/>
      <c r="R359" s="674"/>
      <c r="S359" s="674"/>
      <c r="T359" s="674"/>
      <c r="U359" s="674"/>
      <c r="V359" s="674"/>
      <c r="W359" s="674"/>
      <c r="X359" s="675"/>
      <c r="Y359" s="455"/>
      <c r="Z359" s="456"/>
      <c r="AA359" s="457"/>
    </row>
    <row r="360" spans="1:27" ht="21" customHeight="1" x14ac:dyDescent="0.15">
      <c r="A360" s="113"/>
      <c r="B360" s="507"/>
      <c r="C360" s="676"/>
      <c r="D360" s="677"/>
      <c r="E360" s="677"/>
      <c r="F360" s="677"/>
      <c r="G360" s="677"/>
      <c r="H360" s="677"/>
      <c r="I360" s="677"/>
      <c r="J360" s="677"/>
      <c r="K360" s="677"/>
      <c r="L360" s="677"/>
      <c r="M360" s="677"/>
      <c r="N360" s="677"/>
      <c r="O360" s="677"/>
      <c r="P360" s="677"/>
      <c r="Q360" s="677"/>
      <c r="R360" s="677"/>
      <c r="S360" s="677"/>
      <c r="T360" s="677"/>
      <c r="U360" s="677"/>
      <c r="V360" s="677"/>
      <c r="W360" s="677"/>
      <c r="X360" s="678"/>
      <c r="Y360" s="468"/>
      <c r="Z360" s="469"/>
      <c r="AA360" s="470"/>
    </row>
    <row r="361" spans="1:27" ht="12.75" customHeight="1" x14ac:dyDescent="0.15">
      <c r="A361" s="113"/>
      <c r="B361" s="130"/>
      <c r="C361" s="132"/>
      <c r="D361" s="417"/>
      <c r="E361" s="417"/>
      <c r="F361" s="417"/>
      <c r="G361" s="417"/>
      <c r="H361" s="417"/>
      <c r="I361" s="417"/>
      <c r="J361" s="75"/>
      <c r="K361" s="75"/>
      <c r="L361" s="75"/>
      <c r="M361" s="75"/>
      <c r="N361" s="75"/>
      <c r="O361" s="75"/>
      <c r="P361" s="75"/>
      <c r="Q361" s="75"/>
      <c r="R361" s="75"/>
      <c r="S361" s="75"/>
      <c r="T361" s="75"/>
      <c r="U361" s="75"/>
      <c r="V361" s="75"/>
      <c r="W361" s="75"/>
      <c r="X361" s="75"/>
      <c r="Y361" s="400"/>
      <c r="Z361" s="400"/>
      <c r="AA361" s="400"/>
    </row>
    <row r="362" spans="1:27" ht="19.5" customHeight="1" x14ac:dyDescent="0.15">
      <c r="A362" s="112" t="s">
        <v>350</v>
      </c>
      <c r="B362" s="78"/>
      <c r="C362" s="423"/>
      <c r="D362" s="423"/>
      <c r="E362" s="423"/>
      <c r="F362" s="423"/>
      <c r="G362" s="423"/>
      <c r="H362" s="423"/>
      <c r="I362" s="423"/>
      <c r="J362" s="423"/>
      <c r="K362" s="423"/>
      <c r="L362" s="423"/>
      <c r="M362" s="423"/>
      <c r="N362" s="423"/>
      <c r="O362" s="151"/>
      <c r="P362" s="423"/>
      <c r="Q362" s="423"/>
      <c r="R362" s="423"/>
      <c r="S362" s="423"/>
      <c r="T362" s="423"/>
      <c r="U362" s="423"/>
      <c r="V362" s="423"/>
      <c r="W362" s="423"/>
      <c r="X362" s="423"/>
      <c r="Y362" s="402"/>
      <c r="Z362" s="402"/>
      <c r="AA362" s="402"/>
    </row>
    <row r="363" spans="1:27" s="129" customFormat="1" ht="22.5" customHeight="1" x14ac:dyDescent="0.15">
      <c r="A363" s="70"/>
      <c r="B363" s="709" t="s">
        <v>8</v>
      </c>
      <c r="C363" s="437" t="s">
        <v>286</v>
      </c>
      <c r="D363" s="438"/>
      <c r="E363" s="438"/>
      <c r="F363" s="438"/>
      <c r="G363" s="438"/>
      <c r="H363" s="438"/>
      <c r="I363" s="438"/>
      <c r="J363" s="438"/>
      <c r="K363" s="438"/>
      <c r="L363" s="438"/>
      <c r="M363" s="438"/>
      <c r="N363" s="438"/>
      <c r="O363" s="438"/>
      <c r="P363" s="438"/>
      <c r="Q363" s="438"/>
      <c r="R363" s="438"/>
      <c r="S363" s="438"/>
      <c r="T363" s="438"/>
      <c r="U363" s="438"/>
      <c r="V363" s="438"/>
      <c r="W363" s="438"/>
      <c r="X363" s="452"/>
      <c r="Y363" s="442"/>
      <c r="Z363" s="692"/>
      <c r="AA363" s="693"/>
    </row>
    <row r="364" spans="1:27" s="129" customFormat="1" ht="22.5" customHeight="1" x14ac:dyDescent="0.15">
      <c r="A364" s="70"/>
      <c r="B364" s="710"/>
      <c r="C364" s="439"/>
      <c r="D364" s="440"/>
      <c r="E364" s="440"/>
      <c r="F364" s="440"/>
      <c r="G364" s="440"/>
      <c r="H364" s="440"/>
      <c r="I364" s="440"/>
      <c r="J364" s="440"/>
      <c r="K364" s="440"/>
      <c r="L364" s="440"/>
      <c r="M364" s="440"/>
      <c r="N364" s="440"/>
      <c r="O364" s="440"/>
      <c r="P364" s="440"/>
      <c r="Q364" s="440"/>
      <c r="R364" s="440"/>
      <c r="S364" s="440"/>
      <c r="T364" s="440"/>
      <c r="U364" s="440"/>
      <c r="V364" s="440"/>
      <c r="W364" s="440"/>
      <c r="X364" s="453"/>
      <c r="Y364" s="694"/>
      <c r="Z364" s="695"/>
      <c r="AA364" s="696"/>
    </row>
    <row r="365" spans="1:27" s="129" customFormat="1" ht="30" customHeight="1" x14ac:dyDescent="0.15">
      <c r="A365" s="70"/>
      <c r="B365" s="427" t="s">
        <v>9</v>
      </c>
      <c r="C365" s="437" t="s">
        <v>285</v>
      </c>
      <c r="D365" s="438"/>
      <c r="E365" s="438"/>
      <c r="F365" s="438"/>
      <c r="G365" s="438"/>
      <c r="H365" s="438"/>
      <c r="I365" s="438"/>
      <c r="J365" s="438"/>
      <c r="K365" s="438"/>
      <c r="L365" s="438"/>
      <c r="M365" s="438"/>
      <c r="N365" s="438"/>
      <c r="O365" s="438"/>
      <c r="P365" s="438"/>
      <c r="Q365" s="438"/>
      <c r="R365" s="438"/>
      <c r="S365" s="438"/>
      <c r="T365" s="438"/>
      <c r="U365" s="438"/>
      <c r="V365" s="438"/>
      <c r="W365" s="438"/>
      <c r="X365" s="452"/>
      <c r="Y365" s="442"/>
      <c r="Z365" s="692"/>
      <c r="AA365" s="693"/>
    </row>
    <row r="366" spans="1:27" s="129" customFormat="1" ht="76.5" customHeight="1" x14ac:dyDescent="0.15">
      <c r="A366" s="70"/>
      <c r="B366" s="427" t="s">
        <v>10</v>
      </c>
      <c r="C366" s="500" t="s">
        <v>319</v>
      </c>
      <c r="D366" s="501"/>
      <c r="E366" s="501"/>
      <c r="F366" s="501"/>
      <c r="G366" s="501"/>
      <c r="H366" s="501"/>
      <c r="I366" s="501"/>
      <c r="J366" s="501"/>
      <c r="K366" s="501"/>
      <c r="L366" s="501"/>
      <c r="M366" s="501"/>
      <c r="N366" s="501"/>
      <c r="O366" s="501"/>
      <c r="P366" s="501"/>
      <c r="Q366" s="501"/>
      <c r="R366" s="501"/>
      <c r="S366" s="501"/>
      <c r="T366" s="501"/>
      <c r="U366" s="501"/>
      <c r="V366" s="501"/>
      <c r="W366" s="501"/>
      <c r="X366" s="502"/>
      <c r="Y366" s="725"/>
      <c r="Z366" s="726"/>
      <c r="AA366" s="727"/>
    </row>
    <row r="367" spans="1:27" s="129" customFormat="1" ht="15" customHeight="1" x14ac:dyDescent="0.15">
      <c r="A367" s="70"/>
      <c r="B367" s="709" t="s">
        <v>11</v>
      </c>
      <c r="C367" s="437" t="s">
        <v>281</v>
      </c>
      <c r="D367" s="438"/>
      <c r="E367" s="438"/>
      <c r="F367" s="438"/>
      <c r="G367" s="438"/>
      <c r="H367" s="438"/>
      <c r="I367" s="438"/>
      <c r="J367" s="438"/>
      <c r="K367" s="438"/>
      <c r="L367" s="438"/>
      <c r="M367" s="438"/>
      <c r="N367" s="438"/>
      <c r="O367" s="438"/>
      <c r="P367" s="438"/>
      <c r="Q367" s="438"/>
      <c r="R367" s="438"/>
      <c r="S367" s="438"/>
      <c r="T367" s="438"/>
      <c r="U367" s="438"/>
      <c r="V367" s="438"/>
      <c r="W367" s="438"/>
      <c r="X367" s="452"/>
      <c r="Y367" s="442"/>
      <c r="Z367" s="692"/>
      <c r="AA367" s="693"/>
    </row>
    <row r="368" spans="1:27" s="129" customFormat="1" ht="15" customHeight="1" x14ac:dyDescent="0.15">
      <c r="A368" s="70"/>
      <c r="B368" s="710"/>
      <c r="C368" s="439"/>
      <c r="D368" s="440"/>
      <c r="E368" s="440"/>
      <c r="F368" s="440"/>
      <c r="G368" s="440"/>
      <c r="H368" s="440"/>
      <c r="I368" s="440"/>
      <c r="J368" s="440"/>
      <c r="K368" s="440"/>
      <c r="L368" s="440"/>
      <c r="M368" s="440"/>
      <c r="N368" s="440"/>
      <c r="O368" s="440"/>
      <c r="P368" s="440"/>
      <c r="Q368" s="440"/>
      <c r="R368" s="440"/>
      <c r="S368" s="440"/>
      <c r="T368" s="440"/>
      <c r="U368" s="440"/>
      <c r="V368" s="440"/>
      <c r="W368" s="440"/>
      <c r="X368" s="453"/>
      <c r="Y368" s="694"/>
      <c r="Z368" s="695"/>
      <c r="AA368" s="696"/>
    </row>
    <row r="369" spans="1:27" s="129" customFormat="1" ht="15" customHeight="1" x14ac:dyDescent="0.15">
      <c r="A369" s="70"/>
      <c r="B369" s="709" t="s">
        <v>12</v>
      </c>
      <c r="C369" s="437" t="s">
        <v>284</v>
      </c>
      <c r="D369" s="438"/>
      <c r="E369" s="438"/>
      <c r="F369" s="438"/>
      <c r="G369" s="438"/>
      <c r="H369" s="438"/>
      <c r="I369" s="438"/>
      <c r="J369" s="438"/>
      <c r="K369" s="438"/>
      <c r="L369" s="438"/>
      <c r="M369" s="438"/>
      <c r="N369" s="438"/>
      <c r="O369" s="438"/>
      <c r="P369" s="438"/>
      <c r="Q369" s="438"/>
      <c r="R369" s="438"/>
      <c r="S369" s="438"/>
      <c r="T369" s="438"/>
      <c r="U369" s="438"/>
      <c r="V369" s="438"/>
      <c r="W369" s="438"/>
      <c r="X369" s="452"/>
      <c r="Y369" s="442"/>
      <c r="Z369" s="692"/>
      <c r="AA369" s="693"/>
    </row>
    <row r="370" spans="1:27" s="129" customFormat="1" ht="15" customHeight="1" x14ac:dyDescent="0.15">
      <c r="A370" s="70"/>
      <c r="B370" s="710"/>
      <c r="C370" s="439"/>
      <c r="D370" s="440"/>
      <c r="E370" s="440"/>
      <c r="F370" s="440"/>
      <c r="G370" s="440"/>
      <c r="H370" s="440"/>
      <c r="I370" s="440"/>
      <c r="J370" s="440"/>
      <c r="K370" s="440"/>
      <c r="L370" s="440"/>
      <c r="M370" s="440"/>
      <c r="N370" s="440"/>
      <c r="O370" s="440"/>
      <c r="P370" s="440"/>
      <c r="Q370" s="440"/>
      <c r="R370" s="440"/>
      <c r="S370" s="440"/>
      <c r="T370" s="440"/>
      <c r="U370" s="440"/>
      <c r="V370" s="440"/>
      <c r="W370" s="440"/>
      <c r="X370" s="453"/>
      <c r="Y370" s="694"/>
      <c r="Z370" s="695"/>
      <c r="AA370" s="696"/>
    </row>
    <row r="371" spans="1:27" s="129" customFormat="1" ht="15" customHeight="1" x14ac:dyDescent="0.15">
      <c r="A371" s="70"/>
      <c r="B371" s="709" t="s">
        <v>13</v>
      </c>
      <c r="C371" s="437" t="s">
        <v>282</v>
      </c>
      <c r="D371" s="438"/>
      <c r="E371" s="438"/>
      <c r="F371" s="438"/>
      <c r="G371" s="438"/>
      <c r="H371" s="438"/>
      <c r="I371" s="438"/>
      <c r="J371" s="438"/>
      <c r="K371" s="438"/>
      <c r="L371" s="438"/>
      <c r="M371" s="438"/>
      <c r="N371" s="438"/>
      <c r="O371" s="438"/>
      <c r="P371" s="438"/>
      <c r="Q371" s="438"/>
      <c r="R371" s="438"/>
      <c r="S371" s="438"/>
      <c r="T371" s="438"/>
      <c r="U371" s="438"/>
      <c r="V371" s="438"/>
      <c r="W371" s="438"/>
      <c r="X371" s="452"/>
      <c r="Y371" s="442"/>
      <c r="Z371" s="692"/>
      <c r="AA371" s="693"/>
    </row>
    <row r="372" spans="1:27" s="129" customFormat="1" ht="15" customHeight="1" x14ac:dyDescent="0.15">
      <c r="A372" s="70"/>
      <c r="B372" s="710"/>
      <c r="C372" s="439"/>
      <c r="D372" s="440"/>
      <c r="E372" s="440"/>
      <c r="F372" s="440"/>
      <c r="G372" s="440"/>
      <c r="H372" s="440"/>
      <c r="I372" s="440"/>
      <c r="J372" s="440"/>
      <c r="K372" s="440"/>
      <c r="L372" s="440"/>
      <c r="M372" s="440"/>
      <c r="N372" s="440"/>
      <c r="O372" s="440"/>
      <c r="P372" s="440"/>
      <c r="Q372" s="440"/>
      <c r="R372" s="440"/>
      <c r="S372" s="440"/>
      <c r="T372" s="440"/>
      <c r="U372" s="440"/>
      <c r="V372" s="440"/>
      <c r="W372" s="440"/>
      <c r="X372" s="453"/>
      <c r="Y372" s="694"/>
      <c r="Z372" s="695"/>
      <c r="AA372" s="696"/>
    </row>
    <row r="373" spans="1:27" s="129" customFormat="1" ht="22.5" customHeight="1" x14ac:dyDescent="0.15">
      <c r="A373" s="70"/>
      <c r="B373" s="709" t="s">
        <v>49</v>
      </c>
      <c r="C373" s="437" t="s">
        <v>283</v>
      </c>
      <c r="D373" s="438"/>
      <c r="E373" s="438"/>
      <c r="F373" s="438"/>
      <c r="G373" s="438"/>
      <c r="H373" s="438"/>
      <c r="I373" s="438"/>
      <c r="J373" s="438"/>
      <c r="K373" s="438"/>
      <c r="L373" s="438"/>
      <c r="M373" s="438"/>
      <c r="N373" s="438"/>
      <c r="O373" s="438"/>
      <c r="P373" s="438"/>
      <c r="Q373" s="438"/>
      <c r="R373" s="438"/>
      <c r="S373" s="438"/>
      <c r="T373" s="438"/>
      <c r="U373" s="438"/>
      <c r="V373" s="438"/>
      <c r="W373" s="438"/>
      <c r="X373" s="452"/>
      <c r="Y373" s="442"/>
      <c r="Z373" s="692"/>
      <c r="AA373" s="693"/>
    </row>
    <row r="374" spans="1:27" s="129" customFormat="1" ht="22.5" customHeight="1" x14ac:dyDescent="0.15">
      <c r="A374" s="70"/>
      <c r="B374" s="710"/>
      <c r="C374" s="439"/>
      <c r="D374" s="440"/>
      <c r="E374" s="440"/>
      <c r="F374" s="440"/>
      <c r="G374" s="440"/>
      <c r="H374" s="440"/>
      <c r="I374" s="440"/>
      <c r="J374" s="440"/>
      <c r="K374" s="440"/>
      <c r="L374" s="440"/>
      <c r="M374" s="440"/>
      <c r="N374" s="440"/>
      <c r="O374" s="440"/>
      <c r="P374" s="440"/>
      <c r="Q374" s="440"/>
      <c r="R374" s="440"/>
      <c r="S374" s="440"/>
      <c r="T374" s="440"/>
      <c r="U374" s="440"/>
      <c r="V374" s="440"/>
      <c r="W374" s="440"/>
      <c r="X374" s="453"/>
      <c r="Y374" s="694"/>
      <c r="Z374" s="695"/>
      <c r="AA374" s="696"/>
    </row>
    <row r="375" spans="1:27" ht="11.25" customHeight="1" x14ac:dyDescent="0.15">
      <c r="A375" s="113"/>
      <c r="C375" s="423"/>
      <c r="D375" s="423"/>
      <c r="E375" s="423"/>
      <c r="F375" s="423"/>
      <c r="G375" s="423"/>
      <c r="H375" s="423"/>
      <c r="I375" s="423"/>
      <c r="J375" s="423"/>
      <c r="K375" s="423"/>
      <c r="L375" s="423"/>
      <c r="M375" s="423"/>
      <c r="N375" s="423"/>
      <c r="O375" s="151"/>
      <c r="P375" s="423"/>
      <c r="Q375" s="423"/>
      <c r="R375" s="423"/>
      <c r="S375" s="423"/>
      <c r="T375" s="423"/>
      <c r="U375" s="423"/>
      <c r="V375" s="423"/>
      <c r="W375" s="423"/>
      <c r="X375" s="423"/>
      <c r="Y375" s="402"/>
      <c r="Z375" s="402"/>
      <c r="AA375" s="402"/>
    </row>
    <row r="376" spans="1:27" ht="18" customHeight="1" x14ac:dyDescent="0.15">
      <c r="A376" s="112" t="s">
        <v>836</v>
      </c>
      <c r="B376" s="101"/>
      <c r="C376" s="113"/>
      <c r="D376" s="113"/>
      <c r="E376" s="113"/>
      <c r="F376" s="113"/>
      <c r="G376" s="113"/>
      <c r="H376" s="113"/>
      <c r="I376" s="113"/>
      <c r="Y376" s="111"/>
      <c r="Z376" s="111"/>
      <c r="AA376" s="111"/>
    </row>
    <row r="377" spans="1:27" s="152" customFormat="1" ht="22.5" customHeight="1" x14ac:dyDescent="0.15">
      <c r="A377" s="128"/>
      <c r="B377" s="507" t="s">
        <v>8</v>
      </c>
      <c r="C377" s="437" t="s">
        <v>181</v>
      </c>
      <c r="D377" s="674"/>
      <c r="E377" s="674"/>
      <c r="F377" s="674"/>
      <c r="G377" s="674"/>
      <c r="H377" s="674"/>
      <c r="I377" s="674"/>
      <c r="J377" s="674"/>
      <c r="K377" s="674"/>
      <c r="L377" s="674"/>
      <c r="M377" s="674"/>
      <c r="N377" s="674"/>
      <c r="O377" s="674"/>
      <c r="P377" s="674"/>
      <c r="Q377" s="674"/>
      <c r="R377" s="674"/>
      <c r="S377" s="674"/>
      <c r="T377" s="674"/>
      <c r="U377" s="674"/>
      <c r="V377" s="674"/>
      <c r="W377" s="674"/>
      <c r="X377" s="675"/>
      <c r="Y377" s="455"/>
      <c r="Z377" s="456"/>
      <c r="AA377" s="457"/>
    </row>
    <row r="378" spans="1:27" s="152" customFormat="1" ht="22.5" customHeight="1" x14ac:dyDescent="0.15">
      <c r="A378" s="128"/>
      <c r="B378" s="507"/>
      <c r="C378" s="676"/>
      <c r="D378" s="677"/>
      <c r="E378" s="677"/>
      <c r="F378" s="677"/>
      <c r="G378" s="677"/>
      <c r="H378" s="677"/>
      <c r="I378" s="677"/>
      <c r="J378" s="677"/>
      <c r="K378" s="677"/>
      <c r="L378" s="677"/>
      <c r="M378" s="677"/>
      <c r="N378" s="677"/>
      <c r="O378" s="677"/>
      <c r="P378" s="677"/>
      <c r="Q378" s="677"/>
      <c r="R378" s="677"/>
      <c r="S378" s="677"/>
      <c r="T378" s="677"/>
      <c r="U378" s="677"/>
      <c r="V378" s="677"/>
      <c r="W378" s="677"/>
      <c r="X378" s="678"/>
      <c r="Y378" s="468"/>
      <c r="Z378" s="469"/>
      <c r="AA378" s="470"/>
    </row>
    <row r="379" spans="1:27" s="152" customFormat="1" ht="11.25" customHeight="1" x14ac:dyDescent="0.15">
      <c r="A379" s="128"/>
      <c r="B379" s="507" t="s">
        <v>9</v>
      </c>
      <c r="C379" s="482" t="s">
        <v>177</v>
      </c>
      <c r="D379" s="483"/>
      <c r="E379" s="483"/>
      <c r="F379" s="483"/>
      <c r="G379" s="483"/>
      <c r="H379" s="483"/>
      <c r="I379" s="483"/>
      <c r="J379" s="483"/>
      <c r="K379" s="483"/>
      <c r="L379" s="483"/>
      <c r="M379" s="483"/>
      <c r="N379" s="483"/>
      <c r="O379" s="483"/>
      <c r="P379" s="483"/>
      <c r="Q379" s="483"/>
      <c r="R379" s="483"/>
      <c r="S379" s="483"/>
      <c r="T379" s="483"/>
      <c r="U379" s="483"/>
      <c r="V379" s="483"/>
      <c r="W379" s="483"/>
      <c r="X379" s="484"/>
      <c r="Y379" s="455"/>
      <c r="Z379" s="456"/>
      <c r="AA379" s="457"/>
    </row>
    <row r="380" spans="1:27" s="152" customFormat="1" ht="11.25" customHeight="1" x14ac:dyDescent="0.15">
      <c r="A380" s="128"/>
      <c r="B380" s="507"/>
      <c r="C380" s="518"/>
      <c r="D380" s="519"/>
      <c r="E380" s="519"/>
      <c r="F380" s="519"/>
      <c r="G380" s="519"/>
      <c r="H380" s="519"/>
      <c r="I380" s="519"/>
      <c r="J380" s="519"/>
      <c r="K380" s="519"/>
      <c r="L380" s="519"/>
      <c r="M380" s="519"/>
      <c r="N380" s="519"/>
      <c r="O380" s="519"/>
      <c r="P380" s="519"/>
      <c r="Q380" s="519"/>
      <c r="R380" s="519"/>
      <c r="S380" s="519"/>
      <c r="T380" s="519"/>
      <c r="U380" s="519"/>
      <c r="V380" s="519"/>
      <c r="W380" s="519"/>
      <c r="X380" s="520"/>
      <c r="Y380" s="468"/>
      <c r="Z380" s="469"/>
      <c r="AA380" s="470"/>
    </row>
    <row r="381" spans="1:27" ht="11.25" customHeight="1" x14ac:dyDescent="0.15">
      <c r="A381" s="128"/>
      <c r="B381" s="434" t="s">
        <v>129</v>
      </c>
      <c r="C381" s="437" t="s">
        <v>185</v>
      </c>
      <c r="D381" s="438"/>
      <c r="E381" s="438"/>
      <c r="F381" s="438"/>
      <c r="G381" s="438"/>
      <c r="H381" s="438"/>
      <c r="I381" s="438"/>
      <c r="J381" s="438"/>
      <c r="K381" s="438"/>
      <c r="L381" s="438"/>
      <c r="M381" s="438"/>
      <c r="N381" s="438"/>
      <c r="O381" s="438"/>
      <c r="P381" s="438"/>
      <c r="Q381" s="438"/>
      <c r="R381" s="438"/>
      <c r="S381" s="438"/>
      <c r="T381" s="438"/>
      <c r="U381" s="438"/>
      <c r="V381" s="438"/>
      <c r="W381" s="438"/>
      <c r="X381" s="438"/>
      <c r="Y381" s="461"/>
      <c r="Z381" s="462"/>
      <c r="AA381" s="463"/>
    </row>
    <row r="382" spans="1:27" s="97" customFormat="1" ht="11.25" customHeight="1" x14ac:dyDescent="0.15">
      <c r="A382" s="113"/>
      <c r="B382" s="436"/>
      <c r="C382" s="439"/>
      <c r="D382" s="440"/>
      <c r="E382" s="440"/>
      <c r="F382" s="440"/>
      <c r="G382" s="440"/>
      <c r="H382" s="440"/>
      <c r="I382" s="440"/>
      <c r="J382" s="440"/>
      <c r="K382" s="440"/>
      <c r="L382" s="440"/>
      <c r="M382" s="440"/>
      <c r="N382" s="440"/>
      <c r="O382" s="440"/>
      <c r="P382" s="440"/>
      <c r="Q382" s="440"/>
      <c r="R382" s="440"/>
      <c r="S382" s="440"/>
      <c r="T382" s="440"/>
      <c r="U382" s="440"/>
      <c r="V382" s="440"/>
      <c r="W382" s="440"/>
      <c r="X382" s="440"/>
      <c r="Y382" s="464"/>
      <c r="Z382" s="465"/>
      <c r="AA382" s="466"/>
    </row>
    <row r="383" spans="1:27" s="152" customFormat="1" ht="15" customHeight="1" x14ac:dyDescent="0.15">
      <c r="A383" s="128"/>
      <c r="B383" s="507" t="s">
        <v>11</v>
      </c>
      <c r="C383" s="473" t="s">
        <v>178</v>
      </c>
      <c r="D383" s="553"/>
      <c r="E383" s="553"/>
      <c r="F383" s="553"/>
      <c r="G383" s="553"/>
      <c r="H383" s="553"/>
      <c r="I383" s="553"/>
      <c r="J383" s="553"/>
      <c r="K383" s="553"/>
      <c r="L383" s="553"/>
      <c r="M383" s="553"/>
      <c r="N383" s="553"/>
      <c r="O383" s="553"/>
      <c r="P383" s="553"/>
      <c r="Q383" s="553"/>
      <c r="R383" s="553"/>
      <c r="S383" s="553"/>
      <c r="T383" s="553"/>
      <c r="U383" s="553"/>
      <c r="V383" s="553"/>
      <c r="W383" s="553"/>
      <c r="X383" s="553"/>
      <c r="Y383" s="467"/>
      <c r="Z383" s="467"/>
      <c r="AA383" s="467"/>
    </row>
    <row r="384" spans="1:27" s="152" customFormat="1" ht="15" customHeight="1" x14ac:dyDescent="0.15">
      <c r="A384" s="128"/>
      <c r="B384" s="507"/>
      <c r="C384" s="553"/>
      <c r="D384" s="553"/>
      <c r="E384" s="553"/>
      <c r="F384" s="553"/>
      <c r="G384" s="553"/>
      <c r="H384" s="553"/>
      <c r="I384" s="553"/>
      <c r="J384" s="553"/>
      <c r="K384" s="553"/>
      <c r="L384" s="553"/>
      <c r="M384" s="553"/>
      <c r="N384" s="553"/>
      <c r="O384" s="553"/>
      <c r="P384" s="553"/>
      <c r="Q384" s="553"/>
      <c r="R384" s="553"/>
      <c r="S384" s="553"/>
      <c r="T384" s="553"/>
      <c r="U384" s="553"/>
      <c r="V384" s="553"/>
      <c r="W384" s="553"/>
      <c r="X384" s="553"/>
      <c r="Y384" s="467"/>
      <c r="Z384" s="467"/>
      <c r="AA384" s="467"/>
    </row>
    <row r="385" spans="1:27" s="152" customFormat="1" ht="11.25" customHeight="1" x14ac:dyDescent="0.15">
      <c r="A385" s="128"/>
      <c r="B385" s="507" t="s">
        <v>12</v>
      </c>
      <c r="C385" s="473" t="s">
        <v>179</v>
      </c>
      <c r="D385" s="553"/>
      <c r="E385" s="553"/>
      <c r="F385" s="553"/>
      <c r="G385" s="553"/>
      <c r="H385" s="553"/>
      <c r="I385" s="553"/>
      <c r="J385" s="553"/>
      <c r="K385" s="553"/>
      <c r="L385" s="553"/>
      <c r="M385" s="553"/>
      <c r="N385" s="553"/>
      <c r="O385" s="553"/>
      <c r="P385" s="553"/>
      <c r="Q385" s="553"/>
      <c r="R385" s="553"/>
      <c r="S385" s="553"/>
      <c r="T385" s="553"/>
      <c r="U385" s="553"/>
      <c r="V385" s="553"/>
      <c r="W385" s="553"/>
      <c r="X385" s="553"/>
      <c r="Y385" s="467"/>
      <c r="Z385" s="467"/>
      <c r="AA385" s="467"/>
    </row>
    <row r="386" spans="1:27" s="152" customFormat="1" ht="11.25" customHeight="1" x14ac:dyDescent="0.15">
      <c r="A386" s="128"/>
      <c r="B386" s="507"/>
      <c r="C386" s="553"/>
      <c r="D386" s="553"/>
      <c r="E386" s="553"/>
      <c r="F386" s="553"/>
      <c r="G386" s="553"/>
      <c r="H386" s="553"/>
      <c r="I386" s="553"/>
      <c r="J386" s="553"/>
      <c r="K386" s="553"/>
      <c r="L386" s="553"/>
      <c r="M386" s="553"/>
      <c r="N386" s="553"/>
      <c r="O386" s="553"/>
      <c r="P386" s="553"/>
      <c r="Q386" s="553"/>
      <c r="R386" s="553"/>
      <c r="S386" s="553"/>
      <c r="T386" s="553"/>
      <c r="U386" s="553"/>
      <c r="V386" s="553"/>
      <c r="W386" s="553"/>
      <c r="X386" s="553"/>
      <c r="Y386" s="467"/>
      <c r="Z386" s="467"/>
      <c r="AA386" s="467"/>
    </row>
    <row r="387" spans="1:27" s="152" customFormat="1" ht="15" customHeight="1" x14ac:dyDescent="0.15">
      <c r="A387" s="128"/>
      <c r="B387" s="434" t="s">
        <v>13</v>
      </c>
      <c r="C387" s="473" t="s">
        <v>180</v>
      </c>
      <c r="D387" s="553"/>
      <c r="E387" s="553"/>
      <c r="F387" s="553"/>
      <c r="G387" s="553"/>
      <c r="H387" s="553"/>
      <c r="I387" s="553"/>
      <c r="J387" s="553"/>
      <c r="K387" s="553"/>
      <c r="L387" s="553"/>
      <c r="M387" s="553"/>
      <c r="N387" s="553"/>
      <c r="O387" s="553"/>
      <c r="P387" s="553"/>
      <c r="Q387" s="553"/>
      <c r="R387" s="553"/>
      <c r="S387" s="553"/>
      <c r="T387" s="553"/>
      <c r="U387" s="553"/>
      <c r="V387" s="553"/>
      <c r="W387" s="553"/>
      <c r="X387" s="553"/>
      <c r="Y387" s="467"/>
      <c r="Z387" s="467"/>
      <c r="AA387" s="467"/>
    </row>
    <row r="388" spans="1:27" s="152" customFormat="1" ht="15" customHeight="1" x14ac:dyDescent="0.15">
      <c r="A388" s="128"/>
      <c r="B388" s="436"/>
      <c r="C388" s="553"/>
      <c r="D388" s="553"/>
      <c r="E388" s="553"/>
      <c r="F388" s="553"/>
      <c r="G388" s="553"/>
      <c r="H388" s="553"/>
      <c r="I388" s="553"/>
      <c r="J388" s="553"/>
      <c r="K388" s="553"/>
      <c r="L388" s="553"/>
      <c r="M388" s="553"/>
      <c r="N388" s="553"/>
      <c r="O388" s="553"/>
      <c r="P388" s="553"/>
      <c r="Q388" s="553"/>
      <c r="R388" s="553"/>
      <c r="S388" s="553"/>
      <c r="T388" s="553"/>
      <c r="U388" s="553"/>
      <c r="V388" s="553"/>
      <c r="W388" s="553"/>
      <c r="X388" s="553"/>
      <c r="Y388" s="467"/>
      <c r="Z388" s="467"/>
      <c r="AA388" s="467"/>
    </row>
    <row r="389" spans="1:27" s="152" customFormat="1" ht="11.25" customHeight="1" x14ac:dyDescent="0.15">
      <c r="A389" s="128"/>
      <c r="B389" s="507" t="s">
        <v>49</v>
      </c>
      <c r="C389" s="473" t="s">
        <v>345</v>
      </c>
      <c r="D389" s="553"/>
      <c r="E389" s="553"/>
      <c r="F389" s="553"/>
      <c r="G389" s="553"/>
      <c r="H389" s="553"/>
      <c r="I389" s="553"/>
      <c r="J389" s="553"/>
      <c r="K389" s="553"/>
      <c r="L389" s="553"/>
      <c r="M389" s="553"/>
      <c r="N389" s="553"/>
      <c r="O389" s="553"/>
      <c r="P389" s="553"/>
      <c r="Q389" s="553"/>
      <c r="R389" s="553"/>
      <c r="S389" s="553"/>
      <c r="T389" s="553"/>
      <c r="U389" s="553"/>
      <c r="V389" s="553"/>
      <c r="W389" s="553"/>
      <c r="X389" s="553"/>
      <c r="Y389" s="467"/>
      <c r="Z389" s="467"/>
      <c r="AA389" s="467"/>
    </row>
    <row r="390" spans="1:27" s="152" customFormat="1" ht="11.25" customHeight="1" x14ac:dyDescent="0.15">
      <c r="A390" s="128"/>
      <c r="B390" s="507"/>
      <c r="C390" s="553"/>
      <c r="D390" s="553"/>
      <c r="E390" s="553"/>
      <c r="F390" s="553"/>
      <c r="G390" s="553"/>
      <c r="H390" s="553"/>
      <c r="I390" s="553"/>
      <c r="J390" s="553"/>
      <c r="K390" s="553"/>
      <c r="L390" s="553"/>
      <c r="M390" s="553"/>
      <c r="N390" s="553"/>
      <c r="O390" s="553"/>
      <c r="P390" s="553"/>
      <c r="Q390" s="553"/>
      <c r="R390" s="553"/>
      <c r="S390" s="553"/>
      <c r="T390" s="553"/>
      <c r="U390" s="553"/>
      <c r="V390" s="553"/>
      <c r="W390" s="553"/>
      <c r="X390" s="553"/>
      <c r="Y390" s="467"/>
      <c r="Z390" s="467"/>
      <c r="AA390" s="467"/>
    </row>
    <row r="391" spans="1:27" ht="11.25" customHeight="1" x14ac:dyDescent="0.15">
      <c r="A391" s="128"/>
      <c r="B391" s="507" t="s">
        <v>50</v>
      </c>
      <c r="C391" s="437" t="s">
        <v>346</v>
      </c>
      <c r="D391" s="438"/>
      <c r="E391" s="438"/>
      <c r="F391" s="438"/>
      <c r="G391" s="438"/>
      <c r="H391" s="438"/>
      <c r="I391" s="438"/>
      <c r="J391" s="438"/>
      <c r="K391" s="438"/>
      <c r="L391" s="438"/>
      <c r="M391" s="438"/>
      <c r="N391" s="438"/>
      <c r="O391" s="438"/>
      <c r="P391" s="438"/>
      <c r="Q391" s="438"/>
      <c r="R391" s="438"/>
      <c r="S391" s="438"/>
      <c r="T391" s="438"/>
      <c r="U391" s="438"/>
      <c r="V391" s="438"/>
      <c r="W391" s="438"/>
      <c r="X391" s="438"/>
      <c r="Y391" s="461"/>
      <c r="Z391" s="462"/>
      <c r="AA391" s="463"/>
    </row>
    <row r="392" spans="1:27" ht="11.25" customHeight="1" x14ac:dyDescent="0.15">
      <c r="A392" s="128"/>
      <c r="B392" s="507"/>
      <c r="C392" s="439"/>
      <c r="D392" s="440"/>
      <c r="E392" s="440"/>
      <c r="F392" s="440"/>
      <c r="G392" s="440"/>
      <c r="H392" s="440"/>
      <c r="I392" s="440"/>
      <c r="J392" s="440"/>
      <c r="K392" s="440"/>
      <c r="L392" s="440"/>
      <c r="M392" s="440"/>
      <c r="N392" s="440"/>
      <c r="O392" s="440"/>
      <c r="P392" s="440"/>
      <c r="Q392" s="440"/>
      <c r="R392" s="440"/>
      <c r="S392" s="440"/>
      <c r="T392" s="440"/>
      <c r="U392" s="440"/>
      <c r="V392" s="440"/>
      <c r="W392" s="440"/>
      <c r="X392" s="440"/>
      <c r="Y392" s="464"/>
      <c r="Z392" s="465"/>
      <c r="AA392" s="466"/>
    </row>
    <row r="393" spans="1:27" ht="12.75" customHeight="1" x14ac:dyDescent="0.15">
      <c r="A393" s="128"/>
      <c r="B393" s="113"/>
      <c r="C393" s="405"/>
      <c r="D393" s="405"/>
      <c r="E393" s="405"/>
      <c r="F393" s="405"/>
      <c r="G393" s="405"/>
      <c r="H393" s="405"/>
      <c r="I393" s="405"/>
      <c r="J393" s="405"/>
      <c r="K393" s="405"/>
      <c r="L393" s="405"/>
      <c r="M393" s="405"/>
      <c r="N393" s="405"/>
      <c r="O393" s="405"/>
      <c r="P393" s="405"/>
      <c r="Q393" s="405"/>
      <c r="R393" s="405"/>
      <c r="S393" s="405"/>
      <c r="T393" s="405"/>
      <c r="U393" s="405"/>
      <c r="V393" s="405"/>
      <c r="W393" s="405"/>
      <c r="X393" s="405"/>
      <c r="Y393" s="408"/>
      <c r="Z393" s="408"/>
      <c r="AA393" s="408"/>
    </row>
    <row r="394" spans="1:27" ht="18" customHeight="1" x14ac:dyDescent="0.15">
      <c r="A394" s="471" t="s">
        <v>351</v>
      </c>
      <c r="B394" s="471"/>
      <c r="C394" s="471"/>
      <c r="D394" s="471"/>
      <c r="E394" s="471"/>
      <c r="F394" s="471"/>
      <c r="G394" s="471"/>
      <c r="H394" s="405"/>
      <c r="I394" s="405"/>
      <c r="J394" s="405"/>
      <c r="K394" s="405"/>
      <c r="L394" s="405"/>
      <c r="M394" s="405"/>
      <c r="N394" s="405"/>
      <c r="O394" s="405"/>
      <c r="P394" s="405"/>
      <c r="Q394" s="405"/>
      <c r="R394" s="405"/>
      <c r="S394" s="405"/>
      <c r="T394" s="405"/>
      <c r="U394" s="405"/>
      <c r="V394" s="405"/>
      <c r="W394" s="405"/>
      <c r="X394" s="405"/>
      <c r="Y394" s="408"/>
      <c r="Z394" s="408"/>
      <c r="AA394" s="408"/>
    </row>
    <row r="395" spans="1:27" ht="21" customHeight="1" x14ac:dyDescent="0.15">
      <c r="A395" s="128"/>
      <c r="B395" s="507" t="s">
        <v>341</v>
      </c>
      <c r="C395" s="437" t="s">
        <v>352</v>
      </c>
      <c r="D395" s="438"/>
      <c r="E395" s="438"/>
      <c r="F395" s="438"/>
      <c r="G395" s="438"/>
      <c r="H395" s="438"/>
      <c r="I395" s="438"/>
      <c r="J395" s="438"/>
      <c r="K395" s="438"/>
      <c r="L395" s="438"/>
      <c r="M395" s="438"/>
      <c r="N395" s="438"/>
      <c r="O395" s="438"/>
      <c r="P395" s="438"/>
      <c r="Q395" s="438"/>
      <c r="R395" s="438"/>
      <c r="S395" s="438"/>
      <c r="T395" s="438"/>
      <c r="U395" s="438"/>
      <c r="V395" s="438"/>
      <c r="W395" s="438"/>
      <c r="X395" s="452"/>
      <c r="Y395" s="461"/>
      <c r="Z395" s="462"/>
      <c r="AA395" s="463"/>
    </row>
    <row r="396" spans="1:27" ht="21" customHeight="1" x14ac:dyDescent="0.15">
      <c r="A396" s="128"/>
      <c r="B396" s="507"/>
      <c r="C396" s="439"/>
      <c r="D396" s="440"/>
      <c r="E396" s="440"/>
      <c r="F396" s="440"/>
      <c r="G396" s="440"/>
      <c r="H396" s="440"/>
      <c r="I396" s="440"/>
      <c r="J396" s="440"/>
      <c r="K396" s="440"/>
      <c r="L396" s="440"/>
      <c r="M396" s="440"/>
      <c r="N396" s="440"/>
      <c r="O396" s="440"/>
      <c r="P396" s="440"/>
      <c r="Q396" s="440"/>
      <c r="R396" s="440"/>
      <c r="S396" s="440"/>
      <c r="T396" s="440"/>
      <c r="U396" s="440"/>
      <c r="V396" s="440"/>
      <c r="W396" s="440"/>
      <c r="X396" s="453"/>
      <c r="Y396" s="464"/>
      <c r="Z396" s="465"/>
      <c r="AA396" s="466"/>
    </row>
    <row r="397" spans="1:27" ht="11.25" customHeight="1" x14ac:dyDescent="0.15">
      <c r="A397" s="128"/>
      <c r="B397" s="507" t="s">
        <v>188</v>
      </c>
      <c r="C397" s="437" t="s">
        <v>353</v>
      </c>
      <c r="D397" s="438"/>
      <c r="E397" s="438"/>
      <c r="F397" s="438"/>
      <c r="G397" s="438"/>
      <c r="H397" s="438"/>
      <c r="I397" s="438"/>
      <c r="J397" s="438"/>
      <c r="K397" s="438"/>
      <c r="L397" s="438"/>
      <c r="M397" s="438"/>
      <c r="N397" s="438"/>
      <c r="O397" s="438"/>
      <c r="P397" s="438"/>
      <c r="Q397" s="438"/>
      <c r="R397" s="438"/>
      <c r="S397" s="438"/>
      <c r="T397" s="438"/>
      <c r="U397" s="438"/>
      <c r="V397" s="438"/>
      <c r="W397" s="438"/>
      <c r="X397" s="452"/>
      <c r="Y397" s="461"/>
      <c r="Z397" s="462"/>
      <c r="AA397" s="463"/>
    </row>
    <row r="398" spans="1:27" ht="12" customHeight="1" x14ac:dyDescent="0.15">
      <c r="A398" s="128"/>
      <c r="B398" s="507"/>
      <c r="C398" s="439"/>
      <c r="D398" s="440"/>
      <c r="E398" s="440"/>
      <c r="F398" s="440"/>
      <c r="G398" s="440"/>
      <c r="H398" s="440"/>
      <c r="I398" s="440"/>
      <c r="J398" s="440"/>
      <c r="K398" s="440"/>
      <c r="L398" s="440"/>
      <c r="M398" s="440"/>
      <c r="N398" s="440"/>
      <c r="O398" s="440"/>
      <c r="P398" s="440"/>
      <c r="Q398" s="440"/>
      <c r="R398" s="440"/>
      <c r="S398" s="440"/>
      <c r="T398" s="440"/>
      <c r="U398" s="440"/>
      <c r="V398" s="440"/>
      <c r="W398" s="440"/>
      <c r="X398" s="453"/>
      <c r="Y398" s="464"/>
      <c r="Z398" s="465"/>
      <c r="AA398" s="466"/>
    </row>
    <row r="399" spans="1:27" ht="11.25" customHeight="1" x14ac:dyDescent="0.15">
      <c r="A399" s="128"/>
      <c r="B399" s="507" t="s">
        <v>322</v>
      </c>
      <c r="C399" s="437" t="s">
        <v>354</v>
      </c>
      <c r="D399" s="438"/>
      <c r="E399" s="438"/>
      <c r="F399" s="438"/>
      <c r="G399" s="438"/>
      <c r="H399" s="438"/>
      <c r="I399" s="438"/>
      <c r="J399" s="438"/>
      <c r="K399" s="438"/>
      <c r="L399" s="438"/>
      <c r="M399" s="438"/>
      <c r="N399" s="438"/>
      <c r="O399" s="438"/>
      <c r="P399" s="438"/>
      <c r="Q399" s="438"/>
      <c r="R399" s="438"/>
      <c r="S399" s="438"/>
      <c r="T399" s="438"/>
      <c r="U399" s="438"/>
      <c r="V399" s="438"/>
      <c r="W399" s="438"/>
      <c r="X399" s="452"/>
      <c r="Y399" s="461"/>
      <c r="Z399" s="462"/>
      <c r="AA399" s="463"/>
    </row>
    <row r="400" spans="1:27" ht="11.25" customHeight="1" x14ac:dyDescent="0.15">
      <c r="A400" s="128"/>
      <c r="B400" s="507"/>
      <c r="C400" s="439"/>
      <c r="D400" s="440"/>
      <c r="E400" s="440"/>
      <c r="F400" s="440"/>
      <c r="G400" s="440"/>
      <c r="H400" s="440"/>
      <c r="I400" s="440"/>
      <c r="J400" s="440"/>
      <c r="K400" s="440"/>
      <c r="L400" s="440"/>
      <c r="M400" s="440"/>
      <c r="N400" s="440"/>
      <c r="O400" s="440"/>
      <c r="P400" s="440"/>
      <c r="Q400" s="440"/>
      <c r="R400" s="440"/>
      <c r="S400" s="440"/>
      <c r="T400" s="440"/>
      <c r="U400" s="440"/>
      <c r="V400" s="440"/>
      <c r="W400" s="440"/>
      <c r="X400" s="453"/>
      <c r="Y400" s="464"/>
      <c r="Z400" s="465"/>
      <c r="AA400" s="466"/>
    </row>
    <row r="401" spans="1:50" ht="10.5" customHeight="1" x14ac:dyDescent="0.15">
      <c r="A401" s="128"/>
      <c r="B401" s="507" t="s">
        <v>323</v>
      </c>
      <c r="C401" s="437" t="s">
        <v>355</v>
      </c>
      <c r="D401" s="438"/>
      <c r="E401" s="438"/>
      <c r="F401" s="438"/>
      <c r="G401" s="438"/>
      <c r="H401" s="438"/>
      <c r="I401" s="438"/>
      <c r="J401" s="438"/>
      <c r="K401" s="438"/>
      <c r="L401" s="438"/>
      <c r="M401" s="438"/>
      <c r="N401" s="438"/>
      <c r="O401" s="438"/>
      <c r="P401" s="438"/>
      <c r="Q401" s="438"/>
      <c r="R401" s="438"/>
      <c r="S401" s="438"/>
      <c r="T401" s="438"/>
      <c r="U401" s="438"/>
      <c r="V401" s="438"/>
      <c r="W401" s="438"/>
      <c r="X401" s="452"/>
      <c r="Y401" s="461"/>
      <c r="Z401" s="462"/>
      <c r="AA401" s="463"/>
    </row>
    <row r="402" spans="1:50" ht="11.25" customHeight="1" x14ac:dyDescent="0.15">
      <c r="A402" s="128"/>
      <c r="B402" s="507"/>
      <c r="C402" s="439"/>
      <c r="D402" s="440"/>
      <c r="E402" s="440"/>
      <c r="F402" s="440"/>
      <c r="G402" s="440"/>
      <c r="H402" s="440"/>
      <c r="I402" s="440"/>
      <c r="J402" s="440"/>
      <c r="K402" s="440"/>
      <c r="L402" s="440"/>
      <c r="M402" s="440"/>
      <c r="N402" s="440"/>
      <c r="O402" s="440"/>
      <c r="P402" s="440"/>
      <c r="Q402" s="440"/>
      <c r="R402" s="440"/>
      <c r="S402" s="440"/>
      <c r="T402" s="440"/>
      <c r="U402" s="440"/>
      <c r="V402" s="440"/>
      <c r="W402" s="440"/>
      <c r="X402" s="453"/>
      <c r="Y402" s="464"/>
      <c r="Z402" s="465"/>
      <c r="AA402" s="466"/>
    </row>
    <row r="403" spans="1:50" s="152" customFormat="1" ht="12.75" customHeight="1" x14ac:dyDescent="0.15">
      <c r="A403" s="128"/>
      <c r="B403" s="70"/>
      <c r="C403" s="423"/>
      <c r="D403" s="423"/>
      <c r="E403" s="423"/>
      <c r="F403" s="423"/>
      <c r="G403" s="423"/>
      <c r="H403" s="423"/>
      <c r="I403" s="423"/>
      <c r="J403" s="423"/>
      <c r="K403" s="423"/>
      <c r="L403" s="423"/>
      <c r="M403" s="423"/>
      <c r="N403" s="423"/>
      <c r="O403" s="151"/>
      <c r="P403" s="423"/>
      <c r="Q403" s="423"/>
      <c r="R403" s="423"/>
      <c r="S403" s="423"/>
      <c r="T403" s="423"/>
      <c r="U403" s="423"/>
      <c r="V403" s="423"/>
      <c r="W403" s="423"/>
      <c r="X403" s="423"/>
      <c r="Y403" s="402"/>
      <c r="Z403" s="402"/>
      <c r="AA403" s="402"/>
    </row>
    <row r="404" spans="1:50" ht="18" customHeight="1" x14ac:dyDescent="0.15">
      <c r="A404" s="112" t="s">
        <v>356</v>
      </c>
      <c r="B404" s="101"/>
      <c r="C404" s="113"/>
      <c r="D404" s="113"/>
      <c r="E404" s="113"/>
      <c r="F404" s="113"/>
      <c r="G404" s="113"/>
      <c r="H404" s="113"/>
      <c r="I404" s="113"/>
      <c r="Y404" s="111"/>
      <c r="Z404" s="111"/>
      <c r="AA404" s="111"/>
    </row>
    <row r="405" spans="1:50" ht="15" customHeight="1" x14ac:dyDescent="0.15">
      <c r="A405" s="113"/>
      <c r="B405" s="507" t="s">
        <v>8</v>
      </c>
      <c r="C405" s="473" t="s">
        <v>144</v>
      </c>
      <c r="D405" s="553"/>
      <c r="E405" s="553"/>
      <c r="F405" s="553"/>
      <c r="G405" s="553"/>
      <c r="H405" s="553"/>
      <c r="I405" s="553"/>
      <c r="J405" s="553"/>
      <c r="K405" s="553"/>
      <c r="L405" s="553"/>
      <c r="M405" s="553"/>
      <c r="N405" s="553"/>
      <c r="O405" s="553"/>
      <c r="P405" s="553"/>
      <c r="Q405" s="553"/>
      <c r="R405" s="553"/>
      <c r="S405" s="553"/>
      <c r="T405" s="553"/>
      <c r="U405" s="553"/>
      <c r="V405" s="553"/>
      <c r="W405" s="553"/>
      <c r="X405" s="553"/>
      <c r="Y405" s="467"/>
      <c r="Z405" s="467"/>
      <c r="AA405" s="467"/>
    </row>
    <row r="406" spans="1:50" ht="15" customHeight="1" x14ac:dyDescent="0.15">
      <c r="A406" s="113"/>
      <c r="B406" s="507"/>
      <c r="C406" s="553"/>
      <c r="D406" s="553"/>
      <c r="E406" s="553"/>
      <c r="F406" s="553"/>
      <c r="G406" s="553"/>
      <c r="H406" s="553"/>
      <c r="I406" s="553"/>
      <c r="J406" s="553"/>
      <c r="K406" s="553"/>
      <c r="L406" s="553"/>
      <c r="M406" s="553"/>
      <c r="N406" s="553"/>
      <c r="O406" s="553"/>
      <c r="P406" s="553"/>
      <c r="Q406" s="553"/>
      <c r="R406" s="553"/>
      <c r="S406" s="553"/>
      <c r="T406" s="553"/>
      <c r="U406" s="553"/>
      <c r="V406" s="553"/>
      <c r="W406" s="553"/>
      <c r="X406" s="553"/>
      <c r="Y406" s="467"/>
      <c r="Z406" s="467"/>
      <c r="AA406" s="467"/>
    </row>
    <row r="407" spans="1:50" ht="12.75" customHeight="1" x14ac:dyDescent="0.15">
      <c r="A407" s="113"/>
      <c r="B407" s="78"/>
      <c r="C407" s="423"/>
      <c r="D407" s="423"/>
      <c r="E407" s="423"/>
      <c r="F407" s="423"/>
      <c r="G407" s="423"/>
      <c r="H407" s="423"/>
      <c r="I407" s="423"/>
      <c r="J407" s="423"/>
      <c r="K407" s="423"/>
      <c r="L407" s="423"/>
      <c r="M407" s="423"/>
      <c r="N407" s="423"/>
      <c r="O407" s="151"/>
      <c r="P407" s="423"/>
      <c r="Q407" s="423"/>
      <c r="R407" s="423"/>
      <c r="S407" s="423"/>
      <c r="T407" s="423"/>
      <c r="U407" s="423"/>
      <c r="V407" s="423"/>
      <c r="W407" s="423"/>
      <c r="X407" s="423"/>
      <c r="Y407" s="402"/>
      <c r="Z407" s="402"/>
      <c r="AA407" s="402"/>
    </row>
    <row r="408" spans="1:50" ht="18" customHeight="1" x14ac:dyDescent="0.15">
      <c r="A408" s="112" t="s">
        <v>357</v>
      </c>
      <c r="B408" s="101"/>
      <c r="C408" s="113"/>
      <c r="D408" s="113"/>
      <c r="E408" s="113"/>
      <c r="F408" s="113"/>
      <c r="G408" s="113"/>
      <c r="H408" s="113"/>
      <c r="I408" s="113"/>
      <c r="Y408" s="111"/>
      <c r="Z408" s="111"/>
      <c r="AA408" s="111"/>
    </row>
    <row r="409" spans="1:50" ht="11.25" customHeight="1" x14ac:dyDescent="0.15">
      <c r="A409" s="113"/>
      <c r="B409" s="507" t="s">
        <v>8</v>
      </c>
      <c r="C409" s="482" t="s">
        <v>145</v>
      </c>
      <c r="D409" s="483"/>
      <c r="E409" s="483"/>
      <c r="F409" s="483"/>
      <c r="G409" s="483"/>
      <c r="H409" s="483"/>
      <c r="I409" s="483"/>
      <c r="J409" s="483"/>
      <c r="K409" s="483"/>
      <c r="L409" s="483"/>
      <c r="M409" s="483"/>
      <c r="N409" s="483"/>
      <c r="O409" s="483"/>
      <c r="P409" s="483"/>
      <c r="Q409" s="483"/>
      <c r="R409" s="483"/>
      <c r="S409" s="483"/>
      <c r="T409" s="483"/>
      <c r="U409" s="483"/>
      <c r="V409" s="483"/>
      <c r="W409" s="483"/>
      <c r="X409" s="484"/>
      <c r="Y409" s="455"/>
      <c r="Z409" s="456"/>
      <c r="AA409" s="457"/>
    </row>
    <row r="410" spans="1:50" ht="11.25" customHeight="1" x14ac:dyDescent="0.15">
      <c r="A410" s="113"/>
      <c r="B410" s="507"/>
      <c r="C410" s="518"/>
      <c r="D410" s="519"/>
      <c r="E410" s="519"/>
      <c r="F410" s="519"/>
      <c r="G410" s="519"/>
      <c r="H410" s="519"/>
      <c r="I410" s="519"/>
      <c r="J410" s="519"/>
      <c r="K410" s="519"/>
      <c r="L410" s="519"/>
      <c r="M410" s="519"/>
      <c r="N410" s="519"/>
      <c r="O410" s="519"/>
      <c r="P410" s="519"/>
      <c r="Q410" s="519"/>
      <c r="R410" s="519"/>
      <c r="S410" s="519"/>
      <c r="T410" s="519"/>
      <c r="U410" s="519"/>
      <c r="V410" s="519"/>
      <c r="W410" s="519"/>
      <c r="X410" s="520"/>
      <c r="Y410" s="468"/>
      <c r="Z410" s="469"/>
      <c r="AA410" s="470"/>
    </row>
    <row r="411" spans="1:50" ht="15" customHeight="1" x14ac:dyDescent="0.15">
      <c r="A411" s="113"/>
      <c r="B411" s="435" t="s">
        <v>188</v>
      </c>
      <c r="C411" s="437" t="s">
        <v>186</v>
      </c>
      <c r="D411" s="438"/>
      <c r="E411" s="438"/>
      <c r="F411" s="438"/>
      <c r="G411" s="438"/>
      <c r="H411" s="438"/>
      <c r="I411" s="438"/>
      <c r="J411" s="438"/>
      <c r="K411" s="438"/>
      <c r="L411" s="438"/>
      <c r="M411" s="438"/>
      <c r="N411" s="438"/>
      <c r="O411" s="438"/>
      <c r="P411" s="438"/>
      <c r="Q411" s="438"/>
      <c r="R411" s="438"/>
      <c r="S411" s="438"/>
      <c r="T411" s="438"/>
      <c r="U411" s="438"/>
      <c r="V411" s="438"/>
      <c r="W411" s="438"/>
      <c r="X411" s="452"/>
      <c r="Y411" s="467"/>
      <c r="Z411" s="467"/>
      <c r="AA411" s="467"/>
    </row>
    <row r="412" spans="1:50" ht="13.5" customHeight="1" x14ac:dyDescent="0.15">
      <c r="A412" s="113"/>
      <c r="B412" s="435"/>
      <c r="C412" s="476"/>
      <c r="D412" s="477"/>
      <c r="E412" s="477"/>
      <c r="F412" s="477"/>
      <c r="G412" s="477"/>
      <c r="H412" s="477"/>
      <c r="I412" s="477"/>
      <c r="J412" s="477"/>
      <c r="K412" s="477"/>
      <c r="L412" s="477"/>
      <c r="M412" s="477"/>
      <c r="N412" s="477"/>
      <c r="O412" s="477"/>
      <c r="P412" s="477"/>
      <c r="Q412" s="477"/>
      <c r="R412" s="477"/>
      <c r="S412" s="477"/>
      <c r="T412" s="477"/>
      <c r="U412" s="477"/>
      <c r="V412" s="477"/>
      <c r="W412" s="477"/>
      <c r="X412" s="478"/>
      <c r="Y412" s="467"/>
      <c r="Z412" s="467"/>
      <c r="AA412" s="467"/>
      <c r="AC412" s="152"/>
      <c r="AD412" s="152"/>
      <c r="AE412" s="152"/>
      <c r="AF412" s="152"/>
      <c r="AG412" s="152"/>
      <c r="AH412" s="152"/>
      <c r="AI412" s="152"/>
      <c r="AJ412" s="152"/>
      <c r="AK412" s="152"/>
      <c r="AL412" s="152"/>
      <c r="AM412" s="152"/>
      <c r="AN412" s="152"/>
      <c r="AO412" s="152"/>
      <c r="AP412" s="152"/>
      <c r="AQ412" s="152"/>
      <c r="AR412" s="152"/>
      <c r="AS412" s="152"/>
      <c r="AT412" s="152"/>
      <c r="AU412" s="152"/>
      <c r="AV412" s="152"/>
      <c r="AW412" s="152"/>
      <c r="AX412" s="152"/>
    </row>
    <row r="413" spans="1:50" ht="13.5" customHeight="1" x14ac:dyDescent="0.15">
      <c r="B413" s="435"/>
      <c r="C413" s="70"/>
      <c r="D413" s="437" t="s">
        <v>187</v>
      </c>
      <c r="E413" s="438"/>
      <c r="F413" s="438"/>
      <c r="G413" s="438"/>
      <c r="H413" s="438"/>
      <c r="I413" s="438"/>
      <c r="J413" s="438"/>
      <c r="K413" s="438"/>
      <c r="L413" s="438"/>
      <c r="M413" s="438"/>
      <c r="N413" s="438"/>
      <c r="O413" s="438"/>
      <c r="P413" s="438"/>
      <c r="Q413" s="438"/>
      <c r="R413" s="438"/>
      <c r="S413" s="438"/>
      <c r="T413" s="438"/>
      <c r="U413" s="438"/>
      <c r="V413" s="438"/>
      <c r="W413" s="438"/>
      <c r="X413" s="452"/>
      <c r="Y413" s="467"/>
      <c r="Z413" s="467"/>
      <c r="AA413" s="467"/>
    </row>
    <row r="414" spans="1:50" ht="13.5" customHeight="1" x14ac:dyDescent="0.15">
      <c r="B414" s="435"/>
      <c r="C414" s="70"/>
      <c r="D414" s="476"/>
      <c r="E414" s="477"/>
      <c r="F414" s="477"/>
      <c r="G414" s="477"/>
      <c r="H414" s="477"/>
      <c r="I414" s="477"/>
      <c r="J414" s="477"/>
      <c r="K414" s="477"/>
      <c r="L414" s="477"/>
      <c r="M414" s="477"/>
      <c r="N414" s="477"/>
      <c r="O414" s="477"/>
      <c r="P414" s="477"/>
      <c r="Q414" s="477"/>
      <c r="R414" s="477"/>
      <c r="S414" s="477"/>
      <c r="T414" s="477"/>
      <c r="U414" s="477"/>
      <c r="V414" s="477"/>
      <c r="W414" s="477"/>
      <c r="X414" s="478"/>
      <c r="Y414" s="467"/>
      <c r="Z414" s="467"/>
      <c r="AA414" s="467"/>
    </row>
    <row r="415" spans="1:50" ht="13.5" customHeight="1" x14ac:dyDescent="0.15">
      <c r="B415" s="435"/>
      <c r="C415" s="153"/>
      <c r="D415" s="154" t="s">
        <v>320</v>
      </c>
      <c r="E415" s="113"/>
      <c r="F415" s="113"/>
      <c r="G415" s="113"/>
      <c r="H415" s="113"/>
      <c r="I415" s="113"/>
      <c r="J415" s="128"/>
      <c r="K415" s="128"/>
      <c r="L415" s="128"/>
      <c r="M415" s="128"/>
      <c r="N415" s="128"/>
      <c r="O415" s="128"/>
      <c r="P415" s="128"/>
      <c r="Q415" s="128"/>
      <c r="R415" s="128"/>
      <c r="S415" s="128"/>
      <c r="T415" s="128"/>
      <c r="U415" s="128"/>
      <c r="V415" s="128"/>
      <c r="W415" s="70"/>
      <c r="X415" s="155"/>
      <c r="Y415" s="467"/>
      <c r="Z415" s="467"/>
      <c r="AA415" s="467"/>
    </row>
    <row r="416" spans="1:50" ht="13.5" customHeight="1" x14ac:dyDescent="0.15">
      <c r="B416" s="435"/>
      <c r="C416" s="153"/>
      <c r="D416" s="156" t="s">
        <v>293</v>
      </c>
      <c r="E416" s="157"/>
      <c r="F416" s="157"/>
      <c r="G416" s="157"/>
      <c r="H416" s="157"/>
      <c r="I416" s="157"/>
      <c r="J416" s="157"/>
      <c r="K416" s="157"/>
      <c r="L416" s="157"/>
      <c r="M416" s="157"/>
      <c r="N416" s="157"/>
      <c r="O416" s="157"/>
      <c r="P416" s="157"/>
      <c r="Q416" s="157"/>
      <c r="R416" s="157"/>
      <c r="S416" s="157"/>
      <c r="T416" s="157"/>
      <c r="U416" s="157"/>
      <c r="V416" s="157"/>
      <c r="W416" s="158"/>
      <c r="X416" s="159"/>
      <c r="Y416" s="467"/>
      <c r="Z416" s="467"/>
      <c r="AA416" s="467"/>
    </row>
    <row r="417" spans="1:27" ht="13.5" customHeight="1" x14ac:dyDescent="0.15">
      <c r="B417" s="435"/>
      <c r="C417" s="153"/>
      <c r="D417" s="70" t="s">
        <v>112</v>
      </c>
      <c r="E417" s="70"/>
      <c r="F417" s="70"/>
      <c r="G417" s="70"/>
      <c r="H417" s="70"/>
      <c r="I417" s="70"/>
      <c r="J417" s="70"/>
      <c r="K417" s="70"/>
      <c r="L417" s="70"/>
      <c r="M417" s="70"/>
      <c r="N417" s="70"/>
      <c r="O417" s="70"/>
      <c r="P417" s="70"/>
      <c r="Q417" s="70"/>
      <c r="R417" s="70"/>
      <c r="S417" s="70"/>
      <c r="T417" s="70"/>
      <c r="U417" s="70"/>
      <c r="V417" s="70"/>
      <c r="W417" s="70"/>
      <c r="X417" s="70"/>
      <c r="Y417" s="467"/>
      <c r="Z417" s="467"/>
      <c r="AA417" s="467"/>
    </row>
    <row r="418" spans="1:27" ht="13.5" customHeight="1" x14ac:dyDescent="0.15">
      <c r="B418" s="435"/>
      <c r="C418" s="153"/>
      <c r="D418" s="80" t="s">
        <v>294</v>
      </c>
      <c r="E418" s="723" t="s">
        <v>802</v>
      </c>
      <c r="F418" s="723"/>
      <c r="G418" s="723"/>
      <c r="H418" s="723"/>
      <c r="I418" s="723"/>
      <c r="J418" s="723"/>
      <c r="K418" s="723"/>
      <c r="L418" s="723"/>
      <c r="M418" s="723"/>
      <c r="N418" s="723"/>
      <c r="O418" s="723"/>
      <c r="P418" s="723"/>
      <c r="Q418" s="723"/>
      <c r="R418" s="723"/>
      <c r="S418" s="723"/>
      <c r="T418" s="723"/>
      <c r="U418" s="723"/>
      <c r="V418" s="723"/>
      <c r="W418" s="723"/>
      <c r="X418" s="724"/>
      <c r="Y418" s="467"/>
      <c r="Z418" s="467"/>
      <c r="AA418" s="467"/>
    </row>
    <row r="419" spans="1:27" ht="13.5" customHeight="1" x14ac:dyDescent="0.15">
      <c r="B419" s="435"/>
      <c r="C419" s="153"/>
      <c r="D419" s="80"/>
      <c r="E419" s="723"/>
      <c r="F419" s="723"/>
      <c r="G419" s="723"/>
      <c r="H419" s="723"/>
      <c r="I419" s="723"/>
      <c r="J419" s="723"/>
      <c r="K419" s="723"/>
      <c r="L419" s="723"/>
      <c r="M419" s="723"/>
      <c r="N419" s="723"/>
      <c r="O419" s="723"/>
      <c r="P419" s="723"/>
      <c r="Q419" s="723"/>
      <c r="R419" s="723"/>
      <c r="S419" s="723"/>
      <c r="T419" s="723"/>
      <c r="U419" s="723"/>
      <c r="V419" s="723"/>
      <c r="W419" s="723"/>
      <c r="X419" s="724"/>
      <c r="Y419" s="467"/>
      <c r="Z419" s="467"/>
      <c r="AA419" s="467"/>
    </row>
    <row r="420" spans="1:27" ht="13.5" customHeight="1" x14ac:dyDescent="0.15">
      <c r="B420" s="435"/>
      <c r="C420" s="153"/>
      <c r="D420" s="80" t="s">
        <v>294</v>
      </c>
      <c r="E420" s="128"/>
      <c r="F420" s="128"/>
      <c r="G420" s="128"/>
      <c r="H420" s="128"/>
      <c r="I420" s="128"/>
      <c r="J420" s="128"/>
      <c r="K420" s="128"/>
      <c r="L420" s="128"/>
      <c r="M420" s="128"/>
      <c r="N420" s="128"/>
      <c r="O420" s="128"/>
      <c r="P420" s="128"/>
      <c r="Q420" s="128"/>
      <c r="R420" s="128"/>
      <c r="S420" s="128"/>
      <c r="T420" s="128"/>
      <c r="U420" s="128"/>
      <c r="V420" s="128"/>
      <c r="W420" s="128"/>
      <c r="X420" s="128"/>
      <c r="Y420" s="467"/>
      <c r="Z420" s="467"/>
      <c r="AA420" s="467"/>
    </row>
    <row r="421" spans="1:27" ht="13.5" customHeight="1" x14ac:dyDescent="0.15">
      <c r="B421" s="435"/>
      <c r="C421" s="153"/>
      <c r="D421" s="80" t="s">
        <v>295</v>
      </c>
      <c r="E421" s="128"/>
      <c r="F421" s="128"/>
      <c r="G421" s="128"/>
      <c r="H421" s="128"/>
      <c r="I421" s="128"/>
      <c r="J421" s="128"/>
      <c r="K421" s="128"/>
      <c r="L421" s="128"/>
      <c r="M421" s="128"/>
      <c r="N421" s="128"/>
      <c r="O421" s="128"/>
      <c r="P421" s="128"/>
      <c r="Q421" s="128"/>
      <c r="R421" s="128"/>
      <c r="S421" s="128"/>
      <c r="T421" s="128"/>
      <c r="U421" s="128"/>
      <c r="V421" s="128"/>
      <c r="W421" s="128"/>
      <c r="X421" s="128"/>
      <c r="Y421" s="467"/>
      <c r="Z421" s="467"/>
      <c r="AA421" s="467"/>
    </row>
    <row r="422" spans="1:27" ht="13.5" customHeight="1" x14ac:dyDescent="0.15">
      <c r="B422" s="435"/>
      <c r="C422" s="153"/>
      <c r="D422" s="154" t="s">
        <v>296</v>
      </c>
      <c r="E422" s="128"/>
      <c r="F422" s="128"/>
      <c r="G422" s="128"/>
      <c r="H422" s="128"/>
      <c r="I422" s="128"/>
      <c r="J422" s="128"/>
      <c r="K422" s="128"/>
      <c r="L422" s="128"/>
      <c r="M422" s="128"/>
      <c r="N422" s="128"/>
      <c r="O422" s="128"/>
      <c r="P422" s="128"/>
      <c r="Q422" s="128"/>
      <c r="R422" s="128"/>
      <c r="S422" s="128"/>
      <c r="T422" s="128"/>
      <c r="U422" s="128"/>
      <c r="V422" s="128"/>
      <c r="W422" s="128"/>
      <c r="X422" s="128"/>
      <c r="Y422" s="467"/>
      <c r="Z422" s="467"/>
      <c r="AA422" s="467"/>
    </row>
    <row r="423" spans="1:27" ht="13.5" customHeight="1" x14ac:dyDescent="0.15">
      <c r="B423" s="435"/>
      <c r="C423" s="153"/>
      <c r="D423" s="156" t="s">
        <v>297</v>
      </c>
      <c r="E423" s="157"/>
      <c r="F423" s="157"/>
      <c r="G423" s="157"/>
      <c r="H423" s="157"/>
      <c r="I423" s="157"/>
      <c r="J423" s="157"/>
      <c r="K423" s="157"/>
      <c r="L423" s="157"/>
      <c r="M423" s="157"/>
      <c r="N423" s="157"/>
      <c r="O423" s="157"/>
      <c r="P423" s="157"/>
      <c r="Q423" s="157"/>
      <c r="R423" s="157"/>
      <c r="S423" s="157"/>
      <c r="T423" s="157"/>
      <c r="U423" s="157"/>
      <c r="V423" s="157"/>
      <c r="W423" s="157"/>
      <c r="X423" s="160"/>
      <c r="Y423" s="467"/>
      <c r="Z423" s="467"/>
      <c r="AA423" s="467"/>
    </row>
    <row r="424" spans="1:27" ht="13.5" customHeight="1" x14ac:dyDescent="0.15">
      <c r="B424" s="435"/>
      <c r="C424" s="153"/>
      <c r="D424" s="70" t="s">
        <v>111</v>
      </c>
      <c r="E424" s="70"/>
      <c r="F424" s="70"/>
      <c r="G424" s="70"/>
      <c r="H424" s="70"/>
      <c r="I424" s="70"/>
      <c r="J424" s="70"/>
      <c r="K424" s="70"/>
      <c r="L424" s="70"/>
      <c r="M424" s="70"/>
      <c r="N424" s="70"/>
      <c r="O424" s="70"/>
      <c r="P424" s="70"/>
      <c r="Q424" s="70"/>
      <c r="R424" s="70"/>
      <c r="S424" s="70"/>
      <c r="T424" s="70"/>
      <c r="U424" s="70"/>
      <c r="V424" s="70"/>
      <c r="W424" s="70"/>
      <c r="X424" s="161"/>
      <c r="Y424" s="467"/>
      <c r="Z424" s="467"/>
      <c r="AA424" s="467"/>
    </row>
    <row r="425" spans="1:27" ht="13.5" customHeight="1" x14ac:dyDescent="0.15">
      <c r="B425" s="435"/>
      <c r="C425" s="153"/>
      <c r="D425" s="80" t="s">
        <v>298</v>
      </c>
      <c r="E425" s="128"/>
      <c r="F425" s="128"/>
      <c r="G425" s="128"/>
      <c r="H425" s="128"/>
      <c r="I425" s="128"/>
      <c r="J425" s="128"/>
      <c r="K425" s="128"/>
      <c r="L425" s="128"/>
      <c r="M425" s="128"/>
      <c r="N425" s="128"/>
      <c r="O425" s="128"/>
      <c r="P425" s="128"/>
      <c r="Q425" s="128"/>
      <c r="R425" s="128"/>
      <c r="S425" s="128"/>
      <c r="T425" s="128"/>
      <c r="U425" s="128"/>
      <c r="V425" s="128"/>
      <c r="W425" s="128"/>
      <c r="X425" s="128"/>
      <c r="Y425" s="467"/>
      <c r="Z425" s="467"/>
      <c r="AA425" s="467"/>
    </row>
    <row r="426" spans="1:27" ht="13.5" customHeight="1" x14ac:dyDescent="0.15">
      <c r="B426" s="435"/>
      <c r="C426" s="153"/>
      <c r="D426" s="80" t="s">
        <v>299</v>
      </c>
      <c r="E426" s="128"/>
      <c r="F426" s="128"/>
      <c r="G426" s="128"/>
      <c r="H426" s="128"/>
      <c r="I426" s="128"/>
      <c r="J426" s="128"/>
      <c r="K426" s="128"/>
      <c r="L426" s="128"/>
      <c r="M426" s="128"/>
      <c r="N426" s="128"/>
      <c r="O426" s="128"/>
      <c r="P426" s="128"/>
      <c r="Q426" s="128"/>
      <c r="R426" s="128"/>
      <c r="S426" s="128"/>
      <c r="T426" s="128"/>
      <c r="U426" s="128"/>
      <c r="V426" s="128"/>
      <c r="W426" s="128"/>
      <c r="X426" s="128"/>
      <c r="Y426" s="467"/>
      <c r="Z426" s="467"/>
      <c r="AA426" s="467"/>
    </row>
    <row r="427" spans="1:27" ht="13.5" customHeight="1" x14ac:dyDescent="0.15">
      <c r="B427" s="435"/>
      <c r="C427" s="153"/>
      <c r="D427" s="80" t="s">
        <v>300</v>
      </c>
      <c r="E427" s="128"/>
      <c r="F427" s="128"/>
      <c r="G427" s="128"/>
      <c r="H427" s="128"/>
      <c r="I427" s="128"/>
      <c r="J427" s="128"/>
      <c r="K427" s="128"/>
      <c r="L427" s="128"/>
      <c r="M427" s="128"/>
      <c r="N427" s="128"/>
      <c r="O427" s="128"/>
      <c r="P427" s="128"/>
      <c r="Q427" s="128"/>
      <c r="R427" s="128"/>
      <c r="S427" s="128"/>
      <c r="T427" s="128"/>
      <c r="U427" s="128"/>
      <c r="V427" s="128"/>
      <c r="W427" s="128"/>
      <c r="X427" s="128"/>
      <c r="Y427" s="467"/>
      <c r="Z427" s="467"/>
      <c r="AA427" s="467"/>
    </row>
    <row r="428" spans="1:27" ht="13.5" customHeight="1" x14ac:dyDescent="0.15">
      <c r="B428" s="436"/>
      <c r="C428" s="162"/>
      <c r="D428" s="80" t="s">
        <v>301</v>
      </c>
      <c r="E428" s="128"/>
      <c r="F428" s="128"/>
      <c r="G428" s="128"/>
      <c r="H428" s="128"/>
      <c r="I428" s="128"/>
      <c r="J428" s="128"/>
      <c r="K428" s="128"/>
      <c r="L428" s="128"/>
      <c r="M428" s="128"/>
      <c r="N428" s="128"/>
      <c r="O428" s="128"/>
      <c r="P428" s="128"/>
      <c r="Q428" s="128"/>
      <c r="R428" s="128"/>
      <c r="S428" s="128"/>
      <c r="T428" s="128"/>
      <c r="U428" s="128"/>
      <c r="V428" s="128"/>
      <c r="W428" s="128"/>
      <c r="X428" s="128"/>
      <c r="Y428" s="467"/>
      <c r="Z428" s="467"/>
      <c r="AA428" s="467"/>
    </row>
    <row r="429" spans="1:27" ht="12.75" customHeight="1" x14ac:dyDescent="0.15">
      <c r="B429" s="163"/>
      <c r="C429" s="75"/>
      <c r="D429" s="75"/>
      <c r="E429" s="75"/>
      <c r="F429" s="75"/>
      <c r="G429" s="75"/>
      <c r="H429" s="75"/>
      <c r="I429" s="75"/>
      <c r="J429" s="75"/>
      <c r="K429" s="75"/>
      <c r="L429" s="75"/>
      <c r="M429" s="75"/>
      <c r="N429" s="75"/>
      <c r="O429" s="75"/>
      <c r="P429" s="75"/>
      <c r="Q429" s="75"/>
      <c r="R429" s="75"/>
      <c r="S429" s="75"/>
      <c r="T429" s="75"/>
      <c r="U429" s="75"/>
      <c r="V429" s="75"/>
      <c r="W429" s="75"/>
      <c r="X429" s="75"/>
      <c r="Y429" s="164"/>
      <c r="Z429" s="164"/>
      <c r="AA429" s="164"/>
    </row>
    <row r="430" spans="1:27" ht="18" customHeight="1" x14ac:dyDescent="0.15">
      <c r="A430" s="112" t="s">
        <v>358</v>
      </c>
      <c r="B430" s="101"/>
      <c r="C430" s="113"/>
      <c r="D430" s="113"/>
      <c r="E430" s="113"/>
      <c r="F430" s="113"/>
      <c r="G430" s="113"/>
      <c r="H430" s="113"/>
      <c r="I430" s="113"/>
      <c r="Y430" s="111"/>
      <c r="Z430" s="111"/>
      <c r="AA430" s="111"/>
    </row>
    <row r="431" spans="1:27" ht="11.25" customHeight="1" x14ac:dyDescent="0.15">
      <c r="A431" s="113"/>
      <c r="B431" s="507" t="s">
        <v>8</v>
      </c>
      <c r="C431" s="473" t="s">
        <v>837</v>
      </c>
      <c r="D431" s="553"/>
      <c r="E431" s="553"/>
      <c r="F431" s="553"/>
      <c r="G431" s="553"/>
      <c r="H431" s="553"/>
      <c r="I431" s="553"/>
      <c r="J431" s="553"/>
      <c r="K431" s="553"/>
      <c r="L431" s="553"/>
      <c r="M431" s="553"/>
      <c r="N431" s="553"/>
      <c r="O431" s="553"/>
      <c r="P431" s="553"/>
      <c r="Q431" s="553"/>
      <c r="R431" s="553"/>
      <c r="S431" s="553"/>
      <c r="T431" s="553"/>
      <c r="U431" s="553"/>
      <c r="V431" s="553"/>
      <c r="W431" s="553"/>
      <c r="X431" s="553"/>
      <c r="Y431" s="467"/>
      <c r="Z431" s="467"/>
      <c r="AA431" s="467"/>
    </row>
    <row r="432" spans="1:27" ht="11.25" customHeight="1" x14ac:dyDescent="0.15">
      <c r="A432" s="113"/>
      <c r="B432" s="507"/>
      <c r="C432" s="553"/>
      <c r="D432" s="553"/>
      <c r="E432" s="553"/>
      <c r="F432" s="553"/>
      <c r="G432" s="553"/>
      <c r="H432" s="553"/>
      <c r="I432" s="553"/>
      <c r="J432" s="553"/>
      <c r="K432" s="553"/>
      <c r="L432" s="553"/>
      <c r="M432" s="553"/>
      <c r="N432" s="553"/>
      <c r="O432" s="553"/>
      <c r="P432" s="553"/>
      <c r="Q432" s="553"/>
      <c r="R432" s="553"/>
      <c r="S432" s="553"/>
      <c r="T432" s="553"/>
      <c r="U432" s="553"/>
      <c r="V432" s="553"/>
      <c r="W432" s="553"/>
      <c r="X432" s="553"/>
      <c r="Y432" s="467"/>
      <c r="Z432" s="467"/>
      <c r="AA432" s="467"/>
    </row>
    <row r="433" spans="1:50" ht="12.75" customHeight="1" x14ac:dyDescent="0.15">
      <c r="B433" s="163"/>
      <c r="C433" s="75"/>
      <c r="D433" s="75"/>
      <c r="E433" s="75"/>
      <c r="F433" s="75"/>
      <c r="G433" s="75"/>
      <c r="H433" s="75"/>
      <c r="I433" s="75"/>
      <c r="J433" s="75"/>
      <c r="K433" s="75"/>
      <c r="L433" s="75"/>
      <c r="M433" s="75"/>
      <c r="N433" s="75"/>
      <c r="O433" s="75"/>
      <c r="P433" s="75"/>
      <c r="Q433" s="75"/>
      <c r="R433" s="75"/>
      <c r="S433" s="75"/>
      <c r="T433" s="75"/>
      <c r="U433" s="75"/>
      <c r="V433" s="75"/>
      <c r="W433" s="75"/>
      <c r="X433" s="75"/>
      <c r="Y433" s="164"/>
      <c r="Z433" s="164"/>
      <c r="AA433" s="164"/>
    </row>
    <row r="434" spans="1:50" ht="12.75" customHeight="1" x14ac:dyDescent="0.15">
      <c r="Y434" s="111"/>
      <c r="Z434" s="111"/>
      <c r="AA434" s="111"/>
    </row>
    <row r="435" spans="1:50" s="152" customFormat="1" ht="24" customHeight="1" x14ac:dyDescent="0.15">
      <c r="A435" s="110" t="s">
        <v>24</v>
      </c>
      <c r="B435" s="70"/>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11"/>
      <c r="Z435" s="111"/>
      <c r="AA435" s="111"/>
      <c r="AC435" s="68"/>
      <c r="AD435" s="68"/>
      <c r="AE435" s="68"/>
      <c r="AF435" s="68"/>
      <c r="AG435" s="68"/>
      <c r="AH435" s="68"/>
      <c r="AI435" s="68"/>
      <c r="AJ435" s="68"/>
      <c r="AK435" s="68"/>
      <c r="AL435" s="68"/>
      <c r="AM435" s="68"/>
      <c r="AN435" s="68"/>
      <c r="AO435" s="68"/>
      <c r="AP435" s="68"/>
      <c r="AQ435" s="68"/>
      <c r="AR435" s="68"/>
      <c r="AS435" s="68"/>
      <c r="AT435" s="68"/>
      <c r="AU435" s="68"/>
      <c r="AV435" s="68"/>
      <c r="AW435" s="68"/>
      <c r="AX435" s="68"/>
    </row>
    <row r="436" spans="1:50" ht="18" customHeight="1" x14ac:dyDescent="0.15">
      <c r="A436" s="112" t="s">
        <v>54</v>
      </c>
      <c r="B436" s="101"/>
      <c r="C436" s="113"/>
      <c r="D436" s="113"/>
      <c r="E436" s="113"/>
      <c r="F436" s="113"/>
      <c r="G436" s="113"/>
      <c r="H436" s="113"/>
      <c r="I436" s="113"/>
      <c r="P436" s="86"/>
      <c r="Y436" s="111"/>
      <c r="Z436" s="111"/>
      <c r="AA436" s="111"/>
    </row>
    <row r="437" spans="1:50" ht="15" customHeight="1" x14ac:dyDescent="0.15">
      <c r="A437" s="113"/>
      <c r="B437" s="507" t="s">
        <v>8</v>
      </c>
      <c r="C437" s="437" t="s">
        <v>109</v>
      </c>
      <c r="D437" s="438"/>
      <c r="E437" s="438"/>
      <c r="F437" s="438"/>
      <c r="G437" s="438"/>
      <c r="H437" s="438"/>
      <c r="I437" s="438"/>
      <c r="J437" s="438"/>
      <c r="K437" s="438"/>
      <c r="L437" s="438"/>
      <c r="M437" s="438"/>
      <c r="N437" s="438"/>
      <c r="O437" s="438"/>
      <c r="P437" s="438"/>
      <c r="Q437" s="438"/>
      <c r="R437" s="438"/>
      <c r="S437" s="438"/>
      <c r="T437" s="438"/>
      <c r="U437" s="438"/>
      <c r="V437" s="438"/>
      <c r="W437" s="438"/>
      <c r="X437" s="452"/>
      <c r="Y437" s="455"/>
      <c r="Z437" s="456"/>
      <c r="AA437" s="457"/>
    </row>
    <row r="438" spans="1:50" ht="15" customHeight="1" x14ac:dyDescent="0.15">
      <c r="A438" s="113"/>
      <c r="B438" s="507"/>
      <c r="C438" s="476"/>
      <c r="D438" s="477"/>
      <c r="E438" s="477"/>
      <c r="F438" s="477"/>
      <c r="G438" s="477"/>
      <c r="H438" s="477"/>
      <c r="I438" s="477"/>
      <c r="J438" s="477"/>
      <c r="K438" s="477"/>
      <c r="L438" s="477"/>
      <c r="M438" s="477"/>
      <c r="N438" s="477"/>
      <c r="O438" s="477"/>
      <c r="P438" s="477"/>
      <c r="Q438" s="477"/>
      <c r="R438" s="477"/>
      <c r="S438" s="477"/>
      <c r="T438" s="477"/>
      <c r="U438" s="477"/>
      <c r="V438" s="477"/>
      <c r="W438" s="477"/>
      <c r="X438" s="478"/>
      <c r="Y438" s="468"/>
      <c r="Z438" s="469"/>
      <c r="AA438" s="470"/>
    </row>
    <row r="439" spans="1:50" ht="15" customHeight="1" x14ac:dyDescent="0.15">
      <c r="A439" s="113"/>
      <c r="B439" s="507" t="s">
        <v>9</v>
      </c>
      <c r="C439" s="437" t="s">
        <v>52</v>
      </c>
      <c r="D439" s="438"/>
      <c r="E439" s="438"/>
      <c r="F439" s="438"/>
      <c r="G439" s="438"/>
      <c r="H439" s="438"/>
      <c r="I439" s="438"/>
      <c r="J439" s="438"/>
      <c r="K439" s="438"/>
      <c r="L439" s="438"/>
      <c r="M439" s="438"/>
      <c r="N439" s="438"/>
      <c r="O439" s="438"/>
      <c r="P439" s="438"/>
      <c r="Q439" s="438"/>
      <c r="R439" s="438"/>
      <c r="S439" s="438"/>
      <c r="T439" s="438"/>
      <c r="U439" s="438"/>
      <c r="V439" s="438"/>
      <c r="W439" s="438"/>
      <c r="X439" s="452"/>
      <c r="Y439" s="455"/>
      <c r="Z439" s="456"/>
      <c r="AA439" s="457"/>
    </row>
    <row r="440" spans="1:50" ht="15" customHeight="1" x14ac:dyDescent="0.15">
      <c r="A440" s="113"/>
      <c r="B440" s="507"/>
      <c r="C440" s="476"/>
      <c r="D440" s="477"/>
      <c r="E440" s="477"/>
      <c r="F440" s="477"/>
      <c r="G440" s="477"/>
      <c r="H440" s="477"/>
      <c r="I440" s="477"/>
      <c r="J440" s="477"/>
      <c r="K440" s="477"/>
      <c r="L440" s="477"/>
      <c r="M440" s="477"/>
      <c r="N440" s="477"/>
      <c r="O440" s="477"/>
      <c r="P440" s="477"/>
      <c r="Q440" s="477"/>
      <c r="R440" s="477"/>
      <c r="S440" s="477"/>
      <c r="T440" s="477"/>
      <c r="U440" s="477"/>
      <c r="V440" s="477"/>
      <c r="W440" s="477"/>
      <c r="X440" s="478"/>
      <c r="Y440" s="468"/>
      <c r="Z440" s="469"/>
      <c r="AA440" s="470"/>
    </row>
    <row r="441" spans="1:50" ht="15" customHeight="1" x14ac:dyDescent="0.15">
      <c r="A441" s="113"/>
      <c r="B441" s="507" t="s">
        <v>10</v>
      </c>
      <c r="C441" s="473" t="s">
        <v>110</v>
      </c>
      <c r="D441" s="473"/>
      <c r="E441" s="473"/>
      <c r="F441" s="473"/>
      <c r="G441" s="473"/>
      <c r="H441" s="473"/>
      <c r="I441" s="473"/>
      <c r="J441" s="473"/>
      <c r="K441" s="473"/>
      <c r="L441" s="473"/>
      <c r="M441" s="473"/>
      <c r="N441" s="473"/>
      <c r="O441" s="473"/>
      <c r="P441" s="473"/>
      <c r="Q441" s="473"/>
      <c r="R441" s="473"/>
      <c r="S441" s="473"/>
      <c r="T441" s="473"/>
      <c r="U441" s="473"/>
      <c r="V441" s="473"/>
      <c r="W441" s="473"/>
      <c r="X441" s="473"/>
      <c r="Y441" s="467"/>
      <c r="Z441" s="467"/>
      <c r="AA441" s="467"/>
    </row>
    <row r="442" spans="1:50" ht="15" customHeight="1" x14ac:dyDescent="0.15">
      <c r="A442" s="113"/>
      <c r="B442" s="507"/>
      <c r="C442" s="473"/>
      <c r="D442" s="473"/>
      <c r="E442" s="473"/>
      <c r="F442" s="473"/>
      <c r="G442" s="473"/>
      <c r="H442" s="473"/>
      <c r="I442" s="473"/>
      <c r="J442" s="473"/>
      <c r="K442" s="473"/>
      <c r="L442" s="473"/>
      <c r="M442" s="473"/>
      <c r="N442" s="473"/>
      <c r="O442" s="473"/>
      <c r="P442" s="473"/>
      <c r="Q442" s="473"/>
      <c r="R442" s="473"/>
      <c r="S442" s="473"/>
      <c r="T442" s="473"/>
      <c r="U442" s="473"/>
      <c r="V442" s="473"/>
      <c r="W442" s="473"/>
      <c r="X442" s="473"/>
      <c r="Y442" s="467"/>
      <c r="Z442" s="467"/>
      <c r="AA442" s="467"/>
    </row>
    <row r="443" spans="1:50" ht="15" customHeight="1" x14ac:dyDescent="0.15">
      <c r="A443" s="113"/>
      <c r="B443" s="507" t="s">
        <v>11</v>
      </c>
      <c r="C443" s="437" t="s">
        <v>259</v>
      </c>
      <c r="D443" s="438"/>
      <c r="E443" s="438"/>
      <c r="F443" s="438"/>
      <c r="G443" s="438"/>
      <c r="H443" s="438"/>
      <c r="I443" s="438"/>
      <c r="J443" s="438"/>
      <c r="K443" s="438"/>
      <c r="L443" s="438"/>
      <c r="M443" s="438"/>
      <c r="N443" s="438"/>
      <c r="O443" s="438"/>
      <c r="P443" s="438"/>
      <c r="Q443" s="438"/>
      <c r="R443" s="438"/>
      <c r="S443" s="438"/>
      <c r="T443" s="438"/>
      <c r="U443" s="438"/>
      <c r="V443" s="438"/>
      <c r="W443" s="438"/>
      <c r="X443" s="438"/>
      <c r="Y443" s="454"/>
      <c r="Z443" s="454"/>
      <c r="AA443" s="454"/>
    </row>
    <row r="444" spans="1:50" ht="15" customHeight="1" x14ac:dyDescent="0.15">
      <c r="A444" s="113"/>
      <c r="B444" s="507"/>
      <c r="C444" s="439"/>
      <c r="D444" s="440"/>
      <c r="E444" s="440"/>
      <c r="F444" s="440"/>
      <c r="G444" s="440"/>
      <c r="H444" s="440"/>
      <c r="I444" s="440"/>
      <c r="J444" s="440"/>
      <c r="K444" s="440"/>
      <c r="L444" s="440"/>
      <c r="M444" s="440"/>
      <c r="N444" s="440"/>
      <c r="O444" s="440"/>
      <c r="P444" s="440"/>
      <c r="Q444" s="440"/>
      <c r="R444" s="440"/>
      <c r="S444" s="440"/>
      <c r="T444" s="440"/>
      <c r="U444" s="440"/>
      <c r="V444" s="440"/>
      <c r="W444" s="440"/>
      <c r="X444" s="440"/>
      <c r="Y444" s="454"/>
      <c r="Z444" s="454"/>
      <c r="AA444" s="454"/>
    </row>
    <row r="445" spans="1:50" ht="15" customHeight="1" x14ac:dyDescent="0.15">
      <c r="A445" s="113"/>
      <c r="B445" s="507" t="s">
        <v>12</v>
      </c>
      <c r="C445" s="437" t="s">
        <v>262</v>
      </c>
      <c r="D445" s="438"/>
      <c r="E445" s="438"/>
      <c r="F445" s="438"/>
      <c r="G445" s="438"/>
      <c r="H445" s="438"/>
      <c r="I445" s="438"/>
      <c r="J445" s="438"/>
      <c r="K445" s="438"/>
      <c r="L445" s="438"/>
      <c r="M445" s="438"/>
      <c r="N445" s="438"/>
      <c r="O445" s="438"/>
      <c r="P445" s="438"/>
      <c r="Q445" s="438"/>
      <c r="R445" s="438"/>
      <c r="S445" s="438"/>
      <c r="T445" s="438"/>
      <c r="U445" s="438"/>
      <c r="V445" s="438"/>
      <c r="W445" s="438"/>
      <c r="X445" s="438"/>
      <c r="Y445" s="454"/>
      <c r="Z445" s="454"/>
      <c r="AA445" s="454"/>
    </row>
    <row r="446" spans="1:50" ht="15" customHeight="1" x14ac:dyDescent="0.15">
      <c r="A446" s="113"/>
      <c r="B446" s="507"/>
      <c r="C446" s="439"/>
      <c r="D446" s="440"/>
      <c r="E446" s="440"/>
      <c r="F446" s="440"/>
      <c r="G446" s="440"/>
      <c r="H446" s="440"/>
      <c r="I446" s="440"/>
      <c r="J446" s="440"/>
      <c r="K446" s="440"/>
      <c r="L446" s="440"/>
      <c r="M446" s="440"/>
      <c r="N446" s="440"/>
      <c r="O446" s="440"/>
      <c r="P446" s="440"/>
      <c r="Q446" s="440"/>
      <c r="R446" s="440"/>
      <c r="S446" s="440"/>
      <c r="T446" s="440"/>
      <c r="U446" s="440"/>
      <c r="V446" s="440"/>
      <c r="W446" s="440"/>
      <c r="X446" s="440"/>
      <c r="Y446" s="454"/>
      <c r="Z446" s="454"/>
      <c r="AA446" s="454"/>
    </row>
    <row r="447" spans="1:50" ht="37.5" customHeight="1" x14ac:dyDescent="0.15">
      <c r="A447" s="113"/>
      <c r="B447" s="507" t="s">
        <v>13</v>
      </c>
      <c r="C447" s="437" t="s">
        <v>260</v>
      </c>
      <c r="D447" s="438"/>
      <c r="E447" s="438"/>
      <c r="F447" s="438"/>
      <c r="G447" s="438"/>
      <c r="H447" s="438"/>
      <c r="I447" s="438"/>
      <c r="J447" s="438"/>
      <c r="K447" s="438"/>
      <c r="L447" s="438"/>
      <c r="M447" s="438"/>
      <c r="N447" s="438"/>
      <c r="O447" s="438"/>
      <c r="P447" s="438"/>
      <c r="Q447" s="438"/>
      <c r="R447" s="438"/>
      <c r="S447" s="438"/>
      <c r="T447" s="438"/>
      <c r="U447" s="438"/>
      <c r="V447" s="438"/>
      <c r="W447" s="438"/>
      <c r="X447" s="438"/>
      <c r="Y447" s="454"/>
      <c r="Z447" s="454"/>
      <c r="AA447" s="454"/>
    </row>
    <row r="448" spans="1:50" ht="37.5" customHeight="1" x14ac:dyDescent="0.15">
      <c r="A448" s="113"/>
      <c r="B448" s="507"/>
      <c r="C448" s="439"/>
      <c r="D448" s="440"/>
      <c r="E448" s="440"/>
      <c r="F448" s="440"/>
      <c r="G448" s="440"/>
      <c r="H448" s="440"/>
      <c r="I448" s="440"/>
      <c r="J448" s="440"/>
      <c r="K448" s="440"/>
      <c r="L448" s="440"/>
      <c r="M448" s="440"/>
      <c r="N448" s="440"/>
      <c r="O448" s="440"/>
      <c r="P448" s="440"/>
      <c r="Q448" s="440"/>
      <c r="R448" s="440"/>
      <c r="S448" s="440"/>
      <c r="T448" s="440"/>
      <c r="U448" s="440"/>
      <c r="V448" s="440"/>
      <c r="W448" s="440"/>
      <c r="X448" s="440"/>
      <c r="Y448" s="454"/>
      <c r="Z448" s="454"/>
      <c r="AA448" s="454"/>
    </row>
    <row r="449" spans="1:52" ht="11.25" customHeight="1" x14ac:dyDescent="0.15">
      <c r="A449" s="113"/>
      <c r="B449" s="507" t="s">
        <v>49</v>
      </c>
      <c r="C449" s="437" t="s">
        <v>261</v>
      </c>
      <c r="D449" s="438"/>
      <c r="E449" s="438"/>
      <c r="F449" s="438"/>
      <c r="G449" s="438"/>
      <c r="H449" s="438"/>
      <c r="I449" s="438"/>
      <c r="J449" s="438"/>
      <c r="K449" s="438"/>
      <c r="L449" s="438"/>
      <c r="M449" s="438"/>
      <c r="N449" s="438"/>
      <c r="O449" s="438"/>
      <c r="P449" s="438"/>
      <c r="Q449" s="438"/>
      <c r="R449" s="438"/>
      <c r="S449" s="438"/>
      <c r="T449" s="438"/>
      <c r="U449" s="438"/>
      <c r="V449" s="438"/>
      <c r="W449" s="438"/>
      <c r="X449" s="438"/>
      <c r="Y449" s="454"/>
      <c r="Z449" s="454"/>
      <c r="AA449" s="454"/>
    </row>
    <row r="450" spans="1:52" ht="18.75" customHeight="1" x14ac:dyDescent="0.15">
      <c r="A450" s="113"/>
      <c r="B450" s="507"/>
      <c r="C450" s="439"/>
      <c r="D450" s="440"/>
      <c r="E450" s="440"/>
      <c r="F450" s="440"/>
      <c r="G450" s="440"/>
      <c r="H450" s="440"/>
      <c r="I450" s="440"/>
      <c r="J450" s="440"/>
      <c r="K450" s="440"/>
      <c r="L450" s="440"/>
      <c r="M450" s="440"/>
      <c r="N450" s="440"/>
      <c r="O450" s="440"/>
      <c r="P450" s="440"/>
      <c r="Q450" s="440"/>
      <c r="R450" s="440"/>
      <c r="S450" s="440"/>
      <c r="T450" s="440"/>
      <c r="U450" s="440"/>
      <c r="V450" s="440"/>
      <c r="W450" s="440"/>
      <c r="X450" s="440"/>
      <c r="Y450" s="454"/>
      <c r="Z450" s="454"/>
      <c r="AA450" s="454"/>
    </row>
    <row r="451" spans="1:52" ht="12.75" customHeight="1" x14ac:dyDescent="0.15">
      <c r="A451" s="113"/>
      <c r="B451" s="78"/>
      <c r="C451" s="126"/>
      <c r="D451" s="126"/>
      <c r="E451" s="126"/>
      <c r="F451" s="126"/>
      <c r="G451" s="126"/>
      <c r="H451" s="126"/>
      <c r="I451" s="126"/>
      <c r="J451" s="126"/>
      <c r="K451" s="126"/>
      <c r="L451" s="126"/>
      <c r="M451" s="126"/>
      <c r="N451" s="126"/>
      <c r="O451" s="127"/>
      <c r="P451" s="126"/>
      <c r="Q451" s="126"/>
      <c r="R451" s="126"/>
      <c r="S451" s="126"/>
      <c r="T451" s="126"/>
      <c r="U451" s="126"/>
      <c r="V451" s="126"/>
      <c r="W451" s="126"/>
      <c r="X451" s="126"/>
      <c r="Y451" s="402"/>
      <c r="Z451" s="402"/>
      <c r="AA451" s="402"/>
    </row>
    <row r="452" spans="1:52" ht="18" customHeight="1" x14ac:dyDescent="0.15">
      <c r="A452" s="112" t="s">
        <v>55</v>
      </c>
      <c r="B452" s="101"/>
      <c r="C452" s="113"/>
      <c r="D452" s="113"/>
      <c r="E452" s="113"/>
      <c r="F452" s="113"/>
      <c r="G452" s="113"/>
      <c r="H452" s="113"/>
      <c r="I452" s="113"/>
      <c r="Y452" s="111"/>
      <c r="Z452" s="111"/>
      <c r="AA452" s="111"/>
    </row>
    <row r="453" spans="1:52" ht="30" customHeight="1" x14ac:dyDescent="0.15">
      <c r="A453" s="113"/>
      <c r="B453" s="507" t="s">
        <v>8</v>
      </c>
      <c r="C453" s="473" t="s">
        <v>53</v>
      </c>
      <c r="D453" s="473"/>
      <c r="E453" s="473"/>
      <c r="F453" s="473"/>
      <c r="G453" s="473"/>
      <c r="H453" s="473"/>
      <c r="I453" s="473"/>
      <c r="J453" s="473"/>
      <c r="K453" s="473"/>
      <c r="L453" s="473"/>
      <c r="M453" s="473"/>
      <c r="N453" s="473"/>
      <c r="O453" s="473"/>
      <c r="P453" s="473"/>
      <c r="Q453" s="473"/>
      <c r="R453" s="473"/>
      <c r="S453" s="473"/>
      <c r="T453" s="473"/>
      <c r="U453" s="473"/>
      <c r="V453" s="473"/>
      <c r="W453" s="473"/>
      <c r="X453" s="473"/>
      <c r="Y453" s="467"/>
      <c r="Z453" s="467"/>
      <c r="AA453" s="467"/>
    </row>
    <row r="454" spans="1:52" ht="27" customHeight="1" x14ac:dyDescent="0.15">
      <c r="A454" s="113"/>
      <c r="B454" s="507"/>
      <c r="C454" s="473"/>
      <c r="D454" s="473"/>
      <c r="E454" s="473"/>
      <c r="F454" s="473"/>
      <c r="G454" s="473"/>
      <c r="H454" s="473"/>
      <c r="I454" s="473"/>
      <c r="J454" s="473"/>
      <c r="K454" s="473"/>
      <c r="L454" s="473"/>
      <c r="M454" s="473"/>
      <c r="N454" s="473"/>
      <c r="O454" s="473"/>
      <c r="P454" s="473"/>
      <c r="Q454" s="473"/>
      <c r="R454" s="473"/>
      <c r="S454" s="473"/>
      <c r="T454" s="473"/>
      <c r="U454" s="473"/>
      <c r="V454" s="473"/>
      <c r="W454" s="473"/>
      <c r="X454" s="473"/>
      <c r="Y454" s="467"/>
      <c r="Z454" s="467"/>
      <c r="AA454" s="467"/>
    </row>
    <row r="455" spans="1:52" ht="12.75" customHeight="1" x14ac:dyDescent="0.15">
      <c r="A455" s="113"/>
      <c r="B455" s="113"/>
      <c r="C455" s="405"/>
      <c r="D455" s="405"/>
      <c r="E455" s="405"/>
      <c r="F455" s="405"/>
      <c r="G455" s="405"/>
      <c r="H455" s="405"/>
      <c r="I455" s="405"/>
      <c r="J455" s="405"/>
      <c r="K455" s="405"/>
      <c r="L455" s="405"/>
      <c r="M455" s="405"/>
      <c r="N455" s="405"/>
      <c r="O455" s="405"/>
      <c r="P455" s="405"/>
      <c r="Q455" s="405"/>
      <c r="R455" s="405"/>
      <c r="S455" s="405"/>
      <c r="T455" s="405"/>
      <c r="U455" s="405"/>
      <c r="V455" s="405"/>
      <c r="W455" s="405"/>
      <c r="X455" s="405"/>
      <c r="Y455" s="402"/>
      <c r="Z455" s="402"/>
      <c r="AA455" s="402"/>
    </row>
    <row r="456" spans="1:52" ht="12.75" customHeight="1" x14ac:dyDescent="0.15">
      <c r="A456" s="113"/>
      <c r="B456" s="78"/>
      <c r="C456" s="126"/>
      <c r="D456" s="126"/>
      <c r="E456" s="126"/>
      <c r="F456" s="126"/>
      <c r="G456" s="126"/>
      <c r="H456" s="126"/>
      <c r="I456" s="126"/>
      <c r="J456" s="126"/>
      <c r="K456" s="126"/>
      <c r="L456" s="126"/>
      <c r="M456" s="126"/>
      <c r="N456" s="126"/>
      <c r="O456" s="127"/>
      <c r="P456" s="126"/>
      <c r="Q456" s="126"/>
      <c r="R456" s="126"/>
      <c r="S456" s="126"/>
      <c r="T456" s="126"/>
      <c r="U456" s="126"/>
      <c r="V456" s="126"/>
      <c r="W456" s="126"/>
      <c r="X456" s="126"/>
      <c r="Y456" s="402"/>
      <c r="Z456" s="402"/>
      <c r="AA456" s="402"/>
    </row>
    <row r="457" spans="1:52" ht="24" customHeight="1" x14ac:dyDescent="0.15">
      <c r="A457" s="90" t="s">
        <v>838</v>
      </c>
      <c r="B457" s="78"/>
      <c r="C457" s="128"/>
      <c r="D457" s="113"/>
      <c r="E457" s="113"/>
      <c r="F457" s="113"/>
      <c r="G457" s="113"/>
      <c r="H457" s="113"/>
      <c r="I457" s="113"/>
      <c r="Y457" s="402"/>
      <c r="Z457" s="402"/>
      <c r="AA457" s="402"/>
    </row>
    <row r="458" spans="1:52" ht="18" customHeight="1" x14ac:dyDescent="0.15">
      <c r="A458" s="112" t="s">
        <v>314</v>
      </c>
      <c r="B458" s="101"/>
      <c r="C458" s="113"/>
      <c r="D458" s="113"/>
      <c r="E458" s="113"/>
      <c r="F458" s="113"/>
      <c r="G458" s="113"/>
      <c r="H458" s="113"/>
      <c r="I458" s="113"/>
      <c r="Y458" s="111"/>
      <c r="Z458" s="111"/>
      <c r="AA458" s="111"/>
    </row>
    <row r="459" spans="1:52" ht="11.25" customHeight="1" x14ac:dyDescent="0.15">
      <c r="A459" s="113"/>
      <c r="B459" s="434" t="s">
        <v>8</v>
      </c>
      <c r="C459" s="437" t="s">
        <v>321</v>
      </c>
      <c r="D459" s="438"/>
      <c r="E459" s="438"/>
      <c r="F459" s="438"/>
      <c r="G459" s="438"/>
      <c r="H459" s="438"/>
      <c r="I459" s="438"/>
      <c r="J459" s="438"/>
      <c r="K459" s="438"/>
      <c r="L459" s="438"/>
      <c r="M459" s="438"/>
      <c r="N459" s="438"/>
      <c r="O459" s="438"/>
      <c r="P459" s="438"/>
      <c r="Q459" s="438"/>
      <c r="R459" s="438"/>
      <c r="S459" s="438"/>
      <c r="T459" s="438"/>
      <c r="U459" s="438"/>
      <c r="V459" s="438"/>
      <c r="W459" s="438"/>
      <c r="X459" s="438"/>
      <c r="Y459" s="461"/>
      <c r="Z459" s="462"/>
      <c r="AA459" s="463"/>
    </row>
    <row r="460" spans="1:52" s="165" customFormat="1" ht="11.25" customHeight="1" x14ac:dyDescent="0.15">
      <c r="A460" s="113"/>
      <c r="B460" s="436"/>
      <c r="C460" s="439"/>
      <c r="D460" s="440"/>
      <c r="E460" s="440"/>
      <c r="F460" s="440"/>
      <c r="G460" s="440"/>
      <c r="H460" s="440"/>
      <c r="I460" s="440"/>
      <c r="J460" s="440"/>
      <c r="K460" s="440"/>
      <c r="L460" s="440"/>
      <c r="M460" s="440"/>
      <c r="N460" s="440"/>
      <c r="O460" s="440"/>
      <c r="P460" s="440"/>
      <c r="Q460" s="440"/>
      <c r="R460" s="440"/>
      <c r="S460" s="440"/>
      <c r="T460" s="440"/>
      <c r="U460" s="440"/>
      <c r="V460" s="440"/>
      <c r="W460" s="440"/>
      <c r="X460" s="440"/>
      <c r="Y460" s="464"/>
      <c r="Z460" s="465"/>
      <c r="AA460" s="466"/>
      <c r="AE460" s="166"/>
      <c r="AF460" s="166"/>
      <c r="AG460" s="166"/>
      <c r="AH460" s="166"/>
      <c r="AI460" s="166"/>
      <c r="AJ460" s="166"/>
      <c r="AK460" s="166"/>
      <c r="AL460" s="166"/>
      <c r="AM460" s="166"/>
      <c r="AN460" s="166"/>
      <c r="AO460" s="166"/>
      <c r="AP460" s="166"/>
      <c r="AQ460" s="166"/>
      <c r="AR460" s="166"/>
      <c r="AS460" s="166"/>
      <c r="AT460" s="166"/>
      <c r="AU460" s="166"/>
      <c r="AV460" s="166"/>
      <c r="AW460" s="166"/>
      <c r="AX460" s="166"/>
      <c r="AY460" s="166"/>
      <c r="AZ460" s="166"/>
    </row>
    <row r="461" spans="1:52" ht="11.25" customHeight="1" x14ac:dyDescent="0.15">
      <c r="A461" s="113"/>
      <c r="B461" s="434" t="s">
        <v>9</v>
      </c>
      <c r="C461" s="437" t="s">
        <v>218</v>
      </c>
      <c r="D461" s="438"/>
      <c r="E461" s="438"/>
      <c r="F461" s="438"/>
      <c r="G461" s="438"/>
      <c r="H461" s="438"/>
      <c r="I461" s="438"/>
      <c r="J461" s="438"/>
      <c r="K461" s="438"/>
      <c r="L461" s="438"/>
      <c r="M461" s="438"/>
      <c r="N461" s="438"/>
      <c r="O461" s="438"/>
      <c r="P461" s="438"/>
      <c r="Q461" s="438"/>
      <c r="R461" s="438"/>
      <c r="S461" s="438"/>
      <c r="T461" s="438"/>
      <c r="U461" s="438"/>
      <c r="V461" s="438"/>
      <c r="W461" s="438"/>
      <c r="X461" s="438"/>
      <c r="Y461" s="461"/>
      <c r="Z461" s="462"/>
      <c r="AA461" s="463"/>
    </row>
    <row r="462" spans="1:52" s="165" customFormat="1" ht="11.25" customHeight="1" x14ac:dyDescent="0.15">
      <c r="A462" s="113"/>
      <c r="B462" s="436"/>
      <c r="C462" s="439"/>
      <c r="D462" s="440"/>
      <c r="E462" s="440"/>
      <c r="F462" s="440"/>
      <c r="G462" s="440"/>
      <c r="H462" s="440"/>
      <c r="I462" s="440"/>
      <c r="J462" s="440"/>
      <c r="K462" s="440"/>
      <c r="L462" s="440"/>
      <c r="M462" s="440"/>
      <c r="N462" s="440"/>
      <c r="O462" s="440"/>
      <c r="P462" s="440"/>
      <c r="Q462" s="440"/>
      <c r="R462" s="440"/>
      <c r="S462" s="440"/>
      <c r="T462" s="440"/>
      <c r="U462" s="440"/>
      <c r="V462" s="440"/>
      <c r="W462" s="440"/>
      <c r="X462" s="440"/>
      <c r="Y462" s="464"/>
      <c r="Z462" s="465"/>
      <c r="AA462" s="466"/>
      <c r="AE462" s="166"/>
      <c r="AF462" s="166"/>
      <c r="AG462" s="166"/>
      <c r="AH462" s="166"/>
      <c r="AI462" s="166"/>
      <c r="AJ462" s="166"/>
      <c r="AK462" s="166"/>
      <c r="AL462" s="166"/>
      <c r="AM462" s="166"/>
      <c r="AN462" s="166"/>
      <c r="AO462" s="166"/>
      <c r="AP462" s="166"/>
      <c r="AQ462" s="166"/>
      <c r="AR462" s="166"/>
      <c r="AS462" s="166"/>
      <c r="AT462" s="166"/>
      <c r="AU462" s="166"/>
      <c r="AV462" s="166"/>
      <c r="AW462" s="166"/>
      <c r="AX462" s="166"/>
      <c r="AY462" s="166"/>
      <c r="AZ462" s="166"/>
    </row>
    <row r="463" spans="1:52" ht="11.25" customHeight="1" x14ac:dyDescent="0.15">
      <c r="A463" s="113"/>
      <c r="B463" s="434" t="s">
        <v>10</v>
      </c>
      <c r="C463" s="437" t="s">
        <v>219</v>
      </c>
      <c r="D463" s="438"/>
      <c r="E463" s="438"/>
      <c r="F463" s="438"/>
      <c r="G463" s="438"/>
      <c r="H463" s="438"/>
      <c r="I463" s="438"/>
      <c r="J463" s="438"/>
      <c r="K463" s="438"/>
      <c r="L463" s="438"/>
      <c r="M463" s="438"/>
      <c r="N463" s="438"/>
      <c r="O463" s="438"/>
      <c r="P463" s="438"/>
      <c r="Q463" s="438"/>
      <c r="R463" s="438"/>
      <c r="S463" s="438"/>
      <c r="T463" s="438"/>
      <c r="U463" s="438"/>
      <c r="V463" s="438"/>
      <c r="W463" s="438"/>
      <c r="X463" s="438"/>
      <c r="Y463" s="461"/>
      <c r="Z463" s="462"/>
      <c r="AA463" s="463"/>
    </row>
    <row r="464" spans="1:52" ht="11.25" customHeight="1" x14ac:dyDescent="0.15">
      <c r="A464" s="113"/>
      <c r="B464" s="436"/>
      <c r="C464" s="439"/>
      <c r="D464" s="440"/>
      <c r="E464" s="440"/>
      <c r="F464" s="440"/>
      <c r="G464" s="440"/>
      <c r="H464" s="440"/>
      <c r="I464" s="440"/>
      <c r="J464" s="440"/>
      <c r="K464" s="440"/>
      <c r="L464" s="440"/>
      <c r="M464" s="440"/>
      <c r="N464" s="440"/>
      <c r="O464" s="440"/>
      <c r="P464" s="440"/>
      <c r="Q464" s="440"/>
      <c r="R464" s="440"/>
      <c r="S464" s="440"/>
      <c r="T464" s="440"/>
      <c r="U464" s="440"/>
      <c r="V464" s="440"/>
      <c r="W464" s="440"/>
      <c r="X464" s="440"/>
      <c r="Y464" s="464"/>
      <c r="Z464" s="465"/>
      <c r="AA464" s="466"/>
    </row>
    <row r="465" spans="1:27" ht="11.25" customHeight="1" x14ac:dyDescent="0.15">
      <c r="A465" s="113"/>
      <c r="B465" s="434" t="s">
        <v>11</v>
      </c>
      <c r="C465" s="437" t="s">
        <v>220</v>
      </c>
      <c r="D465" s="438"/>
      <c r="E465" s="438"/>
      <c r="F465" s="438"/>
      <c r="G465" s="438"/>
      <c r="H465" s="438"/>
      <c r="I465" s="438"/>
      <c r="J465" s="438"/>
      <c r="K465" s="438"/>
      <c r="L465" s="438"/>
      <c r="M465" s="438"/>
      <c r="N465" s="438"/>
      <c r="O465" s="438"/>
      <c r="P465" s="438"/>
      <c r="Q465" s="438"/>
      <c r="R465" s="438"/>
      <c r="S465" s="438"/>
      <c r="T465" s="438"/>
      <c r="U465" s="438"/>
      <c r="V465" s="438"/>
      <c r="W465" s="438"/>
      <c r="X465" s="438"/>
      <c r="Y465" s="461"/>
      <c r="Z465" s="462"/>
      <c r="AA465" s="463"/>
    </row>
    <row r="466" spans="1:27" ht="11.25" customHeight="1" x14ac:dyDescent="0.15">
      <c r="A466" s="113"/>
      <c r="B466" s="436"/>
      <c r="C466" s="439"/>
      <c r="D466" s="440"/>
      <c r="E466" s="440"/>
      <c r="F466" s="440"/>
      <c r="G466" s="440"/>
      <c r="H466" s="440"/>
      <c r="I466" s="440"/>
      <c r="J466" s="440"/>
      <c r="K466" s="440"/>
      <c r="L466" s="440"/>
      <c r="M466" s="440"/>
      <c r="N466" s="440"/>
      <c r="O466" s="440"/>
      <c r="P466" s="440"/>
      <c r="Q466" s="440"/>
      <c r="R466" s="440"/>
      <c r="S466" s="440"/>
      <c r="T466" s="440"/>
      <c r="U466" s="440"/>
      <c r="V466" s="440"/>
      <c r="W466" s="440"/>
      <c r="X466" s="440"/>
      <c r="Y466" s="464"/>
      <c r="Z466" s="465"/>
      <c r="AA466" s="466"/>
    </row>
    <row r="467" spans="1:27" ht="11.25" customHeight="1" x14ac:dyDescent="0.15">
      <c r="A467" s="113"/>
      <c r="B467" s="434" t="s">
        <v>12</v>
      </c>
      <c r="C467" s="437" t="s">
        <v>221</v>
      </c>
      <c r="D467" s="438"/>
      <c r="E467" s="438"/>
      <c r="F467" s="438"/>
      <c r="G467" s="438"/>
      <c r="H467" s="438"/>
      <c r="I467" s="438"/>
      <c r="J467" s="438"/>
      <c r="K467" s="438"/>
      <c r="L467" s="438"/>
      <c r="M467" s="438"/>
      <c r="N467" s="438"/>
      <c r="O467" s="438"/>
      <c r="P467" s="438"/>
      <c r="Q467" s="438"/>
      <c r="R467" s="438"/>
      <c r="S467" s="438"/>
      <c r="T467" s="438"/>
      <c r="U467" s="438"/>
      <c r="V467" s="438"/>
      <c r="W467" s="438"/>
      <c r="X467" s="438"/>
      <c r="Y467" s="461"/>
      <c r="Z467" s="462"/>
      <c r="AA467" s="463"/>
    </row>
    <row r="468" spans="1:27" ht="11.25" customHeight="1" x14ac:dyDescent="0.15">
      <c r="A468" s="113"/>
      <c r="B468" s="436"/>
      <c r="C468" s="439"/>
      <c r="D468" s="440"/>
      <c r="E468" s="440"/>
      <c r="F468" s="440"/>
      <c r="G468" s="440"/>
      <c r="H468" s="440"/>
      <c r="I468" s="440"/>
      <c r="J468" s="440"/>
      <c r="K468" s="440"/>
      <c r="L468" s="440"/>
      <c r="M468" s="440"/>
      <c r="N468" s="440"/>
      <c r="O468" s="440"/>
      <c r="P468" s="440"/>
      <c r="Q468" s="440"/>
      <c r="R468" s="440"/>
      <c r="S468" s="440"/>
      <c r="T468" s="440"/>
      <c r="U468" s="440"/>
      <c r="V468" s="440"/>
      <c r="W468" s="440"/>
      <c r="X468" s="440"/>
      <c r="Y468" s="464"/>
      <c r="Z468" s="465"/>
      <c r="AA468" s="466"/>
    </row>
    <row r="469" spans="1:27" ht="12.75" customHeight="1" x14ac:dyDescent="0.15">
      <c r="A469" s="113"/>
      <c r="B469" s="113"/>
      <c r="C469" s="405"/>
      <c r="D469" s="405"/>
      <c r="E469" s="405"/>
      <c r="F469" s="405"/>
      <c r="G469" s="405"/>
      <c r="H469" s="405"/>
      <c r="I469" s="405"/>
      <c r="J469" s="405"/>
      <c r="K469" s="405"/>
      <c r="L469" s="405"/>
      <c r="M469" s="405"/>
      <c r="N469" s="405"/>
      <c r="O469" s="405"/>
      <c r="P469" s="405"/>
      <c r="Q469" s="405"/>
      <c r="R469" s="405"/>
      <c r="S469" s="405"/>
      <c r="T469" s="405"/>
      <c r="U469" s="405"/>
      <c r="V469" s="405"/>
      <c r="W469" s="405"/>
      <c r="X469" s="405"/>
      <c r="Y469" s="408"/>
      <c r="Z469" s="408"/>
      <c r="AA469" s="408"/>
    </row>
    <row r="470" spans="1:27" ht="18" customHeight="1" x14ac:dyDescent="0.15">
      <c r="A470" s="112" t="s">
        <v>361</v>
      </c>
      <c r="B470" s="101"/>
      <c r="C470" s="113"/>
      <c r="D470" s="113"/>
      <c r="E470" s="113"/>
      <c r="F470" s="113"/>
      <c r="G470" s="113"/>
      <c r="H470" s="113"/>
      <c r="I470" s="113"/>
      <c r="Y470" s="111"/>
      <c r="Z470" s="111"/>
      <c r="AA470" s="111"/>
    </row>
    <row r="471" spans="1:27" ht="15" customHeight="1" x14ac:dyDescent="0.15">
      <c r="A471" s="113"/>
      <c r="B471" s="434" t="s">
        <v>8</v>
      </c>
      <c r="C471" s="437" t="s">
        <v>359</v>
      </c>
      <c r="D471" s="438"/>
      <c r="E471" s="438"/>
      <c r="F471" s="438"/>
      <c r="G471" s="438"/>
      <c r="H471" s="438"/>
      <c r="I471" s="438"/>
      <c r="J471" s="438"/>
      <c r="K471" s="438"/>
      <c r="L471" s="438"/>
      <c r="M471" s="438"/>
      <c r="N471" s="438"/>
      <c r="O471" s="438"/>
      <c r="P471" s="438"/>
      <c r="Q471" s="438"/>
      <c r="R471" s="438"/>
      <c r="S471" s="438"/>
      <c r="T471" s="438"/>
      <c r="U471" s="438"/>
      <c r="V471" s="438"/>
      <c r="W471" s="438"/>
      <c r="X471" s="452"/>
      <c r="Y471" s="442"/>
      <c r="Z471" s="692"/>
      <c r="AA471" s="693"/>
    </row>
    <row r="472" spans="1:27" ht="15" customHeight="1" x14ac:dyDescent="0.15">
      <c r="A472" s="113"/>
      <c r="B472" s="436"/>
      <c r="C472" s="476"/>
      <c r="D472" s="477"/>
      <c r="E472" s="477"/>
      <c r="F472" s="477"/>
      <c r="G472" s="477"/>
      <c r="H472" s="477"/>
      <c r="I472" s="477"/>
      <c r="J472" s="477"/>
      <c r="K472" s="477"/>
      <c r="L472" s="477"/>
      <c r="M472" s="477"/>
      <c r="N472" s="477"/>
      <c r="O472" s="477"/>
      <c r="P472" s="477"/>
      <c r="Q472" s="477"/>
      <c r="R472" s="477"/>
      <c r="S472" s="477"/>
      <c r="T472" s="477"/>
      <c r="U472" s="477"/>
      <c r="V472" s="477"/>
      <c r="W472" s="477"/>
      <c r="X472" s="478"/>
      <c r="Y472" s="694"/>
      <c r="Z472" s="695"/>
      <c r="AA472" s="696"/>
    </row>
    <row r="473" spans="1:27" ht="15" customHeight="1" x14ac:dyDescent="0.15">
      <c r="A473" s="113"/>
      <c r="B473" s="434" t="s">
        <v>188</v>
      </c>
      <c r="C473" s="437" t="s">
        <v>595</v>
      </c>
      <c r="D473" s="438"/>
      <c r="E473" s="438"/>
      <c r="F473" s="438"/>
      <c r="G473" s="438"/>
      <c r="H473" s="438"/>
      <c r="I473" s="438"/>
      <c r="J473" s="438"/>
      <c r="K473" s="438"/>
      <c r="L473" s="438"/>
      <c r="M473" s="438"/>
      <c r="N473" s="438"/>
      <c r="O473" s="438"/>
      <c r="P473" s="438"/>
      <c r="Q473" s="438"/>
      <c r="R473" s="438"/>
      <c r="S473" s="438"/>
      <c r="T473" s="438"/>
      <c r="U473" s="438"/>
      <c r="V473" s="438"/>
      <c r="W473" s="438"/>
      <c r="X473" s="452"/>
      <c r="Y473" s="442"/>
      <c r="Z473" s="692"/>
      <c r="AA473" s="693"/>
    </row>
    <row r="474" spans="1:27" ht="15" customHeight="1" x14ac:dyDescent="0.15">
      <c r="A474" s="113"/>
      <c r="B474" s="436"/>
      <c r="C474" s="439"/>
      <c r="D474" s="440"/>
      <c r="E474" s="440"/>
      <c r="F474" s="440"/>
      <c r="G474" s="440"/>
      <c r="H474" s="440"/>
      <c r="I474" s="440"/>
      <c r="J474" s="440"/>
      <c r="K474" s="440"/>
      <c r="L474" s="440"/>
      <c r="M474" s="440"/>
      <c r="N474" s="440"/>
      <c r="O474" s="440"/>
      <c r="P474" s="440"/>
      <c r="Q474" s="440"/>
      <c r="R474" s="440"/>
      <c r="S474" s="440"/>
      <c r="T474" s="440"/>
      <c r="U474" s="440"/>
      <c r="V474" s="440"/>
      <c r="W474" s="440"/>
      <c r="X474" s="453"/>
      <c r="Y474" s="694"/>
      <c r="Z474" s="695"/>
      <c r="AA474" s="696"/>
    </row>
    <row r="475" spans="1:27" ht="23.25" customHeight="1" x14ac:dyDescent="0.15">
      <c r="A475" s="113"/>
      <c r="B475" s="434" t="s">
        <v>322</v>
      </c>
      <c r="C475" s="437" t="s">
        <v>839</v>
      </c>
      <c r="D475" s="438"/>
      <c r="E475" s="438"/>
      <c r="F475" s="438"/>
      <c r="G475" s="438"/>
      <c r="H475" s="438"/>
      <c r="I475" s="438"/>
      <c r="J475" s="438"/>
      <c r="K475" s="438"/>
      <c r="L475" s="438"/>
      <c r="M475" s="438"/>
      <c r="N475" s="438"/>
      <c r="O475" s="438"/>
      <c r="P475" s="438"/>
      <c r="Q475" s="438"/>
      <c r="R475" s="438"/>
      <c r="S475" s="438"/>
      <c r="T475" s="438"/>
      <c r="U475" s="438"/>
      <c r="V475" s="438"/>
      <c r="W475" s="438"/>
      <c r="X475" s="452"/>
      <c r="Y475" s="442"/>
      <c r="Z475" s="692"/>
      <c r="AA475" s="693"/>
    </row>
    <row r="476" spans="1:27" ht="21.75" customHeight="1" x14ac:dyDescent="0.15">
      <c r="A476" s="113"/>
      <c r="B476" s="436"/>
      <c r="C476" s="439"/>
      <c r="D476" s="440"/>
      <c r="E476" s="440"/>
      <c r="F476" s="440"/>
      <c r="G476" s="440"/>
      <c r="H476" s="440"/>
      <c r="I476" s="440"/>
      <c r="J476" s="440"/>
      <c r="K476" s="440"/>
      <c r="L476" s="440"/>
      <c r="M476" s="440"/>
      <c r="N476" s="440"/>
      <c r="O476" s="440"/>
      <c r="P476" s="440"/>
      <c r="Q476" s="440"/>
      <c r="R476" s="440"/>
      <c r="S476" s="440"/>
      <c r="T476" s="440"/>
      <c r="U476" s="440"/>
      <c r="V476" s="440"/>
      <c r="W476" s="440"/>
      <c r="X476" s="453"/>
      <c r="Y476" s="694"/>
      <c r="Z476" s="695"/>
      <c r="AA476" s="696"/>
    </row>
    <row r="477" spans="1:27" ht="45" customHeight="1" x14ac:dyDescent="0.15">
      <c r="A477" s="113"/>
      <c r="B477" s="434" t="s">
        <v>323</v>
      </c>
      <c r="C477" s="437" t="s">
        <v>840</v>
      </c>
      <c r="D477" s="438"/>
      <c r="E477" s="438"/>
      <c r="F477" s="438"/>
      <c r="G477" s="438"/>
      <c r="H477" s="438"/>
      <c r="I477" s="438"/>
      <c r="J477" s="438"/>
      <c r="K477" s="438"/>
      <c r="L477" s="438"/>
      <c r="M477" s="438"/>
      <c r="N477" s="438"/>
      <c r="O477" s="438"/>
      <c r="P477" s="438"/>
      <c r="Q477" s="438"/>
      <c r="R477" s="438"/>
      <c r="S477" s="438"/>
      <c r="T477" s="438"/>
      <c r="U477" s="438"/>
      <c r="V477" s="438"/>
      <c r="W477" s="438"/>
      <c r="X477" s="452"/>
      <c r="Y477" s="442"/>
      <c r="Z477" s="443"/>
      <c r="AA477" s="444"/>
    </row>
    <row r="478" spans="1:27" ht="45" customHeight="1" x14ac:dyDescent="0.15">
      <c r="A478" s="113"/>
      <c r="B478" s="436"/>
      <c r="C478" s="439"/>
      <c r="D478" s="440"/>
      <c r="E478" s="440"/>
      <c r="F478" s="440"/>
      <c r="G478" s="440"/>
      <c r="H478" s="440"/>
      <c r="I478" s="440"/>
      <c r="J478" s="440"/>
      <c r="K478" s="440"/>
      <c r="L478" s="440"/>
      <c r="M478" s="440"/>
      <c r="N478" s="440"/>
      <c r="O478" s="440"/>
      <c r="P478" s="440"/>
      <c r="Q478" s="440"/>
      <c r="R478" s="440"/>
      <c r="S478" s="440"/>
      <c r="T478" s="440"/>
      <c r="U478" s="440"/>
      <c r="V478" s="440"/>
      <c r="W478" s="440"/>
      <c r="X478" s="453"/>
      <c r="Y478" s="445"/>
      <c r="Z478" s="446"/>
      <c r="AA478" s="447"/>
    </row>
    <row r="479" spans="1:27" ht="45" customHeight="1" x14ac:dyDescent="0.15">
      <c r="A479" s="113"/>
      <c r="B479" s="434" t="s">
        <v>365</v>
      </c>
      <c r="C479" s="567" t="s">
        <v>596</v>
      </c>
      <c r="D479" s="683"/>
      <c r="E479" s="683"/>
      <c r="F479" s="683"/>
      <c r="G479" s="683"/>
      <c r="H479" s="683"/>
      <c r="I479" s="683"/>
      <c r="J479" s="683"/>
      <c r="K479" s="683"/>
      <c r="L479" s="683"/>
      <c r="M479" s="683"/>
      <c r="N479" s="683"/>
      <c r="O479" s="683"/>
      <c r="P479" s="683"/>
      <c r="Q479" s="683"/>
      <c r="R479" s="683"/>
      <c r="S479" s="683"/>
      <c r="T479" s="683"/>
      <c r="U479" s="683"/>
      <c r="V479" s="683"/>
      <c r="W479" s="683"/>
      <c r="X479" s="684"/>
      <c r="Y479" s="722"/>
      <c r="Z479" s="443"/>
      <c r="AA479" s="444"/>
    </row>
    <row r="480" spans="1:27" ht="45" customHeight="1" x14ac:dyDescent="0.15">
      <c r="A480" s="113"/>
      <c r="B480" s="436"/>
      <c r="C480" s="685"/>
      <c r="D480" s="686"/>
      <c r="E480" s="686"/>
      <c r="F480" s="686"/>
      <c r="G480" s="686"/>
      <c r="H480" s="686"/>
      <c r="I480" s="686"/>
      <c r="J480" s="686"/>
      <c r="K480" s="686"/>
      <c r="L480" s="686"/>
      <c r="M480" s="686"/>
      <c r="N480" s="686"/>
      <c r="O480" s="686"/>
      <c r="P480" s="686"/>
      <c r="Q480" s="686"/>
      <c r="R480" s="686"/>
      <c r="S480" s="686"/>
      <c r="T480" s="686"/>
      <c r="U480" s="686"/>
      <c r="V480" s="686"/>
      <c r="W480" s="686"/>
      <c r="X480" s="687"/>
      <c r="Y480" s="445"/>
      <c r="Z480" s="446"/>
      <c r="AA480" s="447"/>
    </row>
    <row r="481" spans="1:27" ht="30" customHeight="1" x14ac:dyDescent="0.15">
      <c r="A481" s="113"/>
      <c r="B481" s="434" t="s">
        <v>413</v>
      </c>
      <c r="C481" s="567" t="s">
        <v>597</v>
      </c>
      <c r="D481" s="683"/>
      <c r="E481" s="683"/>
      <c r="F481" s="683"/>
      <c r="G481" s="683"/>
      <c r="H481" s="683"/>
      <c r="I481" s="683"/>
      <c r="J481" s="683"/>
      <c r="K481" s="683"/>
      <c r="L481" s="683"/>
      <c r="M481" s="683"/>
      <c r="N481" s="683"/>
      <c r="O481" s="683"/>
      <c r="P481" s="683"/>
      <c r="Q481" s="683"/>
      <c r="R481" s="683"/>
      <c r="S481" s="683"/>
      <c r="T481" s="683"/>
      <c r="U481" s="683"/>
      <c r="V481" s="683"/>
      <c r="W481" s="683"/>
      <c r="X481" s="684"/>
      <c r="Y481" s="722"/>
      <c r="Z481" s="443"/>
      <c r="AA481" s="444"/>
    </row>
    <row r="482" spans="1:27" ht="30" customHeight="1" x14ac:dyDescent="0.15">
      <c r="A482" s="113"/>
      <c r="B482" s="436"/>
      <c r="C482" s="685"/>
      <c r="D482" s="686"/>
      <c r="E482" s="686"/>
      <c r="F482" s="686"/>
      <c r="G482" s="686"/>
      <c r="H482" s="686"/>
      <c r="I482" s="686"/>
      <c r="J482" s="686"/>
      <c r="K482" s="686"/>
      <c r="L482" s="686"/>
      <c r="M482" s="686"/>
      <c r="N482" s="686"/>
      <c r="O482" s="686"/>
      <c r="P482" s="686"/>
      <c r="Q482" s="686"/>
      <c r="R482" s="686"/>
      <c r="S482" s="686"/>
      <c r="T482" s="686"/>
      <c r="U482" s="686"/>
      <c r="V482" s="686"/>
      <c r="W482" s="686"/>
      <c r="X482" s="687"/>
      <c r="Y482" s="445"/>
      <c r="Z482" s="446"/>
      <c r="AA482" s="447"/>
    </row>
    <row r="483" spans="1:27" ht="36" customHeight="1" x14ac:dyDescent="0.15">
      <c r="A483" s="113"/>
      <c r="B483" s="434" t="s">
        <v>333</v>
      </c>
      <c r="C483" s="437" t="s">
        <v>360</v>
      </c>
      <c r="D483" s="438"/>
      <c r="E483" s="438"/>
      <c r="F483" s="438"/>
      <c r="G483" s="438"/>
      <c r="H483" s="438"/>
      <c r="I483" s="438"/>
      <c r="J483" s="438"/>
      <c r="K483" s="438"/>
      <c r="L483" s="438"/>
      <c r="M483" s="438"/>
      <c r="N483" s="438"/>
      <c r="O483" s="438"/>
      <c r="P483" s="438"/>
      <c r="Q483" s="438"/>
      <c r="R483" s="438"/>
      <c r="S483" s="438"/>
      <c r="T483" s="438"/>
      <c r="U483" s="438"/>
      <c r="V483" s="438"/>
      <c r="W483" s="438"/>
      <c r="X483" s="452"/>
      <c r="Y483" s="442"/>
      <c r="Z483" s="443"/>
      <c r="AA483" s="444"/>
    </row>
    <row r="484" spans="1:27" ht="33" customHeight="1" x14ac:dyDescent="0.15">
      <c r="A484" s="113"/>
      <c r="B484" s="436"/>
      <c r="C484" s="439"/>
      <c r="D484" s="440"/>
      <c r="E484" s="440"/>
      <c r="F484" s="440"/>
      <c r="G484" s="440"/>
      <c r="H484" s="440"/>
      <c r="I484" s="440"/>
      <c r="J484" s="440"/>
      <c r="K484" s="440"/>
      <c r="L484" s="440"/>
      <c r="M484" s="440"/>
      <c r="N484" s="440"/>
      <c r="O484" s="440"/>
      <c r="P484" s="440"/>
      <c r="Q484" s="440"/>
      <c r="R484" s="440"/>
      <c r="S484" s="440"/>
      <c r="T484" s="440"/>
      <c r="U484" s="440"/>
      <c r="V484" s="440"/>
      <c r="W484" s="440"/>
      <c r="X484" s="453"/>
      <c r="Y484" s="445"/>
      <c r="Z484" s="446"/>
      <c r="AA484" s="447"/>
    </row>
    <row r="485" spans="1:27" ht="22.5" customHeight="1" x14ac:dyDescent="0.15">
      <c r="A485" s="113"/>
      <c r="B485" s="434" t="s">
        <v>50</v>
      </c>
      <c r="C485" s="473" t="s">
        <v>849</v>
      </c>
      <c r="D485" s="473"/>
      <c r="E485" s="473"/>
      <c r="F485" s="473"/>
      <c r="G485" s="473"/>
      <c r="H485" s="473"/>
      <c r="I485" s="473"/>
      <c r="J485" s="473"/>
      <c r="K485" s="473"/>
      <c r="L485" s="473"/>
      <c r="M485" s="473"/>
      <c r="N485" s="473"/>
      <c r="O485" s="473"/>
      <c r="P485" s="473"/>
      <c r="Q485" s="473"/>
      <c r="R485" s="473"/>
      <c r="S485" s="473"/>
      <c r="T485" s="473"/>
      <c r="U485" s="473"/>
      <c r="V485" s="473"/>
      <c r="W485" s="473"/>
      <c r="X485" s="473"/>
      <c r="Y485" s="441"/>
      <c r="Z485" s="441"/>
      <c r="AA485" s="441"/>
    </row>
    <row r="486" spans="1:27" ht="22.5" customHeight="1" x14ac:dyDescent="0.15">
      <c r="A486" s="113"/>
      <c r="B486" s="436"/>
      <c r="C486" s="473"/>
      <c r="D486" s="473"/>
      <c r="E486" s="473"/>
      <c r="F486" s="473"/>
      <c r="G486" s="473"/>
      <c r="H486" s="473"/>
      <c r="I486" s="473"/>
      <c r="J486" s="473"/>
      <c r="K486" s="473"/>
      <c r="L486" s="473"/>
      <c r="M486" s="473"/>
      <c r="N486" s="473"/>
      <c r="O486" s="473"/>
      <c r="P486" s="473"/>
      <c r="Q486" s="473"/>
      <c r="R486" s="473"/>
      <c r="S486" s="473"/>
      <c r="T486" s="473"/>
      <c r="U486" s="473"/>
      <c r="V486" s="473"/>
      <c r="W486" s="473"/>
      <c r="X486" s="473"/>
      <c r="Y486" s="441"/>
      <c r="Z486" s="441"/>
      <c r="AA486" s="441"/>
    </row>
    <row r="487" spans="1:27" ht="12" customHeight="1" x14ac:dyDescent="0.15">
      <c r="A487" s="113"/>
      <c r="B487" s="113"/>
      <c r="C487" s="405"/>
      <c r="D487" s="405"/>
      <c r="E487" s="405"/>
      <c r="F487" s="405"/>
      <c r="G487" s="405"/>
      <c r="H487" s="405"/>
      <c r="I487" s="405"/>
      <c r="J487" s="405"/>
      <c r="K487" s="405"/>
      <c r="L487" s="405"/>
      <c r="M487" s="405"/>
      <c r="N487" s="405"/>
      <c r="O487" s="405"/>
      <c r="P487" s="405"/>
      <c r="Q487" s="405"/>
      <c r="R487" s="405"/>
      <c r="S487" s="405"/>
      <c r="T487" s="405"/>
      <c r="U487" s="405"/>
      <c r="V487" s="405"/>
      <c r="W487" s="405"/>
      <c r="X487" s="405"/>
      <c r="Y487" s="78"/>
      <c r="Z487" s="78"/>
      <c r="AA487" s="78"/>
    </row>
    <row r="488" spans="1:27" ht="18" customHeight="1" x14ac:dyDescent="0.15">
      <c r="A488" s="112" t="s">
        <v>371</v>
      </c>
      <c r="B488" s="101"/>
      <c r="C488" s="113"/>
      <c r="D488" s="113"/>
      <c r="E488" s="113"/>
      <c r="F488" s="113"/>
      <c r="G488" s="113"/>
      <c r="H488" s="113"/>
      <c r="I488" s="113"/>
      <c r="Y488" s="111"/>
      <c r="Z488" s="111"/>
      <c r="AA488" s="111"/>
    </row>
    <row r="489" spans="1:27" ht="54" customHeight="1" x14ac:dyDescent="0.15">
      <c r="A489" s="113"/>
      <c r="B489" s="507" t="s">
        <v>8</v>
      </c>
      <c r="C489" s="437" t="s">
        <v>366</v>
      </c>
      <c r="D489" s="438"/>
      <c r="E489" s="438"/>
      <c r="F489" s="438"/>
      <c r="G489" s="438"/>
      <c r="H489" s="438"/>
      <c r="I489" s="438"/>
      <c r="J489" s="438"/>
      <c r="K489" s="438"/>
      <c r="L489" s="438"/>
      <c r="M489" s="438"/>
      <c r="N489" s="438"/>
      <c r="O489" s="438"/>
      <c r="P489" s="438"/>
      <c r="Q489" s="438"/>
      <c r="R489" s="438"/>
      <c r="S489" s="438"/>
      <c r="T489" s="438"/>
      <c r="U489" s="438"/>
      <c r="V489" s="438"/>
      <c r="W489" s="438"/>
      <c r="X489" s="438"/>
      <c r="Y489" s="454"/>
      <c r="Z489" s="454"/>
      <c r="AA489" s="454"/>
    </row>
    <row r="490" spans="1:27" ht="57.75" customHeight="1" x14ac:dyDescent="0.15">
      <c r="A490" s="113"/>
      <c r="B490" s="507"/>
      <c r="C490" s="439"/>
      <c r="D490" s="440"/>
      <c r="E490" s="440"/>
      <c r="F490" s="440"/>
      <c r="G490" s="440"/>
      <c r="H490" s="440"/>
      <c r="I490" s="440"/>
      <c r="J490" s="440"/>
      <c r="K490" s="440"/>
      <c r="L490" s="440"/>
      <c r="M490" s="440"/>
      <c r="N490" s="440"/>
      <c r="O490" s="440"/>
      <c r="P490" s="440"/>
      <c r="Q490" s="440"/>
      <c r="R490" s="440"/>
      <c r="S490" s="440"/>
      <c r="T490" s="440"/>
      <c r="U490" s="440"/>
      <c r="V490" s="440"/>
      <c r="W490" s="440"/>
      <c r="X490" s="440"/>
      <c r="Y490" s="454"/>
      <c r="Z490" s="454"/>
      <c r="AA490" s="454"/>
    </row>
    <row r="491" spans="1:27" ht="28.5" customHeight="1" x14ac:dyDescent="0.15">
      <c r="A491" s="113"/>
      <c r="B491" s="507" t="s">
        <v>188</v>
      </c>
      <c r="C491" s="437" t="s">
        <v>362</v>
      </c>
      <c r="D491" s="438"/>
      <c r="E491" s="438"/>
      <c r="F491" s="438"/>
      <c r="G491" s="438"/>
      <c r="H491" s="438"/>
      <c r="I491" s="438"/>
      <c r="J491" s="438"/>
      <c r="K491" s="438"/>
      <c r="L491" s="438"/>
      <c r="M491" s="438"/>
      <c r="N491" s="438"/>
      <c r="O491" s="438"/>
      <c r="P491" s="438"/>
      <c r="Q491" s="438"/>
      <c r="R491" s="438"/>
      <c r="S491" s="438"/>
      <c r="T491" s="438"/>
      <c r="U491" s="438"/>
      <c r="V491" s="438"/>
      <c r="W491" s="438"/>
      <c r="X491" s="438"/>
      <c r="Y491" s="454"/>
      <c r="Z491" s="454"/>
      <c r="AA491" s="454"/>
    </row>
    <row r="492" spans="1:27" ht="28.5" customHeight="1" x14ac:dyDescent="0.15">
      <c r="A492" s="113"/>
      <c r="B492" s="507"/>
      <c r="C492" s="439"/>
      <c r="D492" s="440"/>
      <c r="E492" s="440"/>
      <c r="F492" s="440"/>
      <c r="G492" s="440"/>
      <c r="H492" s="440"/>
      <c r="I492" s="440"/>
      <c r="J492" s="440"/>
      <c r="K492" s="440"/>
      <c r="L492" s="440"/>
      <c r="M492" s="440"/>
      <c r="N492" s="440"/>
      <c r="O492" s="440"/>
      <c r="P492" s="440"/>
      <c r="Q492" s="440"/>
      <c r="R492" s="440"/>
      <c r="S492" s="440"/>
      <c r="T492" s="440"/>
      <c r="U492" s="440"/>
      <c r="V492" s="440"/>
      <c r="W492" s="440"/>
      <c r="X492" s="440"/>
      <c r="Y492" s="454"/>
      <c r="Z492" s="454"/>
      <c r="AA492" s="454"/>
    </row>
    <row r="493" spans="1:27" ht="61.5" customHeight="1" x14ac:dyDescent="0.15">
      <c r="A493" s="113"/>
      <c r="B493" s="434" t="s">
        <v>326</v>
      </c>
      <c r="C493" s="437" t="s">
        <v>369</v>
      </c>
      <c r="D493" s="438"/>
      <c r="E493" s="438"/>
      <c r="F493" s="438"/>
      <c r="G493" s="438"/>
      <c r="H493" s="438"/>
      <c r="I493" s="438"/>
      <c r="J493" s="438"/>
      <c r="K493" s="438"/>
      <c r="L493" s="438"/>
      <c r="M493" s="438"/>
      <c r="N493" s="438"/>
      <c r="O493" s="438"/>
      <c r="P493" s="438"/>
      <c r="Q493" s="438"/>
      <c r="R493" s="438"/>
      <c r="S493" s="438"/>
      <c r="T493" s="438"/>
      <c r="U493" s="438"/>
      <c r="V493" s="438"/>
      <c r="W493" s="438"/>
      <c r="X493" s="452"/>
      <c r="Y493" s="461"/>
      <c r="Z493" s="462"/>
      <c r="AA493" s="463"/>
    </row>
    <row r="494" spans="1:27" ht="63.75" customHeight="1" x14ac:dyDescent="0.15">
      <c r="A494" s="113"/>
      <c r="B494" s="436"/>
      <c r="C494" s="439"/>
      <c r="D494" s="440"/>
      <c r="E494" s="440"/>
      <c r="F494" s="440"/>
      <c r="G494" s="440"/>
      <c r="H494" s="440"/>
      <c r="I494" s="440"/>
      <c r="J494" s="440"/>
      <c r="K494" s="440"/>
      <c r="L494" s="440"/>
      <c r="M494" s="440"/>
      <c r="N494" s="440"/>
      <c r="O494" s="440"/>
      <c r="P494" s="440"/>
      <c r="Q494" s="440"/>
      <c r="R494" s="440"/>
      <c r="S494" s="440"/>
      <c r="T494" s="440"/>
      <c r="U494" s="440"/>
      <c r="V494" s="440"/>
      <c r="W494" s="440"/>
      <c r="X494" s="453"/>
      <c r="Y494" s="464"/>
      <c r="Z494" s="465"/>
      <c r="AA494" s="466"/>
    </row>
    <row r="495" spans="1:27" ht="34.5" customHeight="1" x14ac:dyDescent="0.15">
      <c r="A495" s="113"/>
      <c r="B495" s="434" t="s">
        <v>327</v>
      </c>
      <c r="C495" s="437" t="s">
        <v>438</v>
      </c>
      <c r="D495" s="438"/>
      <c r="E495" s="438"/>
      <c r="F495" s="438"/>
      <c r="G495" s="438"/>
      <c r="H495" s="438"/>
      <c r="I495" s="438"/>
      <c r="J495" s="438"/>
      <c r="K495" s="438"/>
      <c r="L495" s="438"/>
      <c r="M495" s="438"/>
      <c r="N495" s="438"/>
      <c r="O495" s="438"/>
      <c r="P495" s="438"/>
      <c r="Q495" s="438"/>
      <c r="R495" s="438"/>
      <c r="S495" s="438"/>
      <c r="T495" s="438"/>
      <c r="U495" s="438"/>
      <c r="V495" s="438"/>
      <c r="W495" s="438"/>
      <c r="X495" s="452"/>
      <c r="Y495" s="461"/>
      <c r="Z495" s="462"/>
      <c r="AA495" s="463"/>
    </row>
    <row r="496" spans="1:27" ht="36" customHeight="1" x14ac:dyDescent="0.15">
      <c r="A496" s="113"/>
      <c r="B496" s="436"/>
      <c r="C496" s="439"/>
      <c r="D496" s="440"/>
      <c r="E496" s="440"/>
      <c r="F496" s="440"/>
      <c r="G496" s="440"/>
      <c r="H496" s="440"/>
      <c r="I496" s="440"/>
      <c r="J496" s="440"/>
      <c r="K496" s="440"/>
      <c r="L496" s="440"/>
      <c r="M496" s="440"/>
      <c r="N496" s="440"/>
      <c r="O496" s="440"/>
      <c r="P496" s="440"/>
      <c r="Q496" s="440"/>
      <c r="R496" s="440"/>
      <c r="S496" s="440"/>
      <c r="T496" s="440"/>
      <c r="U496" s="440"/>
      <c r="V496" s="440"/>
      <c r="W496" s="440"/>
      <c r="X496" s="453"/>
      <c r="Y496" s="464"/>
      <c r="Z496" s="465"/>
      <c r="AA496" s="466"/>
    </row>
    <row r="497" spans="1:27" ht="34.5" customHeight="1" x14ac:dyDescent="0.15">
      <c r="A497" s="113"/>
      <c r="B497" s="507" t="s">
        <v>365</v>
      </c>
      <c r="C497" s="437" t="s">
        <v>847</v>
      </c>
      <c r="D497" s="438"/>
      <c r="E497" s="438"/>
      <c r="F497" s="438"/>
      <c r="G497" s="438"/>
      <c r="H497" s="438"/>
      <c r="I497" s="438"/>
      <c r="J497" s="438"/>
      <c r="K497" s="438"/>
      <c r="L497" s="438"/>
      <c r="M497" s="438"/>
      <c r="N497" s="438"/>
      <c r="O497" s="438"/>
      <c r="P497" s="438"/>
      <c r="Q497" s="438"/>
      <c r="R497" s="438"/>
      <c r="S497" s="438"/>
      <c r="T497" s="438"/>
      <c r="U497" s="438"/>
      <c r="V497" s="438"/>
      <c r="W497" s="438"/>
      <c r="X497" s="438"/>
      <c r="Y497" s="454"/>
      <c r="Z497" s="454"/>
      <c r="AA497" s="454"/>
    </row>
    <row r="498" spans="1:27" ht="34.5" customHeight="1" x14ac:dyDescent="0.15">
      <c r="A498" s="113"/>
      <c r="B498" s="507"/>
      <c r="C498" s="439"/>
      <c r="D498" s="440"/>
      <c r="E498" s="440"/>
      <c r="F498" s="440"/>
      <c r="G498" s="440"/>
      <c r="H498" s="440"/>
      <c r="I498" s="440"/>
      <c r="J498" s="440"/>
      <c r="K498" s="440"/>
      <c r="L498" s="440"/>
      <c r="M498" s="440"/>
      <c r="N498" s="440"/>
      <c r="O498" s="440"/>
      <c r="P498" s="440"/>
      <c r="Q498" s="440"/>
      <c r="R498" s="440"/>
      <c r="S498" s="440"/>
      <c r="T498" s="440"/>
      <c r="U498" s="440"/>
      <c r="V498" s="440"/>
      <c r="W498" s="440"/>
      <c r="X498" s="440"/>
      <c r="Y498" s="454"/>
      <c r="Z498" s="454"/>
      <c r="AA498" s="454"/>
    </row>
    <row r="499" spans="1:27" ht="34.5" customHeight="1" x14ac:dyDescent="0.15">
      <c r="A499" s="113"/>
      <c r="B499" s="434" t="s">
        <v>328</v>
      </c>
      <c r="C499" s="437" t="s">
        <v>363</v>
      </c>
      <c r="D499" s="438"/>
      <c r="E499" s="438"/>
      <c r="F499" s="438"/>
      <c r="G499" s="438"/>
      <c r="H499" s="438"/>
      <c r="I499" s="438"/>
      <c r="J499" s="438"/>
      <c r="K499" s="438"/>
      <c r="L499" s="438"/>
      <c r="M499" s="438"/>
      <c r="N499" s="438"/>
      <c r="O499" s="438"/>
      <c r="P499" s="438"/>
      <c r="Q499" s="438"/>
      <c r="R499" s="438"/>
      <c r="S499" s="438"/>
      <c r="T499" s="438"/>
      <c r="U499" s="438"/>
      <c r="V499" s="438"/>
      <c r="W499" s="438"/>
      <c r="X499" s="452"/>
      <c r="Y499" s="461"/>
      <c r="Z499" s="462"/>
      <c r="AA499" s="463"/>
    </row>
    <row r="500" spans="1:27" ht="34.5" customHeight="1" x14ac:dyDescent="0.15">
      <c r="A500" s="113"/>
      <c r="B500" s="436"/>
      <c r="C500" s="439"/>
      <c r="D500" s="440"/>
      <c r="E500" s="440"/>
      <c r="F500" s="440"/>
      <c r="G500" s="440"/>
      <c r="H500" s="440"/>
      <c r="I500" s="440"/>
      <c r="J500" s="440"/>
      <c r="K500" s="440"/>
      <c r="L500" s="440"/>
      <c r="M500" s="440"/>
      <c r="N500" s="440"/>
      <c r="O500" s="440"/>
      <c r="P500" s="440"/>
      <c r="Q500" s="440"/>
      <c r="R500" s="440"/>
      <c r="S500" s="440"/>
      <c r="T500" s="440"/>
      <c r="U500" s="440"/>
      <c r="V500" s="440"/>
      <c r="W500" s="440"/>
      <c r="X500" s="453"/>
      <c r="Y500" s="464"/>
      <c r="Z500" s="465"/>
      <c r="AA500" s="466"/>
    </row>
    <row r="501" spans="1:27" ht="28.5" customHeight="1" x14ac:dyDescent="0.15">
      <c r="A501" s="113"/>
      <c r="B501" s="434" t="s">
        <v>329</v>
      </c>
      <c r="C501" s="437" t="s">
        <v>367</v>
      </c>
      <c r="D501" s="438"/>
      <c r="E501" s="438"/>
      <c r="F501" s="438"/>
      <c r="G501" s="438"/>
      <c r="H501" s="438"/>
      <c r="I501" s="438"/>
      <c r="J501" s="438"/>
      <c r="K501" s="438"/>
      <c r="L501" s="438"/>
      <c r="M501" s="438"/>
      <c r="N501" s="438"/>
      <c r="O501" s="438"/>
      <c r="P501" s="438"/>
      <c r="Q501" s="438"/>
      <c r="R501" s="438"/>
      <c r="S501" s="438"/>
      <c r="T501" s="438"/>
      <c r="U501" s="438"/>
      <c r="V501" s="438"/>
      <c r="W501" s="438"/>
      <c r="X501" s="452"/>
      <c r="Y501" s="407"/>
      <c r="Z501" s="408"/>
      <c r="AA501" s="409"/>
    </row>
    <row r="502" spans="1:27" ht="28.5" customHeight="1" x14ac:dyDescent="0.15">
      <c r="A502" s="113"/>
      <c r="B502" s="436"/>
      <c r="C502" s="439"/>
      <c r="D502" s="440"/>
      <c r="E502" s="440"/>
      <c r="F502" s="440"/>
      <c r="G502" s="440"/>
      <c r="H502" s="440"/>
      <c r="I502" s="440"/>
      <c r="J502" s="440"/>
      <c r="K502" s="440"/>
      <c r="L502" s="440"/>
      <c r="M502" s="440"/>
      <c r="N502" s="440"/>
      <c r="O502" s="440"/>
      <c r="P502" s="440"/>
      <c r="Q502" s="440"/>
      <c r="R502" s="440"/>
      <c r="S502" s="440"/>
      <c r="T502" s="440"/>
      <c r="U502" s="440"/>
      <c r="V502" s="440"/>
      <c r="W502" s="440"/>
      <c r="X502" s="453"/>
      <c r="Y502" s="407"/>
      <c r="Z502" s="408"/>
      <c r="AA502" s="409"/>
    </row>
    <row r="503" spans="1:27" ht="41.25" customHeight="1" x14ac:dyDescent="0.15">
      <c r="A503" s="113"/>
      <c r="B503" s="434" t="s">
        <v>336</v>
      </c>
      <c r="C503" s="437" t="s">
        <v>370</v>
      </c>
      <c r="D503" s="438"/>
      <c r="E503" s="438"/>
      <c r="F503" s="438"/>
      <c r="G503" s="438"/>
      <c r="H503" s="438"/>
      <c r="I503" s="438"/>
      <c r="J503" s="438"/>
      <c r="K503" s="438"/>
      <c r="L503" s="438"/>
      <c r="M503" s="438"/>
      <c r="N503" s="438"/>
      <c r="O503" s="438"/>
      <c r="P503" s="438"/>
      <c r="Q503" s="438"/>
      <c r="R503" s="438"/>
      <c r="S503" s="438"/>
      <c r="T503" s="438"/>
      <c r="U503" s="438"/>
      <c r="V503" s="438"/>
      <c r="W503" s="438"/>
      <c r="X503" s="452"/>
      <c r="Y503" s="407"/>
      <c r="Z503" s="408"/>
      <c r="AA503" s="409"/>
    </row>
    <row r="504" spans="1:27" ht="40.5" customHeight="1" x14ac:dyDescent="0.15">
      <c r="A504" s="113"/>
      <c r="B504" s="436"/>
      <c r="C504" s="439"/>
      <c r="D504" s="440"/>
      <c r="E504" s="440"/>
      <c r="F504" s="440"/>
      <c r="G504" s="440"/>
      <c r="H504" s="440"/>
      <c r="I504" s="440"/>
      <c r="J504" s="440"/>
      <c r="K504" s="440"/>
      <c r="L504" s="440"/>
      <c r="M504" s="440"/>
      <c r="N504" s="440"/>
      <c r="O504" s="440"/>
      <c r="P504" s="440"/>
      <c r="Q504" s="440"/>
      <c r="R504" s="440"/>
      <c r="S504" s="440"/>
      <c r="T504" s="440"/>
      <c r="U504" s="440"/>
      <c r="V504" s="440"/>
      <c r="W504" s="440"/>
      <c r="X504" s="453"/>
      <c r="Y504" s="407"/>
      <c r="Z504" s="408"/>
      <c r="AA504" s="409"/>
    </row>
    <row r="505" spans="1:27" ht="28.5" customHeight="1" x14ac:dyDescent="0.15">
      <c r="A505" s="113"/>
      <c r="B505" s="434" t="s">
        <v>330</v>
      </c>
      <c r="C505" s="437" t="s">
        <v>848</v>
      </c>
      <c r="D505" s="438"/>
      <c r="E505" s="438"/>
      <c r="F505" s="438"/>
      <c r="G505" s="438"/>
      <c r="H505" s="438"/>
      <c r="I505" s="438"/>
      <c r="J505" s="438"/>
      <c r="K505" s="438"/>
      <c r="L505" s="438"/>
      <c r="M505" s="438"/>
      <c r="N505" s="438"/>
      <c r="O505" s="438"/>
      <c r="P505" s="438"/>
      <c r="Q505" s="438"/>
      <c r="R505" s="438"/>
      <c r="S505" s="438"/>
      <c r="T505" s="438"/>
      <c r="U505" s="438"/>
      <c r="V505" s="438"/>
      <c r="W505" s="438"/>
      <c r="X505" s="452"/>
      <c r="Y505" s="437"/>
      <c r="Z505" s="438"/>
      <c r="AA505" s="452"/>
    </row>
    <row r="506" spans="1:27" ht="31.5" customHeight="1" x14ac:dyDescent="0.15">
      <c r="A506" s="113"/>
      <c r="B506" s="436"/>
      <c r="C506" s="439"/>
      <c r="D506" s="440"/>
      <c r="E506" s="440"/>
      <c r="F506" s="440"/>
      <c r="G506" s="440"/>
      <c r="H506" s="440"/>
      <c r="I506" s="440"/>
      <c r="J506" s="440"/>
      <c r="K506" s="440"/>
      <c r="L506" s="440"/>
      <c r="M506" s="440"/>
      <c r="N506" s="440"/>
      <c r="O506" s="440"/>
      <c r="P506" s="440"/>
      <c r="Q506" s="440"/>
      <c r="R506" s="440"/>
      <c r="S506" s="440"/>
      <c r="T506" s="440"/>
      <c r="U506" s="440"/>
      <c r="V506" s="440"/>
      <c r="W506" s="440"/>
      <c r="X506" s="453"/>
      <c r="Y506" s="439"/>
      <c r="Z506" s="440"/>
      <c r="AA506" s="453"/>
    </row>
    <row r="507" spans="1:27" ht="33.75" customHeight="1" x14ac:dyDescent="0.15">
      <c r="A507" s="113"/>
      <c r="B507" s="474" t="s">
        <v>16</v>
      </c>
      <c r="C507" s="437" t="s">
        <v>368</v>
      </c>
      <c r="D507" s="438"/>
      <c r="E507" s="438"/>
      <c r="F507" s="438"/>
      <c r="G507" s="438"/>
      <c r="H507" s="438"/>
      <c r="I507" s="438"/>
      <c r="J507" s="438"/>
      <c r="K507" s="438"/>
      <c r="L507" s="438"/>
      <c r="M507" s="438"/>
      <c r="N507" s="438"/>
      <c r="O507" s="438"/>
      <c r="P507" s="438"/>
      <c r="Q507" s="438"/>
      <c r="R507" s="438"/>
      <c r="S507" s="438"/>
      <c r="T507" s="438"/>
      <c r="U507" s="438"/>
      <c r="V507" s="438"/>
      <c r="W507" s="438"/>
      <c r="X507" s="452"/>
      <c r="Y507" s="461"/>
      <c r="Z507" s="462"/>
      <c r="AA507" s="463"/>
    </row>
    <row r="508" spans="1:27" ht="34.5" customHeight="1" x14ac:dyDescent="0.15">
      <c r="A508" s="113"/>
      <c r="B508" s="475"/>
      <c r="C508" s="439"/>
      <c r="D508" s="440"/>
      <c r="E508" s="440"/>
      <c r="F508" s="440"/>
      <c r="G508" s="440"/>
      <c r="H508" s="440"/>
      <c r="I508" s="440"/>
      <c r="J508" s="440"/>
      <c r="K508" s="440"/>
      <c r="L508" s="440"/>
      <c r="M508" s="440"/>
      <c r="N508" s="440"/>
      <c r="O508" s="440"/>
      <c r="P508" s="440"/>
      <c r="Q508" s="440"/>
      <c r="R508" s="440"/>
      <c r="S508" s="440"/>
      <c r="T508" s="440"/>
      <c r="U508" s="440"/>
      <c r="V508" s="440"/>
      <c r="W508" s="440"/>
      <c r="X508" s="453"/>
      <c r="Y508" s="464"/>
      <c r="Z508" s="465"/>
      <c r="AA508" s="466"/>
    </row>
    <row r="509" spans="1:27" ht="22.5" customHeight="1" x14ac:dyDescent="0.15">
      <c r="A509" s="113"/>
      <c r="B509" s="472" t="s">
        <v>448</v>
      </c>
      <c r="C509" s="437" t="s">
        <v>439</v>
      </c>
      <c r="D509" s="438"/>
      <c r="E509" s="438"/>
      <c r="F509" s="438"/>
      <c r="G509" s="438"/>
      <c r="H509" s="438"/>
      <c r="I509" s="438"/>
      <c r="J509" s="438"/>
      <c r="K509" s="438"/>
      <c r="L509" s="438"/>
      <c r="M509" s="438"/>
      <c r="N509" s="438"/>
      <c r="O509" s="438"/>
      <c r="P509" s="438"/>
      <c r="Q509" s="438"/>
      <c r="R509" s="438"/>
      <c r="S509" s="438"/>
      <c r="T509" s="438"/>
      <c r="U509" s="438"/>
      <c r="V509" s="438"/>
      <c r="W509" s="438"/>
      <c r="X509" s="438"/>
      <c r="Y509" s="454"/>
      <c r="Z509" s="454"/>
      <c r="AA509" s="454"/>
    </row>
    <row r="510" spans="1:27" ht="21.75" customHeight="1" x14ac:dyDescent="0.15">
      <c r="A510" s="113"/>
      <c r="B510" s="472"/>
      <c r="C510" s="439"/>
      <c r="D510" s="440"/>
      <c r="E510" s="440"/>
      <c r="F510" s="440"/>
      <c r="G510" s="440"/>
      <c r="H510" s="440"/>
      <c r="I510" s="440"/>
      <c r="J510" s="440"/>
      <c r="K510" s="440"/>
      <c r="L510" s="440"/>
      <c r="M510" s="440"/>
      <c r="N510" s="440"/>
      <c r="O510" s="440"/>
      <c r="P510" s="440"/>
      <c r="Q510" s="440"/>
      <c r="R510" s="440"/>
      <c r="S510" s="440"/>
      <c r="T510" s="440"/>
      <c r="U510" s="440"/>
      <c r="V510" s="440"/>
      <c r="W510" s="440"/>
      <c r="X510" s="440"/>
      <c r="Y510" s="454"/>
      <c r="Z510" s="454"/>
      <c r="AA510" s="454"/>
    </row>
    <row r="511" spans="1:27" ht="15" customHeight="1" x14ac:dyDescent="0.15">
      <c r="A511" s="113"/>
      <c r="B511" s="472" t="s">
        <v>449</v>
      </c>
      <c r="C511" s="437" t="s">
        <v>364</v>
      </c>
      <c r="D511" s="438"/>
      <c r="E511" s="438"/>
      <c r="F511" s="438"/>
      <c r="G511" s="438"/>
      <c r="H511" s="438"/>
      <c r="I511" s="438"/>
      <c r="J511" s="438"/>
      <c r="K511" s="438"/>
      <c r="L511" s="438"/>
      <c r="M511" s="438"/>
      <c r="N511" s="438"/>
      <c r="O511" s="438"/>
      <c r="P511" s="438"/>
      <c r="Q511" s="438"/>
      <c r="R511" s="438"/>
      <c r="S511" s="438"/>
      <c r="T511" s="438"/>
      <c r="U511" s="438"/>
      <c r="V511" s="438"/>
      <c r="W511" s="438"/>
      <c r="X511" s="438"/>
      <c r="Y511" s="454"/>
      <c r="Z511" s="454"/>
      <c r="AA511" s="454"/>
    </row>
    <row r="512" spans="1:27" ht="15" customHeight="1" x14ac:dyDescent="0.15">
      <c r="A512" s="90"/>
      <c r="B512" s="472"/>
      <c r="C512" s="439"/>
      <c r="D512" s="440"/>
      <c r="E512" s="440"/>
      <c r="F512" s="440"/>
      <c r="G512" s="440"/>
      <c r="H512" s="440"/>
      <c r="I512" s="440"/>
      <c r="J512" s="440"/>
      <c r="K512" s="440"/>
      <c r="L512" s="440"/>
      <c r="M512" s="440"/>
      <c r="N512" s="440"/>
      <c r="O512" s="440"/>
      <c r="P512" s="440"/>
      <c r="Q512" s="440"/>
      <c r="R512" s="440"/>
      <c r="S512" s="440"/>
      <c r="T512" s="440"/>
      <c r="U512" s="440"/>
      <c r="V512" s="440"/>
      <c r="W512" s="440"/>
      <c r="X512" s="440"/>
      <c r="Y512" s="454"/>
      <c r="Z512" s="454"/>
      <c r="AA512" s="454"/>
    </row>
    <row r="513" spans="1:27" ht="12.75" customHeight="1" x14ac:dyDescent="0.15">
      <c r="A513" s="113"/>
      <c r="B513" s="113"/>
      <c r="C513" s="405"/>
      <c r="D513" s="405"/>
      <c r="E513" s="405"/>
      <c r="F513" s="405"/>
      <c r="G513" s="405"/>
      <c r="H513" s="405"/>
      <c r="I513" s="405"/>
      <c r="J513" s="405"/>
      <c r="K513" s="405"/>
      <c r="L513" s="405"/>
      <c r="M513" s="405"/>
      <c r="N513" s="405"/>
      <c r="O513" s="405"/>
      <c r="P513" s="405"/>
      <c r="Q513" s="405"/>
      <c r="R513" s="405"/>
      <c r="S513" s="405"/>
      <c r="T513" s="405"/>
      <c r="U513" s="405"/>
      <c r="V513" s="405"/>
      <c r="W513" s="405"/>
      <c r="X513" s="405"/>
      <c r="Y513" s="78"/>
      <c r="Z513" s="78"/>
      <c r="AA513" s="78"/>
    </row>
    <row r="514" spans="1:27" ht="18" customHeight="1" x14ac:dyDescent="0.15">
      <c r="A514" s="112" t="s">
        <v>374</v>
      </c>
      <c r="B514" s="101"/>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c r="AA514" s="127"/>
    </row>
    <row r="515" spans="1:27" ht="48" customHeight="1" x14ac:dyDescent="0.15">
      <c r="A515" s="113"/>
      <c r="B515" s="434" t="s">
        <v>8</v>
      </c>
      <c r="C515" s="437" t="s">
        <v>841</v>
      </c>
      <c r="D515" s="438"/>
      <c r="E515" s="438"/>
      <c r="F515" s="438"/>
      <c r="G515" s="438"/>
      <c r="H515" s="438"/>
      <c r="I515" s="438"/>
      <c r="J515" s="438"/>
      <c r="K515" s="438"/>
      <c r="L515" s="438"/>
      <c r="M515" s="438"/>
      <c r="N515" s="438"/>
      <c r="O515" s="438"/>
      <c r="P515" s="438"/>
      <c r="Q515" s="438"/>
      <c r="R515" s="438"/>
      <c r="S515" s="438"/>
      <c r="T515" s="438"/>
      <c r="U515" s="438"/>
      <c r="V515" s="438"/>
      <c r="W515" s="438"/>
      <c r="X515" s="452"/>
      <c r="Y515" s="455"/>
      <c r="Z515" s="456"/>
      <c r="AA515" s="457"/>
    </row>
    <row r="516" spans="1:27" ht="48" customHeight="1" x14ac:dyDescent="0.15">
      <c r="A516" s="113"/>
      <c r="B516" s="435"/>
      <c r="C516" s="476"/>
      <c r="D516" s="477"/>
      <c r="E516" s="477"/>
      <c r="F516" s="477"/>
      <c r="G516" s="477"/>
      <c r="H516" s="477"/>
      <c r="I516" s="477"/>
      <c r="J516" s="477"/>
      <c r="K516" s="477"/>
      <c r="L516" s="477"/>
      <c r="M516" s="477"/>
      <c r="N516" s="477"/>
      <c r="O516" s="477"/>
      <c r="P516" s="477"/>
      <c r="Q516" s="477"/>
      <c r="R516" s="477"/>
      <c r="S516" s="477"/>
      <c r="T516" s="477"/>
      <c r="U516" s="477"/>
      <c r="V516" s="477"/>
      <c r="W516" s="477"/>
      <c r="X516" s="478"/>
      <c r="Y516" s="468"/>
      <c r="Z516" s="469"/>
      <c r="AA516" s="470"/>
    </row>
    <row r="517" spans="1:27" ht="34.5" customHeight="1" x14ac:dyDescent="0.15">
      <c r="A517" s="113"/>
      <c r="B517" s="574"/>
      <c r="C517" s="437" t="s">
        <v>372</v>
      </c>
      <c r="D517" s="438"/>
      <c r="E517" s="438"/>
      <c r="F517" s="438"/>
      <c r="G517" s="438"/>
      <c r="H517" s="438"/>
      <c r="I517" s="438"/>
      <c r="J517" s="438"/>
      <c r="K517" s="438"/>
      <c r="L517" s="438"/>
      <c r="M517" s="438"/>
      <c r="N517" s="438"/>
      <c r="O517" s="438"/>
      <c r="P517" s="438"/>
      <c r="Q517" s="438"/>
      <c r="R517" s="438"/>
      <c r="S517" s="438"/>
      <c r="T517" s="438"/>
      <c r="U517" s="438"/>
      <c r="V517" s="438"/>
      <c r="W517" s="438"/>
      <c r="X517" s="452"/>
      <c r="Y517" s="401"/>
      <c r="Z517" s="402"/>
      <c r="AA517" s="403"/>
    </row>
    <row r="518" spans="1:27" ht="34.5" customHeight="1" x14ac:dyDescent="0.15">
      <c r="A518" s="113"/>
      <c r="B518" s="506"/>
      <c r="C518" s="439"/>
      <c r="D518" s="440"/>
      <c r="E518" s="440"/>
      <c r="F518" s="440"/>
      <c r="G518" s="440"/>
      <c r="H518" s="440"/>
      <c r="I518" s="440"/>
      <c r="J518" s="440"/>
      <c r="K518" s="440"/>
      <c r="L518" s="440"/>
      <c r="M518" s="440"/>
      <c r="N518" s="440"/>
      <c r="O518" s="440"/>
      <c r="P518" s="440"/>
      <c r="Q518" s="440"/>
      <c r="R518" s="440"/>
      <c r="S518" s="440"/>
      <c r="T518" s="440"/>
      <c r="U518" s="440"/>
      <c r="V518" s="440"/>
      <c r="W518" s="440"/>
      <c r="X518" s="453"/>
      <c r="Y518" s="401"/>
      <c r="Z518" s="402"/>
      <c r="AA518" s="403"/>
    </row>
    <row r="519" spans="1:27" ht="15.75" customHeight="1" x14ac:dyDescent="0.15">
      <c r="A519" s="113"/>
      <c r="B519" s="434" t="s">
        <v>9</v>
      </c>
      <c r="C519" s="437" t="s">
        <v>106</v>
      </c>
      <c r="D519" s="438"/>
      <c r="E519" s="438"/>
      <c r="F519" s="438"/>
      <c r="G519" s="438"/>
      <c r="H519" s="438"/>
      <c r="I519" s="438"/>
      <c r="J519" s="438"/>
      <c r="K519" s="438"/>
      <c r="L519" s="438"/>
      <c r="M519" s="438"/>
      <c r="N519" s="438"/>
      <c r="O519" s="438"/>
      <c r="P519" s="438"/>
      <c r="Q519" s="438"/>
      <c r="R519" s="438"/>
      <c r="S519" s="438"/>
      <c r="T519" s="438"/>
      <c r="U519" s="438"/>
      <c r="V519" s="438"/>
      <c r="W519" s="438"/>
      <c r="X519" s="452"/>
      <c r="Y519" s="455"/>
      <c r="Z519" s="456"/>
      <c r="AA519" s="457"/>
    </row>
    <row r="520" spans="1:27" ht="15.75" customHeight="1" x14ac:dyDescent="0.15">
      <c r="A520" s="113"/>
      <c r="B520" s="436"/>
      <c r="C520" s="476"/>
      <c r="D520" s="477"/>
      <c r="E520" s="477"/>
      <c r="F520" s="477"/>
      <c r="G520" s="477"/>
      <c r="H520" s="477"/>
      <c r="I520" s="477"/>
      <c r="J520" s="477"/>
      <c r="K520" s="477"/>
      <c r="L520" s="477"/>
      <c r="M520" s="477"/>
      <c r="N520" s="477"/>
      <c r="O520" s="477"/>
      <c r="P520" s="477"/>
      <c r="Q520" s="477"/>
      <c r="R520" s="477"/>
      <c r="S520" s="477"/>
      <c r="T520" s="477"/>
      <c r="U520" s="477"/>
      <c r="V520" s="477"/>
      <c r="W520" s="477"/>
      <c r="X520" s="478"/>
      <c r="Y520" s="468"/>
      <c r="Z520" s="469"/>
      <c r="AA520" s="470"/>
    </row>
    <row r="521" spans="1:27" ht="15" customHeight="1" x14ac:dyDescent="0.15">
      <c r="A521" s="113"/>
      <c r="B521" s="434" t="s">
        <v>10</v>
      </c>
      <c r="C521" s="473" t="s">
        <v>850</v>
      </c>
      <c r="D521" s="473"/>
      <c r="E521" s="473"/>
      <c r="F521" s="473"/>
      <c r="G521" s="473"/>
      <c r="H521" s="473"/>
      <c r="I521" s="473"/>
      <c r="J521" s="473"/>
      <c r="K521" s="473"/>
      <c r="L521" s="473"/>
      <c r="M521" s="473"/>
      <c r="N521" s="473"/>
      <c r="O521" s="473"/>
      <c r="P521" s="473"/>
      <c r="Q521" s="473"/>
      <c r="R521" s="473"/>
      <c r="S521" s="473"/>
      <c r="T521" s="473"/>
      <c r="U521" s="473"/>
      <c r="V521" s="473"/>
      <c r="W521" s="473"/>
      <c r="X521" s="473"/>
      <c r="Y521" s="467"/>
      <c r="Z521" s="467"/>
      <c r="AA521" s="467"/>
    </row>
    <row r="522" spans="1:27" ht="15" customHeight="1" x14ac:dyDescent="0.15">
      <c r="A522" s="113"/>
      <c r="B522" s="436"/>
      <c r="C522" s="473"/>
      <c r="D522" s="473"/>
      <c r="E522" s="473"/>
      <c r="F522" s="473"/>
      <c r="G522" s="473"/>
      <c r="H522" s="473"/>
      <c r="I522" s="473"/>
      <c r="J522" s="473"/>
      <c r="K522" s="473"/>
      <c r="L522" s="473"/>
      <c r="M522" s="473"/>
      <c r="N522" s="473"/>
      <c r="O522" s="473"/>
      <c r="P522" s="473"/>
      <c r="Q522" s="473"/>
      <c r="R522" s="473"/>
      <c r="S522" s="473"/>
      <c r="T522" s="473"/>
      <c r="U522" s="473"/>
      <c r="V522" s="473"/>
      <c r="W522" s="473"/>
      <c r="X522" s="473"/>
      <c r="Y522" s="467"/>
      <c r="Z522" s="467"/>
      <c r="AA522" s="467"/>
    </row>
    <row r="523" spans="1:27" ht="22.5" customHeight="1" x14ac:dyDescent="0.15">
      <c r="A523" s="113"/>
      <c r="B523" s="434" t="s">
        <v>11</v>
      </c>
      <c r="C523" s="437" t="s">
        <v>215</v>
      </c>
      <c r="D523" s="438"/>
      <c r="E523" s="438"/>
      <c r="F523" s="438"/>
      <c r="G523" s="438"/>
      <c r="H523" s="438"/>
      <c r="I523" s="438"/>
      <c r="J523" s="438"/>
      <c r="K523" s="438"/>
      <c r="L523" s="438"/>
      <c r="M523" s="438"/>
      <c r="N523" s="438"/>
      <c r="O523" s="438"/>
      <c r="P523" s="438"/>
      <c r="Q523" s="438"/>
      <c r="R523" s="438"/>
      <c r="S523" s="438"/>
      <c r="T523" s="438"/>
      <c r="U523" s="438"/>
      <c r="V523" s="438"/>
      <c r="W523" s="438"/>
      <c r="X523" s="452"/>
      <c r="Y523" s="455"/>
      <c r="Z523" s="456"/>
      <c r="AA523" s="457"/>
    </row>
    <row r="524" spans="1:27" ht="22.5" customHeight="1" x14ac:dyDescent="0.15">
      <c r="A524" s="113"/>
      <c r="B524" s="436"/>
      <c r="C524" s="476"/>
      <c r="D524" s="477"/>
      <c r="E524" s="477"/>
      <c r="F524" s="477"/>
      <c r="G524" s="477"/>
      <c r="H524" s="477"/>
      <c r="I524" s="477"/>
      <c r="J524" s="477"/>
      <c r="K524" s="477"/>
      <c r="L524" s="477"/>
      <c r="M524" s="477"/>
      <c r="N524" s="477"/>
      <c r="O524" s="477"/>
      <c r="P524" s="477"/>
      <c r="Q524" s="477"/>
      <c r="R524" s="477"/>
      <c r="S524" s="477"/>
      <c r="T524" s="477"/>
      <c r="U524" s="477"/>
      <c r="V524" s="477"/>
      <c r="W524" s="477"/>
      <c r="X524" s="478"/>
      <c r="Y524" s="468"/>
      <c r="Z524" s="469"/>
      <c r="AA524" s="470"/>
    </row>
    <row r="525" spans="1:27" ht="15" customHeight="1" x14ac:dyDescent="0.15">
      <c r="A525" s="113"/>
      <c r="B525" s="434" t="s">
        <v>12</v>
      </c>
      <c r="C525" s="473" t="s">
        <v>373</v>
      </c>
      <c r="D525" s="473"/>
      <c r="E525" s="473"/>
      <c r="F525" s="473"/>
      <c r="G525" s="473"/>
      <c r="H525" s="473"/>
      <c r="I525" s="473"/>
      <c r="J525" s="473"/>
      <c r="K525" s="473"/>
      <c r="L525" s="473"/>
      <c r="M525" s="473"/>
      <c r="N525" s="473"/>
      <c r="O525" s="473"/>
      <c r="P525" s="473"/>
      <c r="Q525" s="473"/>
      <c r="R525" s="473"/>
      <c r="S525" s="473"/>
      <c r="T525" s="473"/>
      <c r="U525" s="473"/>
      <c r="V525" s="473"/>
      <c r="W525" s="473"/>
      <c r="X525" s="473"/>
      <c r="Y525" s="467"/>
      <c r="Z525" s="467"/>
      <c r="AA525" s="467"/>
    </row>
    <row r="526" spans="1:27" ht="15" customHeight="1" x14ac:dyDescent="0.15">
      <c r="A526" s="113"/>
      <c r="B526" s="436"/>
      <c r="C526" s="473"/>
      <c r="D526" s="473"/>
      <c r="E526" s="473"/>
      <c r="F526" s="473"/>
      <c r="G526" s="473"/>
      <c r="H526" s="473"/>
      <c r="I526" s="473"/>
      <c r="J526" s="473"/>
      <c r="K526" s="473"/>
      <c r="L526" s="473"/>
      <c r="M526" s="473"/>
      <c r="N526" s="473"/>
      <c r="O526" s="473"/>
      <c r="P526" s="473"/>
      <c r="Q526" s="473"/>
      <c r="R526" s="473"/>
      <c r="S526" s="473"/>
      <c r="T526" s="473"/>
      <c r="U526" s="473"/>
      <c r="V526" s="473"/>
      <c r="W526" s="473"/>
      <c r="X526" s="473"/>
      <c r="Y526" s="467"/>
      <c r="Z526" s="467"/>
      <c r="AA526" s="467"/>
    </row>
    <row r="527" spans="1:27" ht="15" customHeight="1" x14ac:dyDescent="0.15">
      <c r="A527" s="113"/>
      <c r="B527" s="434" t="s">
        <v>13</v>
      </c>
      <c r="C527" s="473" t="s">
        <v>21</v>
      </c>
      <c r="D527" s="473"/>
      <c r="E527" s="473"/>
      <c r="F527" s="473"/>
      <c r="G527" s="473"/>
      <c r="H527" s="473"/>
      <c r="I527" s="473"/>
      <c r="J527" s="473"/>
      <c r="K527" s="473"/>
      <c r="L527" s="473"/>
      <c r="M527" s="473"/>
      <c r="N527" s="473"/>
      <c r="O527" s="473"/>
      <c r="P527" s="473"/>
      <c r="Q527" s="473"/>
      <c r="R527" s="473"/>
      <c r="S527" s="473"/>
      <c r="T527" s="473"/>
      <c r="U527" s="473"/>
      <c r="V527" s="473"/>
      <c r="W527" s="473"/>
      <c r="X527" s="473"/>
      <c r="Y527" s="467"/>
      <c r="Z527" s="467"/>
      <c r="AA527" s="467"/>
    </row>
    <row r="528" spans="1:27" ht="15" customHeight="1" x14ac:dyDescent="0.15">
      <c r="A528" s="113"/>
      <c r="B528" s="436"/>
      <c r="C528" s="473"/>
      <c r="D528" s="473"/>
      <c r="E528" s="473"/>
      <c r="F528" s="473"/>
      <c r="G528" s="473"/>
      <c r="H528" s="473"/>
      <c r="I528" s="473"/>
      <c r="J528" s="473"/>
      <c r="K528" s="473"/>
      <c r="L528" s="473"/>
      <c r="M528" s="473"/>
      <c r="N528" s="473"/>
      <c r="O528" s="473"/>
      <c r="P528" s="473"/>
      <c r="Q528" s="473"/>
      <c r="R528" s="473"/>
      <c r="S528" s="473"/>
      <c r="T528" s="473"/>
      <c r="U528" s="473"/>
      <c r="V528" s="473"/>
      <c r="W528" s="473"/>
      <c r="X528" s="473"/>
      <c r="Y528" s="467"/>
      <c r="Z528" s="467"/>
      <c r="AA528" s="467"/>
    </row>
    <row r="529" spans="1:27" ht="7.5" customHeight="1" x14ac:dyDescent="0.15">
      <c r="A529" s="113"/>
      <c r="B529" s="113"/>
      <c r="C529" s="405"/>
      <c r="D529" s="405"/>
      <c r="E529" s="405"/>
      <c r="F529" s="405"/>
      <c r="G529" s="405"/>
      <c r="H529" s="405"/>
      <c r="I529" s="405"/>
      <c r="J529" s="405"/>
      <c r="K529" s="405"/>
      <c r="L529" s="405"/>
      <c r="M529" s="405"/>
      <c r="N529" s="405"/>
      <c r="O529" s="405"/>
      <c r="P529" s="405"/>
      <c r="Q529" s="405"/>
      <c r="R529" s="405"/>
      <c r="S529" s="405"/>
      <c r="T529" s="405"/>
      <c r="U529" s="405"/>
      <c r="V529" s="405"/>
      <c r="W529" s="405"/>
      <c r="X529" s="405"/>
      <c r="Y529" s="402"/>
      <c r="Z529" s="402"/>
      <c r="AA529" s="402"/>
    </row>
    <row r="530" spans="1:27" ht="18" customHeight="1" x14ac:dyDescent="0.15">
      <c r="A530" s="471" t="s">
        <v>375</v>
      </c>
      <c r="B530" s="471"/>
      <c r="C530" s="471"/>
      <c r="D530" s="471"/>
      <c r="E530" s="471"/>
      <c r="F530" s="471"/>
      <c r="G530" s="471"/>
      <c r="H530" s="471"/>
      <c r="I530" s="471"/>
      <c r="J530" s="471"/>
      <c r="K530" s="405"/>
      <c r="L530" s="405"/>
      <c r="M530" s="405"/>
      <c r="N530" s="405"/>
      <c r="O530" s="405"/>
      <c r="P530" s="405"/>
      <c r="Q530" s="405"/>
      <c r="R530" s="405"/>
      <c r="S530" s="405"/>
      <c r="T530" s="405"/>
      <c r="U530" s="405"/>
      <c r="V530" s="405"/>
      <c r="W530" s="405"/>
      <c r="X530" s="405"/>
      <c r="Y530" s="402"/>
      <c r="Z530" s="402"/>
      <c r="AA530" s="402"/>
    </row>
    <row r="531" spans="1:27" ht="23.25" customHeight="1" x14ac:dyDescent="0.15">
      <c r="A531" s="113"/>
      <c r="B531" s="434" t="s">
        <v>341</v>
      </c>
      <c r="C531" s="437" t="s">
        <v>376</v>
      </c>
      <c r="D531" s="438"/>
      <c r="E531" s="438"/>
      <c r="F531" s="438"/>
      <c r="G531" s="438"/>
      <c r="H531" s="438"/>
      <c r="I531" s="438"/>
      <c r="J531" s="438"/>
      <c r="K531" s="438"/>
      <c r="L531" s="438"/>
      <c r="M531" s="438"/>
      <c r="N531" s="438"/>
      <c r="O531" s="438"/>
      <c r="P531" s="438"/>
      <c r="Q531" s="438"/>
      <c r="R531" s="438"/>
      <c r="S531" s="438"/>
      <c r="T531" s="438"/>
      <c r="U531" s="438"/>
      <c r="V531" s="438"/>
      <c r="W531" s="438"/>
      <c r="X531" s="452"/>
      <c r="Y531" s="455"/>
      <c r="Z531" s="456"/>
      <c r="AA531" s="457"/>
    </row>
    <row r="532" spans="1:27" ht="21" customHeight="1" x14ac:dyDescent="0.15">
      <c r="A532" s="113"/>
      <c r="B532" s="436"/>
      <c r="C532" s="439"/>
      <c r="D532" s="440"/>
      <c r="E532" s="440"/>
      <c r="F532" s="440"/>
      <c r="G532" s="440"/>
      <c r="H532" s="440"/>
      <c r="I532" s="440"/>
      <c r="J532" s="440"/>
      <c r="K532" s="440"/>
      <c r="L532" s="440"/>
      <c r="M532" s="440"/>
      <c r="N532" s="440"/>
      <c r="O532" s="440"/>
      <c r="P532" s="440"/>
      <c r="Q532" s="440"/>
      <c r="R532" s="440"/>
      <c r="S532" s="440"/>
      <c r="T532" s="440"/>
      <c r="U532" s="440"/>
      <c r="V532" s="440"/>
      <c r="W532" s="440"/>
      <c r="X532" s="453"/>
      <c r="Y532" s="458"/>
      <c r="Z532" s="459"/>
      <c r="AA532" s="460"/>
    </row>
    <row r="533" spans="1:27" ht="41.25" customHeight="1" x14ac:dyDescent="0.15">
      <c r="A533" s="113"/>
      <c r="B533" s="434" t="s">
        <v>188</v>
      </c>
      <c r="C533" s="437" t="s">
        <v>378</v>
      </c>
      <c r="D533" s="438"/>
      <c r="E533" s="438"/>
      <c r="F533" s="438"/>
      <c r="G533" s="438"/>
      <c r="H533" s="438"/>
      <c r="I533" s="438"/>
      <c r="J533" s="438"/>
      <c r="K533" s="438"/>
      <c r="L533" s="438"/>
      <c r="M533" s="438"/>
      <c r="N533" s="438"/>
      <c r="O533" s="438"/>
      <c r="P533" s="438"/>
      <c r="Q533" s="438"/>
      <c r="R533" s="438"/>
      <c r="S533" s="438"/>
      <c r="T533" s="438"/>
      <c r="U533" s="438"/>
      <c r="V533" s="438"/>
      <c r="W533" s="438"/>
      <c r="X533" s="452"/>
      <c r="Y533" s="455"/>
      <c r="Z533" s="456"/>
      <c r="AA533" s="457"/>
    </row>
    <row r="534" spans="1:27" ht="41.25" customHeight="1" x14ac:dyDescent="0.15">
      <c r="A534" s="113"/>
      <c r="B534" s="436"/>
      <c r="C534" s="439"/>
      <c r="D534" s="440"/>
      <c r="E534" s="440"/>
      <c r="F534" s="440"/>
      <c r="G534" s="440"/>
      <c r="H534" s="440"/>
      <c r="I534" s="440"/>
      <c r="J534" s="440"/>
      <c r="K534" s="440"/>
      <c r="L534" s="440"/>
      <c r="M534" s="440"/>
      <c r="N534" s="440"/>
      <c r="O534" s="440"/>
      <c r="P534" s="440"/>
      <c r="Q534" s="440"/>
      <c r="R534" s="440"/>
      <c r="S534" s="440"/>
      <c r="T534" s="440"/>
      <c r="U534" s="440"/>
      <c r="V534" s="440"/>
      <c r="W534" s="440"/>
      <c r="X534" s="453"/>
      <c r="Y534" s="458"/>
      <c r="Z534" s="459"/>
      <c r="AA534" s="460"/>
    </row>
    <row r="535" spans="1:27" ht="28.5" customHeight="1" x14ac:dyDescent="0.15">
      <c r="A535" s="113"/>
      <c r="B535" s="434" t="s">
        <v>322</v>
      </c>
      <c r="C535" s="437" t="s">
        <v>377</v>
      </c>
      <c r="D535" s="438"/>
      <c r="E535" s="438"/>
      <c r="F535" s="438"/>
      <c r="G535" s="438"/>
      <c r="H535" s="438"/>
      <c r="I535" s="438"/>
      <c r="J535" s="438"/>
      <c r="K535" s="438"/>
      <c r="L535" s="438"/>
      <c r="M535" s="438"/>
      <c r="N535" s="438"/>
      <c r="O535" s="438"/>
      <c r="P535" s="438"/>
      <c r="Q535" s="438"/>
      <c r="R535" s="438"/>
      <c r="S535" s="438"/>
      <c r="T535" s="438"/>
      <c r="U535" s="438"/>
      <c r="V535" s="438"/>
      <c r="W535" s="438"/>
      <c r="X535" s="452"/>
      <c r="Y535" s="448"/>
      <c r="Z535" s="449"/>
      <c r="AA535" s="450"/>
    </row>
    <row r="536" spans="1:27" ht="27.75" customHeight="1" x14ac:dyDescent="0.15">
      <c r="A536" s="113"/>
      <c r="B536" s="436"/>
      <c r="C536" s="439"/>
      <c r="D536" s="440"/>
      <c r="E536" s="440"/>
      <c r="F536" s="440"/>
      <c r="G536" s="440"/>
      <c r="H536" s="440"/>
      <c r="I536" s="440"/>
      <c r="J536" s="440"/>
      <c r="K536" s="440"/>
      <c r="L536" s="440"/>
      <c r="M536" s="440"/>
      <c r="N536" s="440"/>
      <c r="O536" s="440"/>
      <c r="P536" s="440"/>
      <c r="Q536" s="440"/>
      <c r="R536" s="440"/>
      <c r="S536" s="440"/>
      <c r="T536" s="440"/>
      <c r="U536" s="440"/>
      <c r="V536" s="440"/>
      <c r="W536" s="440"/>
      <c r="X536" s="453"/>
      <c r="Y536" s="451"/>
      <c r="Z536" s="449"/>
      <c r="AA536" s="450"/>
    </row>
    <row r="537" spans="1:27" ht="45" customHeight="1" x14ac:dyDescent="0.15">
      <c r="A537" s="113"/>
      <c r="B537" s="434" t="s">
        <v>323</v>
      </c>
      <c r="C537" s="437" t="s">
        <v>851</v>
      </c>
      <c r="D537" s="438"/>
      <c r="E537" s="438"/>
      <c r="F537" s="438"/>
      <c r="G537" s="438"/>
      <c r="H537" s="438"/>
      <c r="I537" s="438"/>
      <c r="J537" s="438"/>
      <c r="K537" s="438"/>
      <c r="L537" s="438"/>
      <c r="M537" s="438"/>
      <c r="N537" s="438"/>
      <c r="O537" s="438"/>
      <c r="P537" s="438"/>
      <c r="Q537" s="438"/>
      <c r="R537" s="438"/>
      <c r="S537" s="438"/>
      <c r="T537" s="438"/>
      <c r="U537" s="438"/>
      <c r="V537" s="438"/>
      <c r="W537" s="438"/>
      <c r="X537" s="452"/>
      <c r="Y537" s="448"/>
      <c r="Z537" s="449"/>
      <c r="AA537" s="450"/>
    </row>
    <row r="538" spans="1:27" x14ac:dyDescent="0.15">
      <c r="A538" s="113"/>
      <c r="B538" s="436"/>
      <c r="C538" s="439"/>
      <c r="D538" s="440"/>
      <c r="E538" s="440"/>
      <c r="F538" s="440"/>
      <c r="G538" s="440"/>
      <c r="H538" s="440"/>
      <c r="I538" s="440"/>
      <c r="J538" s="440"/>
      <c r="K538" s="440"/>
      <c r="L538" s="440"/>
      <c r="M538" s="440"/>
      <c r="N538" s="440"/>
      <c r="O538" s="440"/>
      <c r="P538" s="440"/>
      <c r="Q538" s="440"/>
      <c r="R538" s="440"/>
      <c r="S538" s="440"/>
      <c r="T538" s="440"/>
      <c r="U538" s="440"/>
      <c r="V538" s="440"/>
      <c r="W538" s="440"/>
      <c r="X538" s="453"/>
      <c r="Y538" s="451"/>
      <c r="Z538" s="449"/>
      <c r="AA538" s="450"/>
    </row>
    <row r="539" spans="1:27" ht="7.5" customHeight="1" x14ac:dyDescent="0.15">
      <c r="A539" s="113"/>
      <c r="B539" s="113"/>
      <c r="C539" s="405"/>
      <c r="D539" s="405"/>
      <c r="E539" s="405"/>
      <c r="F539" s="405"/>
      <c r="G539" s="405"/>
      <c r="H539" s="405"/>
      <c r="I539" s="405"/>
      <c r="J539" s="405"/>
      <c r="K539" s="405"/>
      <c r="L539" s="405"/>
      <c r="M539" s="405"/>
      <c r="N539" s="405"/>
      <c r="O539" s="405"/>
      <c r="P539" s="405"/>
      <c r="Q539" s="405"/>
      <c r="R539" s="405"/>
      <c r="S539" s="405"/>
      <c r="T539" s="405"/>
      <c r="U539" s="405"/>
      <c r="V539" s="405"/>
      <c r="W539" s="405"/>
      <c r="X539" s="405"/>
      <c r="Y539" s="78"/>
      <c r="Z539" s="78"/>
      <c r="AA539" s="78"/>
    </row>
    <row r="540" spans="1:27" ht="18" customHeight="1" x14ac:dyDescent="0.15">
      <c r="A540" s="112" t="s">
        <v>379</v>
      </c>
      <c r="B540" s="101"/>
      <c r="C540" s="113"/>
      <c r="D540" s="113"/>
      <c r="E540" s="113"/>
      <c r="F540" s="113"/>
      <c r="G540" s="113"/>
      <c r="H540" s="113"/>
      <c r="I540" s="113"/>
      <c r="Y540" s="111"/>
      <c r="Z540" s="111"/>
      <c r="AA540" s="111"/>
    </row>
    <row r="541" spans="1:27" ht="11.25" customHeight="1" x14ac:dyDescent="0.15">
      <c r="A541" s="113"/>
      <c r="B541" s="434" t="s">
        <v>8</v>
      </c>
      <c r="C541" s="437" t="s">
        <v>216</v>
      </c>
      <c r="D541" s="438"/>
      <c r="E541" s="438"/>
      <c r="F541" s="438"/>
      <c r="G541" s="438"/>
      <c r="H541" s="438"/>
      <c r="I541" s="438"/>
      <c r="J541" s="438"/>
      <c r="K541" s="438"/>
      <c r="L541" s="438"/>
      <c r="M541" s="438"/>
      <c r="N541" s="438"/>
      <c r="O541" s="438"/>
      <c r="P541" s="438"/>
      <c r="Q541" s="438"/>
      <c r="R541" s="438"/>
      <c r="S541" s="438"/>
      <c r="T541" s="438"/>
      <c r="U541" s="438"/>
      <c r="V541" s="438"/>
      <c r="W541" s="438"/>
      <c r="X541" s="452"/>
      <c r="Y541" s="455"/>
      <c r="Z541" s="456"/>
      <c r="AA541" s="457"/>
    </row>
    <row r="542" spans="1:27" ht="12" customHeight="1" x14ac:dyDescent="0.15">
      <c r="A542" s="113"/>
      <c r="B542" s="436"/>
      <c r="C542" s="476"/>
      <c r="D542" s="477"/>
      <c r="E542" s="477"/>
      <c r="F542" s="477"/>
      <c r="G542" s="477"/>
      <c r="H542" s="477"/>
      <c r="I542" s="477"/>
      <c r="J542" s="477"/>
      <c r="K542" s="477"/>
      <c r="L542" s="477"/>
      <c r="M542" s="477"/>
      <c r="N542" s="477"/>
      <c r="O542" s="477"/>
      <c r="P542" s="477"/>
      <c r="Q542" s="477"/>
      <c r="R542" s="477"/>
      <c r="S542" s="477"/>
      <c r="T542" s="477"/>
      <c r="U542" s="477"/>
      <c r="V542" s="477"/>
      <c r="W542" s="477"/>
      <c r="X542" s="478"/>
      <c r="Y542" s="468"/>
      <c r="Z542" s="469"/>
      <c r="AA542" s="470"/>
    </row>
    <row r="543" spans="1:27" ht="11.25" customHeight="1" x14ac:dyDescent="0.15">
      <c r="A543" s="113"/>
      <c r="B543" s="507" t="s">
        <v>9</v>
      </c>
      <c r="C543" s="473" t="s">
        <v>217</v>
      </c>
      <c r="D543" s="473"/>
      <c r="E543" s="473"/>
      <c r="F543" s="473"/>
      <c r="G543" s="473"/>
      <c r="H543" s="473"/>
      <c r="I543" s="473"/>
      <c r="J543" s="473"/>
      <c r="K543" s="473"/>
      <c r="L543" s="473"/>
      <c r="M543" s="473"/>
      <c r="N543" s="473"/>
      <c r="O543" s="473"/>
      <c r="P543" s="473"/>
      <c r="Q543" s="473"/>
      <c r="R543" s="473"/>
      <c r="S543" s="473"/>
      <c r="T543" s="473"/>
      <c r="U543" s="473"/>
      <c r="V543" s="473"/>
      <c r="W543" s="473"/>
      <c r="X543" s="473"/>
      <c r="Y543" s="467"/>
      <c r="Z543" s="467"/>
      <c r="AA543" s="467"/>
    </row>
    <row r="544" spans="1:27" ht="15" customHeight="1" x14ac:dyDescent="0.15">
      <c r="A544" s="113"/>
      <c r="B544" s="507"/>
      <c r="C544" s="473"/>
      <c r="D544" s="473"/>
      <c r="E544" s="473"/>
      <c r="F544" s="473"/>
      <c r="G544" s="473"/>
      <c r="H544" s="473"/>
      <c r="I544" s="473"/>
      <c r="J544" s="473"/>
      <c r="K544" s="473"/>
      <c r="L544" s="473"/>
      <c r="M544" s="473"/>
      <c r="N544" s="473"/>
      <c r="O544" s="473"/>
      <c r="P544" s="473"/>
      <c r="Q544" s="473"/>
      <c r="R544" s="473"/>
      <c r="S544" s="473"/>
      <c r="T544" s="473"/>
      <c r="U544" s="473"/>
      <c r="V544" s="473"/>
      <c r="W544" s="473"/>
      <c r="X544" s="473"/>
      <c r="Y544" s="467"/>
      <c r="Z544" s="467"/>
      <c r="AA544" s="467"/>
    </row>
    <row r="545" spans="1:27" ht="7.5" customHeight="1" x14ac:dyDescent="0.15">
      <c r="A545" s="113"/>
      <c r="B545" s="113"/>
      <c r="C545" s="405"/>
      <c r="D545" s="405"/>
      <c r="E545" s="405"/>
      <c r="F545" s="405"/>
      <c r="G545" s="405"/>
      <c r="H545" s="405"/>
      <c r="I545" s="405"/>
      <c r="J545" s="405"/>
      <c r="K545" s="405"/>
      <c r="L545" s="405"/>
      <c r="M545" s="405"/>
      <c r="N545" s="405"/>
      <c r="O545" s="405"/>
      <c r="P545" s="405"/>
      <c r="Q545" s="405"/>
      <c r="R545" s="405"/>
      <c r="S545" s="405"/>
      <c r="T545" s="405"/>
      <c r="U545" s="405"/>
      <c r="V545" s="405"/>
      <c r="W545" s="405"/>
      <c r="X545" s="405"/>
      <c r="Y545" s="402"/>
      <c r="Z545" s="402"/>
      <c r="AA545" s="402"/>
    </row>
    <row r="546" spans="1:27" ht="17.25" customHeight="1" x14ac:dyDescent="0.15">
      <c r="A546" s="471" t="s">
        <v>380</v>
      </c>
      <c r="B546" s="471"/>
      <c r="C546" s="471"/>
      <c r="D546" s="471"/>
      <c r="E546" s="471"/>
      <c r="F546" s="471"/>
      <c r="G546" s="471"/>
      <c r="H546" s="471"/>
      <c r="I546" s="471"/>
      <c r="J546" s="471"/>
      <c r="K546" s="405"/>
      <c r="L546" s="405"/>
      <c r="M546" s="405"/>
      <c r="N546" s="405"/>
      <c r="O546" s="405"/>
      <c r="P546" s="405"/>
      <c r="Q546" s="405"/>
      <c r="R546" s="405"/>
      <c r="S546" s="405"/>
      <c r="T546" s="405"/>
      <c r="U546" s="405"/>
      <c r="V546" s="405"/>
      <c r="W546" s="405"/>
      <c r="X546" s="405"/>
      <c r="Y546" s="402"/>
      <c r="Z546" s="402"/>
      <c r="AA546" s="402"/>
    </row>
    <row r="547" spans="1:27" ht="33.75" customHeight="1" x14ac:dyDescent="0.15">
      <c r="A547" s="404"/>
      <c r="B547" s="434" t="s">
        <v>341</v>
      </c>
      <c r="C547" s="437" t="s">
        <v>385</v>
      </c>
      <c r="D547" s="438"/>
      <c r="E547" s="438"/>
      <c r="F547" s="438"/>
      <c r="G547" s="438"/>
      <c r="H547" s="438"/>
      <c r="I547" s="438"/>
      <c r="J547" s="438"/>
      <c r="K547" s="438"/>
      <c r="L547" s="438"/>
      <c r="M547" s="438"/>
      <c r="N547" s="438"/>
      <c r="O547" s="438"/>
      <c r="P547" s="438"/>
      <c r="Q547" s="438"/>
      <c r="R547" s="438"/>
      <c r="S547" s="438"/>
      <c r="T547" s="438"/>
      <c r="U547" s="438"/>
      <c r="V547" s="438"/>
      <c r="W547" s="438"/>
      <c r="X547" s="452"/>
      <c r="Y547" s="455"/>
      <c r="Z547" s="456"/>
      <c r="AA547" s="457"/>
    </row>
    <row r="548" spans="1:27" ht="33.75" customHeight="1" x14ac:dyDescent="0.15">
      <c r="A548" s="404"/>
      <c r="B548" s="436"/>
      <c r="C548" s="439"/>
      <c r="D548" s="440"/>
      <c r="E548" s="440"/>
      <c r="F548" s="440"/>
      <c r="G548" s="440"/>
      <c r="H548" s="440"/>
      <c r="I548" s="440"/>
      <c r="J548" s="440"/>
      <c r="K548" s="440"/>
      <c r="L548" s="440"/>
      <c r="M548" s="440"/>
      <c r="N548" s="440"/>
      <c r="O548" s="440"/>
      <c r="P548" s="440"/>
      <c r="Q548" s="440"/>
      <c r="R548" s="440"/>
      <c r="S548" s="440"/>
      <c r="T548" s="440"/>
      <c r="U548" s="440"/>
      <c r="V548" s="440"/>
      <c r="W548" s="440"/>
      <c r="X548" s="453"/>
      <c r="Y548" s="458"/>
      <c r="Z548" s="459"/>
      <c r="AA548" s="460"/>
    </row>
    <row r="549" spans="1:27" ht="15" customHeight="1" x14ac:dyDescent="0.15">
      <c r="A549" s="404"/>
      <c r="B549" s="434" t="s">
        <v>188</v>
      </c>
      <c r="C549" s="438" t="s">
        <v>381</v>
      </c>
      <c r="D549" s="438"/>
      <c r="E549" s="438"/>
      <c r="F549" s="438"/>
      <c r="G549" s="438"/>
      <c r="H549" s="438"/>
      <c r="I549" s="438"/>
      <c r="J549" s="438"/>
      <c r="K549" s="438"/>
      <c r="L549" s="438"/>
      <c r="M549" s="438"/>
      <c r="N549" s="438"/>
      <c r="O549" s="438"/>
      <c r="P549" s="438"/>
      <c r="Q549" s="438"/>
      <c r="R549" s="438"/>
      <c r="S549" s="438"/>
      <c r="T549" s="438"/>
      <c r="U549" s="438"/>
      <c r="V549" s="438"/>
      <c r="W549" s="438"/>
      <c r="X549" s="438"/>
      <c r="Y549" s="455"/>
      <c r="Z549" s="456"/>
      <c r="AA549" s="457"/>
    </row>
    <row r="550" spans="1:27" ht="15" customHeight="1" x14ac:dyDescent="0.15">
      <c r="A550" s="113"/>
      <c r="B550" s="436"/>
      <c r="C550" s="477"/>
      <c r="D550" s="477"/>
      <c r="E550" s="477"/>
      <c r="F550" s="477"/>
      <c r="G550" s="477"/>
      <c r="H550" s="477"/>
      <c r="I550" s="477"/>
      <c r="J550" s="477"/>
      <c r="K550" s="477"/>
      <c r="L550" s="477"/>
      <c r="M550" s="477"/>
      <c r="N550" s="477"/>
      <c r="O550" s="477"/>
      <c r="P550" s="477"/>
      <c r="Q550" s="477"/>
      <c r="R550" s="477"/>
      <c r="S550" s="477"/>
      <c r="T550" s="477"/>
      <c r="U550" s="477"/>
      <c r="V550" s="477"/>
      <c r="W550" s="477"/>
      <c r="X550" s="477"/>
      <c r="Y550" s="458"/>
      <c r="Z550" s="459"/>
      <c r="AA550" s="460"/>
    </row>
    <row r="551" spans="1:27" ht="21" customHeight="1" x14ac:dyDescent="0.15">
      <c r="A551" s="113"/>
      <c r="B551" s="434" t="s">
        <v>322</v>
      </c>
      <c r="C551" s="437" t="s">
        <v>382</v>
      </c>
      <c r="D551" s="438"/>
      <c r="E551" s="438"/>
      <c r="F551" s="438"/>
      <c r="G551" s="438"/>
      <c r="H551" s="438"/>
      <c r="I551" s="438"/>
      <c r="J551" s="438"/>
      <c r="K551" s="438"/>
      <c r="L551" s="438"/>
      <c r="M551" s="438"/>
      <c r="N551" s="438"/>
      <c r="O551" s="438"/>
      <c r="P551" s="438"/>
      <c r="Q551" s="438"/>
      <c r="R551" s="438"/>
      <c r="S551" s="438"/>
      <c r="T551" s="438"/>
      <c r="U551" s="438"/>
      <c r="V551" s="438"/>
      <c r="W551" s="438"/>
      <c r="X551" s="452"/>
      <c r="Y551" s="455"/>
      <c r="Z551" s="456"/>
      <c r="AA551" s="457"/>
    </row>
    <row r="552" spans="1:27" ht="22.5" customHeight="1" x14ac:dyDescent="0.15">
      <c r="A552" s="113"/>
      <c r="B552" s="436"/>
      <c r="C552" s="439"/>
      <c r="D552" s="440"/>
      <c r="E552" s="440"/>
      <c r="F552" s="440"/>
      <c r="G552" s="440"/>
      <c r="H552" s="440"/>
      <c r="I552" s="440"/>
      <c r="J552" s="440"/>
      <c r="K552" s="440"/>
      <c r="L552" s="440"/>
      <c r="M552" s="440"/>
      <c r="N552" s="440"/>
      <c r="O552" s="440"/>
      <c r="P552" s="440"/>
      <c r="Q552" s="440"/>
      <c r="R552" s="440"/>
      <c r="S552" s="440"/>
      <c r="T552" s="440"/>
      <c r="U552" s="440"/>
      <c r="V552" s="440"/>
      <c r="W552" s="440"/>
      <c r="X552" s="453"/>
      <c r="Y552" s="458"/>
      <c r="Z552" s="459"/>
      <c r="AA552" s="460"/>
    </row>
    <row r="553" spans="1:27" ht="15" customHeight="1" x14ac:dyDescent="0.15">
      <c r="A553" s="113"/>
      <c r="B553" s="434" t="s">
        <v>323</v>
      </c>
      <c r="C553" s="437" t="s">
        <v>383</v>
      </c>
      <c r="D553" s="438"/>
      <c r="E553" s="438"/>
      <c r="F553" s="438"/>
      <c r="G553" s="438"/>
      <c r="H553" s="438"/>
      <c r="I553" s="438"/>
      <c r="J553" s="438"/>
      <c r="K553" s="438"/>
      <c r="L553" s="438"/>
      <c r="M553" s="438"/>
      <c r="N553" s="438"/>
      <c r="O553" s="438"/>
      <c r="P553" s="438"/>
      <c r="Q553" s="438"/>
      <c r="R553" s="438"/>
      <c r="S553" s="438"/>
      <c r="T553" s="438"/>
      <c r="U553" s="438"/>
      <c r="V553" s="438"/>
      <c r="W553" s="438"/>
      <c r="X553" s="452"/>
      <c r="Y553" s="455"/>
      <c r="Z553" s="456"/>
      <c r="AA553" s="457"/>
    </row>
    <row r="554" spans="1:27" ht="15" customHeight="1" x14ac:dyDescent="0.15">
      <c r="A554" s="113"/>
      <c r="B554" s="436"/>
      <c r="C554" s="439"/>
      <c r="D554" s="440"/>
      <c r="E554" s="440"/>
      <c r="F554" s="440"/>
      <c r="G554" s="440"/>
      <c r="H554" s="440"/>
      <c r="I554" s="440"/>
      <c r="J554" s="440"/>
      <c r="K554" s="440"/>
      <c r="L554" s="440"/>
      <c r="M554" s="440"/>
      <c r="N554" s="440"/>
      <c r="O554" s="440"/>
      <c r="P554" s="440"/>
      <c r="Q554" s="440"/>
      <c r="R554" s="440"/>
      <c r="S554" s="440"/>
      <c r="T554" s="440"/>
      <c r="U554" s="440"/>
      <c r="V554" s="440"/>
      <c r="W554" s="440"/>
      <c r="X554" s="453"/>
      <c r="Y554" s="458"/>
      <c r="Z554" s="459"/>
      <c r="AA554" s="460"/>
    </row>
    <row r="555" spans="1:27" ht="15" customHeight="1" x14ac:dyDescent="0.15">
      <c r="A555" s="113"/>
      <c r="B555" s="434" t="s">
        <v>365</v>
      </c>
      <c r="C555" s="437" t="s">
        <v>852</v>
      </c>
      <c r="D555" s="438"/>
      <c r="E555" s="438"/>
      <c r="F555" s="438"/>
      <c r="G555" s="438"/>
      <c r="H555" s="438"/>
      <c r="I555" s="438"/>
      <c r="J555" s="438"/>
      <c r="K555" s="438"/>
      <c r="L555" s="438"/>
      <c r="M555" s="438"/>
      <c r="N555" s="438"/>
      <c r="O555" s="438"/>
      <c r="P555" s="438"/>
      <c r="Q555" s="438"/>
      <c r="R555" s="438"/>
      <c r="S555" s="438"/>
      <c r="T555" s="438"/>
      <c r="U555" s="438"/>
      <c r="V555" s="438"/>
      <c r="W555" s="438"/>
      <c r="X555" s="452"/>
      <c r="Y555" s="455"/>
      <c r="Z555" s="456"/>
      <c r="AA555" s="457"/>
    </row>
    <row r="556" spans="1:27" ht="15" customHeight="1" x14ac:dyDescent="0.15">
      <c r="A556" s="113"/>
      <c r="B556" s="436"/>
      <c r="C556" s="439"/>
      <c r="D556" s="440"/>
      <c r="E556" s="440"/>
      <c r="F556" s="440"/>
      <c r="G556" s="440"/>
      <c r="H556" s="440"/>
      <c r="I556" s="440"/>
      <c r="J556" s="440"/>
      <c r="K556" s="440"/>
      <c r="L556" s="440"/>
      <c r="M556" s="440"/>
      <c r="N556" s="440"/>
      <c r="O556" s="440"/>
      <c r="P556" s="440"/>
      <c r="Q556" s="440"/>
      <c r="R556" s="440"/>
      <c r="S556" s="440"/>
      <c r="T556" s="440"/>
      <c r="U556" s="440"/>
      <c r="V556" s="440"/>
      <c r="W556" s="440"/>
      <c r="X556" s="453"/>
      <c r="Y556" s="458"/>
      <c r="Z556" s="459"/>
      <c r="AA556" s="460"/>
    </row>
    <row r="557" spans="1:27" x14ac:dyDescent="0.15">
      <c r="A557" s="113"/>
      <c r="B557" s="434" t="s">
        <v>413</v>
      </c>
      <c r="C557" s="437" t="s">
        <v>386</v>
      </c>
      <c r="D557" s="438"/>
      <c r="E557" s="438"/>
      <c r="F557" s="438"/>
      <c r="G557" s="438"/>
      <c r="H557" s="438"/>
      <c r="I557" s="438"/>
      <c r="J557" s="438"/>
      <c r="K557" s="438"/>
      <c r="L557" s="438"/>
      <c r="M557" s="438"/>
      <c r="N557" s="438"/>
      <c r="O557" s="438"/>
      <c r="P557" s="438"/>
      <c r="Q557" s="438"/>
      <c r="R557" s="438"/>
      <c r="S557" s="438"/>
      <c r="T557" s="438"/>
      <c r="U557" s="438"/>
      <c r="V557" s="438"/>
      <c r="W557" s="438"/>
      <c r="X557" s="452"/>
      <c r="Y557" s="455"/>
      <c r="Z557" s="456"/>
      <c r="AA557" s="457"/>
    </row>
    <row r="558" spans="1:27" x14ac:dyDescent="0.15">
      <c r="A558" s="113"/>
      <c r="B558" s="436"/>
      <c r="C558" s="439"/>
      <c r="D558" s="440"/>
      <c r="E558" s="440"/>
      <c r="F558" s="440"/>
      <c r="G558" s="440"/>
      <c r="H558" s="440"/>
      <c r="I558" s="440"/>
      <c r="J558" s="440"/>
      <c r="K558" s="440"/>
      <c r="L558" s="440"/>
      <c r="M558" s="440"/>
      <c r="N558" s="440"/>
      <c r="O558" s="440"/>
      <c r="P558" s="440"/>
      <c r="Q558" s="440"/>
      <c r="R558" s="440"/>
      <c r="S558" s="440"/>
      <c r="T558" s="440"/>
      <c r="U558" s="440"/>
      <c r="V558" s="440"/>
      <c r="W558" s="440"/>
      <c r="X558" s="453"/>
      <c r="Y558" s="458"/>
      <c r="Z558" s="459"/>
      <c r="AA558" s="460"/>
    </row>
    <row r="559" spans="1:27" ht="12.75" customHeight="1" x14ac:dyDescent="0.15">
      <c r="A559" s="113"/>
      <c r="B559" s="78"/>
      <c r="C559" s="126"/>
      <c r="D559" s="126"/>
      <c r="E559" s="126"/>
      <c r="F559" s="126"/>
      <c r="G559" s="126"/>
      <c r="H559" s="126"/>
      <c r="I559" s="126"/>
      <c r="J559" s="126"/>
      <c r="K559" s="126"/>
      <c r="L559" s="126"/>
      <c r="M559" s="126"/>
      <c r="N559" s="126"/>
      <c r="O559" s="127"/>
      <c r="P559" s="126"/>
      <c r="Q559" s="126"/>
      <c r="R559" s="126"/>
      <c r="S559" s="126"/>
      <c r="T559" s="126"/>
      <c r="U559" s="126"/>
      <c r="V559" s="126"/>
      <c r="W559" s="126"/>
      <c r="X559" s="126"/>
      <c r="Y559" s="402"/>
      <c r="Z559" s="402"/>
      <c r="AA559" s="402"/>
    </row>
    <row r="560" spans="1:27" ht="17.25" customHeight="1" x14ac:dyDescent="0.15">
      <c r="A560" s="112" t="s">
        <v>450</v>
      </c>
      <c r="B560" s="78"/>
      <c r="C560" s="113"/>
      <c r="D560" s="113"/>
      <c r="E560" s="113"/>
      <c r="F560" s="113"/>
      <c r="G560" s="113"/>
      <c r="H560" s="113"/>
      <c r="I560" s="113"/>
      <c r="J560" s="115"/>
      <c r="Y560" s="111"/>
      <c r="Z560" s="111"/>
      <c r="AA560" s="111"/>
    </row>
    <row r="561" spans="1:27" ht="11.25" customHeight="1" x14ac:dyDescent="0.15">
      <c r="A561" s="113"/>
      <c r="B561" s="507" t="s">
        <v>8</v>
      </c>
      <c r="C561" s="437" t="s">
        <v>854</v>
      </c>
      <c r="D561" s="438"/>
      <c r="E561" s="438"/>
      <c r="F561" s="438"/>
      <c r="G561" s="438"/>
      <c r="H561" s="438"/>
      <c r="I561" s="438"/>
      <c r="J561" s="438"/>
      <c r="K561" s="438"/>
      <c r="L561" s="438"/>
      <c r="M561" s="438"/>
      <c r="N561" s="438"/>
      <c r="O561" s="438"/>
      <c r="P561" s="438"/>
      <c r="Q561" s="438"/>
      <c r="R561" s="438"/>
      <c r="S561" s="438"/>
      <c r="T561" s="438"/>
      <c r="U561" s="438"/>
      <c r="V561" s="438"/>
      <c r="W561" s="438"/>
      <c r="X561" s="452"/>
      <c r="Y561" s="455"/>
      <c r="Z561" s="456"/>
      <c r="AA561" s="457"/>
    </row>
    <row r="562" spans="1:27" ht="23.25" customHeight="1" x14ac:dyDescent="0.15">
      <c r="A562" s="113"/>
      <c r="B562" s="507"/>
      <c r="C562" s="476"/>
      <c r="D562" s="477"/>
      <c r="E562" s="477"/>
      <c r="F562" s="477"/>
      <c r="G562" s="477"/>
      <c r="H562" s="477"/>
      <c r="I562" s="477"/>
      <c r="J562" s="477"/>
      <c r="K562" s="477"/>
      <c r="L562" s="477"/>
      <c r="M562" s="477"/>
      <c r="N562" s="477"/>
      <c r="O562" s="477"/>
      <c r="P562" s="477"/>
      <c r="Q562" s="477"/>
      <c r="R562" s="477"/>
      <c r="S562" s="477"/>
      <c r="T562" s="477"/>
      <c r="U562" s="477"/>
      <c r="V562" s="477"/>
      <c r="W562" s="477"/>
      <c r="X562" s="478"/>
      <c r="Y562" s="468"/>
      <c r="Z562" s="469"/>
      <c r="AA562" s="470"/>
    </row>
    <row r="563" spans="1:27" ht="42" customHeight="1" x14ac:dyDescent="0.15">
      <c r="A563" s="113"/>
      <c r="B563" s="507" t="s">
        <v>9</v>
      </c>
      <c r="C563" s="473" t="s">
        <v>384</v>
      </c>
      <c r="D563" s="473"/>
      <c r="E563" s="473"/>
      <c r="F563" s="473"/>
      <c r="G563" s="473"/>
      <c r="H563" s="473"/>
      <c r="I563" s="473"/>
      <c r="J563" s="473"/>
      <c r="K563" s="473"/>
      <c r="L563" s="473"/>
      <c r="M563" s="473"/>
      <c r="N563" s="473"/>
      <c r="O563" s="473"/>
      <c r="P563" s="473"/>
      <c r="Q563" s="473"/>
      <c r="R563" s="473"/>
      <c r="S563" s="473"/>
      <c r="T563" s="473"/>
      <c r="U563" s="473"/>
      <c r="V563" s="473"/>
      <c r="W563" s="473"/>
      <c r="X563" s="473"/>
      <c r="Y563" s="467"/>
      <c r="Z563" s="467"/>
      <c r="AA563" s="467"/>
    </row>
    <row r="564" spans="1:27" ht="41.25" customHeight="1" x14ac:dyDescent="0.15">
      <c r="A564" s="113"/>
      <c r="B564" s="507"/>
      <c r="C564" s="473"/>
      <c r="D564" s="473"/>
      <c r="E564" s="473"/>
      <c r="F564" s="473"/>
      <c r="G564" s="473"/>
      <c r="H564" s="473"/>
      <c r="I564" s="473"/>
      <c r="J564" s="473"/>
      <c r="K564" s="473"/>
      <c r="L564" s="473"/>
      <c r="M564" s="473"/>
      <c r="N564" s="473"/>
      <c r="O564" s="473"/>
      <c r="P564" s="473"/>
      <c r="Q564" s="473"/>
      <c r="R564" s="473"/>
      <c r="S564" s="473"/>
      <c r="T564" s="473"/>
      <c r="U564" s="473"/>
      <c r="V564" s="473"/>
      <c r="W564" s="473"/>
      <c r="X564" s="473"/>
      <c r="Y564" s="467"/>
      <c r="Z564" s="467"/>
      <c r="AA564" s="467"/>
    </row>
    <row r="565" spans="1:27" ht="15" customHeight="1" x14ac:dyDescent="0.15">
      <c r="A565" s="113"/>
      <c r="B565" s="434" t="s">
        <v>10</v>
      </c>
      <c r="C565" s="437" t="s">
        <v>222</v>
      </c>
      <c r="D565" s="438"/>
      <c r="E565" s="438"/>
      <c r="F565" s="438"/>
      <c r="G565" s="438"/>
      <c r="H565" s="438"/>
      <c r="I565" s="438"/>
      <c r="J565" s="438"/>
      <c r="K565" s="438"/>
      <c r="L565" s="438"/>
      <c r="M565" s="438"/>
      <c r="N565" s="438"/>
      <c r="O565" s="438"/>
      <c r="P565" s="438"/>
      <c r="Q565" s="438"/>
      <c r="R565" s="438"/>
      <c r="S565" s="438"/>
      <c r="T565" s="438"/>
      <c r="U565" s="438"/>
      <c r="V565" s="438"/>
      <c r="W565" s="438"/>
      <c r="X565" s="438"/>
      <c r="Y565" s="461"/>
      <c r="Z565" s="462"/>
      <c r="AA565" s="463"/>
    </row>
    <row r="566" spans="1:27" s="166" customFormat="1" ht="15" customHeight="1" x14ac:dyDescent="0.15">
      <c r="A566" s="113"/>
      <c r="B566" s="435"/>
      <c r="C566" s="476"/>
      <c r="D566" s="477"/>
      <c r="E566" s="477"/>
      <c r="F566" s="477"/>
      <c r="G566" s="477"/>
      <c r="H566" s="477"/>
      <c r="I566" s="477"/>
      <c r="J566" s="477"/>
      <c r="K566" s="477"/>
      <c r="L566" s="477"/>
      <c r="M566" s="477"/>
      <c r="N566" s="477"/>
      <c r="O566" s="477"/>
      <c r="P566" s="477"/>
      <c r="Q566" s="477"/>
      <c r="R566" s="477"/>
      <c r="S566" s="477"/>
      <c r="T566" s="477"/>
      <c r="U566" s="477"/>
      <c r="V566" s="477"/>
      <c r="W566" s="477"/>
      <c r="X566" s="477"/>
      <c r="Y566" s="489"/>
      <c r="Z566" s="490"/>
      <c r="AA566" s="491"/>
    </row>
    <row r="567" spans="1:27" ht="13.5" customHeight="1" x14ac:dyDescent="0.15">
      <c r="A567" s="113"/>
      <c r="B567" s="435"/>
      <c r="C567" s="167" t="s">
        <v>224</v>
      </c>
      <c r="D567" s="168" t="s">
        <v>225</v>
      </c>
      <c r="E567" s="133"/>
      <c r="F567" s="133"/>
      <c r="G567" s="133"/>
      <c r="H567" s="133"/>
      <c r="I567" s="133"/>
      <c r="J567" s="133"/>
      <c r="K567" s="133"/>
      <c r="L567" s="133"/>
      <c r="M567" s="133"/>
      <c r="N567" s="133"/>
      <c r="O567" s="133"/>
      <c r="P567" s="133"/>
      <c r="Q567" s="133"/>
      <c r="R567" s="133"/>
      <c r="S567" s="133"/>
      <c r="T567" s="133"/>
      <c r="U567" s="133"/>
      <c r="V567" s="133"/>
      <c r="W567" s="133"/>
      <c r="X567" s="133"/>
      <c r="Y567" s="489"/>
      <c r="Z567" s="490"/>
      <c r="AA567" s="491"/>
    </row>
    <row r="568" spans="1:27" ht="27" customHeight="1" x14ac:dyDescent="0.15">
      <c r="A568" s="113"/>
      <c r="B568" s="435"/>
      <c r="C568" s="167" t="s">
        <v>226</v>
      </c>
      <c r="D568" s="488" t="s">
        <v>227</v>
      </c>
      <c r="E568" s="488"/>
      <c r="F568" s="488"/>
      <c r="G568" s="488"/>
      <c r="H568" s="488"/>
      <c r="I568" s="488"/>
      <c r="J568" s="488"/>
      <c r="K568" s="488"/>
      <c r="L568" s="488"/>
      <c r="M568" s="488"/>
      <c r="N568" s="488"/>
      <c r="O568" s="488"/>
      <c r="P568" s="488"/>
      <c r="Q568" s="488"/>
      <c r="R568" s="488"/>
      <c r="S568" s="488"/>
      <c r="T568" s="488"/>
      <c r="U568" s="488"/>
      <c r="V568" s="488"/>
      <c r="W568" s="488"/>
      <c r="X568" s="488"/>
      <c r="Y568" s="489"/>
      <c r="Z568" s="490"/>
      <c r="AA568" s="491"/>
    </row>
    <row r="569" spans="1:27" ht="13.5" customHeight="1" x14ac:dyDescent="0.15">
      <c r="A569" s="113"/>
      <c r="B569" s="435"/>
      <c r="C569" s="167" t="s">
        <v>228</v>
      </c>
      <c r="D569" s="168" t="s">
        <v>229</v>
      </c>
      <c r="E569" s="168"/>
      <c r="F569" s="168"/>
      <c r="G569" s="168"/>
      <c r="H569" s="168"/>
      <c r="I569" s="168"/>
      <c r="J569" s="168"/>
      <c r="K569" s="168"/>
      <c r="L569" s="168"/>
      <c r="M569" s="168"/>
      <c r="N569" s="168"/>
      <c r="O569" s="168"/>
      <c r="P569" s="168"/>
      <c r="Q569" s="168"/>
      <c r="R569" s="168"/>
      <c r="S569" s="168"/>
      <c r="T569" s="168"/>
      <c r="U569" s="168"/>
      <c r="V569" s="168"/>
      <c r="W569" s="168"/>
      <c r="X569" s="168"/>
      <c r="Y569" s="489"/>
      <c r="Z569" s="490"/>
      <c r="AA569" s="491"/>
    </row>
    <row r="570" spans="1:27" ht="13.5" customHeight="1" x14ac:dyDescent="0.15">
      <c r="A570" s="113"/>
      <c r="B570" s="435"/>
      <c r="C570" s="167" t="s">
        <v>230</v>
      </c>
      <c r="D570" s="168" t="s">
        <v>231</v>
      </c>
      <c r="E570" s="168"/>
      <c r="F570" s="168"/>
      <c r="G570" s="168"/>
      <c r="H570" s="168"/>
      <c r="I570" s="168"/>
      <c r="J570" s="168"/>
      <c r="K570" s="168"/>
      <c r="L570" s="168"/>
      <c r="M570" s="168"/>
      <c r="N570" s="168"/>
      <c r="O570" s="168"/>
      <c r="P570" s="168"/>
      <c r="Q570" s="168"/>
      <c r="R570" s="168"/>
      <c r="S570" s="168"/>
      <c r="T570" s="168"/>
      <c r="U570" s="168"/>
      <c r="V570" s="168"/>
      <c r="W570" s="168"/>
      <c r="X570" s="168"/>
      <c r="Y570" s="489"/>
      <c r="Z570" s="490"/>
      <c r="AA570" s="491"/>
    </row>
    <row r="571" spans="1:27" ht="13.5" customHeight="1" x14ac:dyDescent="0.15">
      <c r="A571" s="113"/>
      <c r="B571" s="436"/>
      <c r="C571" s="169" t="s">
        <v>232</v>
      </c>
      <c r="D571" s="412" t="s">
        <v>233</v>
      </c>
      <c r="E571" s="170"/>
      <c r="F571" s="170"/>
      <c r="G571" s="170"/>
      <c r="H571" s="170"/>
      <c r="I571" s="170"/>
      <c r="J571" s="170"/>
      <c r="K571" s="170"/>
      <c r="L571" s="170"/>
      <c r="M571" s="170"/>
      <c r="N571" s="170"/>
      <c r="O571" s="170"/>
      <c r="P571" s="170"/>
      <c r="Q571" s="170"/>
      <c r="R571" s="170"/>
      <c r="S571" s="170"/>
      <c r="T571" s="170"/>
      <c r="U571" s="170"/>
      <c r="V571" s="170"/>
      <c r="W571" s="170"/>
      <c r="X571" s="170"/>
      <c r="Y571" s="464"/>
      <c r="Z571" s="465"/>
      <c r="AA571" s="466"/>
    </row>
    <row r="572" spans="1:27" ht="9" customHeight="1" x14ac:dyDescent="0.15">
      <c r="A572" s="113"/>
      <c r="B572" s="434" t="s">
        <v>11</v>
      </c>
      <c r="C572" s="482" t="s">
        <v>241</v>
      </c>
      <c r="D572" s="483"/>
      <c r="E572" s="483"/>
      <c r="F572" s="483"/>
      <c r="G572" s="483"/>
      <c r="H572" s="483"/>
      <c r="I572" s="483"/>
      <c r="J572" s="483"/>
      <c r="K572" s="483"/>
      <c r="L572" s="483"/>
      <c r="M572" s="483"/>
      <c r="N572" s="483"/>
      <c r="O572" s="483"/>
      <c r="P572" s="483"/>
      <c r="Q572" s="483"/>
      <c r="R572" s="483"/>
      <c r="S572" s="483"/>
      <c r="T572" s="483"/>
      <c r="U572" s="483"/>
      <c r="V572" s="483"/>
      <c r="W572" s="483"/>
      <c r="X572" s="484"/>
      <c r="Y572" s="442"/>
      <c r="Z572" s="692"/>
      <c r="AA572" s="693"/>
    </row>
    <row r="573" spans="1:27" ht="9" customHeight="1" x14ac:dyDescent="0.15">
      <c r="A573" s="113"/>
      <c r="B573" s="435"/>
      <c r="C573" s="485"/>
      <c r="D573" s="486"/>
      <c r="E573" s="486"/>
      <c r="F573" s="486"/>
      <c r="G573" s="486"/>
      <c r="H573" s="486"/>
      <c r="I573" s="486"/>
      <c r="J573" s="486"/>
      <c r="K573" s="486"/>
      <c r="L573" s="486"/>
      <c r="M573" s="486"/>
      <c r="N573" s="486"/>
      <c r="O573" s="486"/>
      <c r="P573" s="486"/>
      <c r="Q573" s="486"/>
      <c r="R573" s="486"/>
      <c r="S573" s="486"/>
      <c r="T573" s="486"/>
      <c r="U573" s="486"/>
      <c r="V573" s="486"/>
      <c r="W573" s="486"/>
      <c r="X573" s="487"/>
      <c r="Y573" s="713"/>
      <c r="Z573" s="714"/>
      <c r="AA573" s="715"/>
    </row>
    <row r="574" spans="1:27" ht="13.5" customHeight="1" x14ac:dyDescent="0.15">
      <c r="A574" s="113"/>
      <c r="B574" s="435"/>
      <c r="C574" s="171"/>
      <c r="D574" s="168" t="s">
        <v>234</v>
      </c>
      <c r="E574" s="406"/>
      <c r="F574" s="406"/>
      <c r="G574" s="406"/>
      <c r="H574" s="406"/>
      <c r="I574" s="406"/>
      <c r="J574" s="406"/>
      <c r="K574" s="406"/>
      <c r="L574" s="406"/>
      <c r="M574" s="406"/>
      <c r="N574" s="168" t="s">
        <v>235</v>
      </c>
      <c r="O574" s="133"/>
      <c r="P574" s="133"/>
      <c r="Q574" s="133"/>
      <c r="R574" s="133"/>
      <c r="S574" s="133"/>
      <c r="T574" s="133"/>
      <c r="U574" s="133"/>
      <c r="V574" s="133"/>
      <c r="W574" s="133"/>
      <c r="X574" s="172"/>
      <c r="Y574" s="713"/>
      <c r="Z574" s="714"/>
      <c r="AA574" s="715"/>
    </row>
    <row r="575" spans="1:27" s="166" customFormat="1" ht="13.5" customHeight="1" x14ac:dyDescent="0.15">
      <c r="A575" s="113"/>
      <c r="B575" s="435"/>
      <c r="C575" s="171"/>
      <c r="D575" s="481" t="s">
        <v>236</v>
      </c>
      <c r="E575" s="481"/>
      <c r="F575" s="481"/>
      <c r="G575" s="481"/>
      <c r="H575" s="481"/>
      <c r="I575" s="481"/>
      <c r="J575" s="481"/>
      <c r="K575" s="406"/>
      <c r="L575" s="406"/>
      <c r="M575" s="406"/>
      <c r="N575" s="481" t="s">
        <v>237</v>
      </c>
      <c r="O575" s="481"/>
      <c r="P575" s="481"/>
      <c r="Q575" s="481"/>
      <c r="R575" s="481"/>
      <c r="S575" s="481"/>
      <c r="T575" s="481"/>
      <c r="U575" s="481"/>
      <c r="V575" s="481"/>
      <c r="W575" s="481"/>
      <c r="X575" s="173"/>
      <c r="Y575" s="713"/>
      <c r="Z575" s="714"/>
      <c r="AA575" s="715"/>
    </row>
    <row r="576" spans="1:27" ht="13.5" customHeight="1" x14ac:dyDescent="0.15">
      <c r="A576" s="113"/>
      <c r="B576" s="435"/>
      <c r="C576" s="171"/>
      <c r="D576" s="168" t="s">
        <v>238</v>
      </c>
      <c r="E576" s="406"/>
      <c r="F576" s="406"/>
      <c r="G576" s="406"/>
      <c r="H576" s="406"/>
      <c r="I576" s="406"/>
      <c r="J576" s="406"/>
      <c r="K576" s="406"/>
      <c r="L576" s="406"/>
      <c r="M576" s="406"/>
      <c r="N576" s="168" t="s">
        <v>239</v>
      </c>
      <c r="O576" s="133"/>
      <c r="P576" s="133"/>
      <c r="Q576" s="133"/>
      <c r="R576" s="133"/>
      <c r="S576" s="133"/>
      <c r="T576" s="133"/>
      <c r="U576" s="133"/>
      <c r="V576" s="133"/>
      <c r="W576" s="133"/>
      <c r="X576" s="172"/>
      <c r="Y576" s="713"/>
      <c r="Z576" s="714"/>
      <c r="AA576" s="715"/>
    </row>
    <row r="577" spans="1:27" ht="13.5" customHeight="1" x14ac:dyDescent="0.15">
      <c r="A577" s="113"/>
      <c r="B577" s="436"/>
      <c r="C577" s="174"/>
      <c r="D577" s="175" t="s">
        <v>240</v>
      </c>
      <c r="E577" s="170"/>
      <c r="F577" s="170"/>
      <c r="G577" s="170"/>
      <c r="H577" s="170"/>
      <c r="I577" s="170"/>
      <c r="J577" s="170"/>
      <c r="K577" s="170"/>
      <c r="L577" s="170"/>
      <c r="M577" s="170"/>
      <c r="N577" s="170"/>
      <c r="O577" s="170"/>
      <c r="P577" s="170"/>
      <c r="Q577" s="170"/>
      <c r="R577" s="170"/>
      <c r="S577" s="170"/>
      <c r="T577" s="170"/>
      <c r="U577" s="170"/>
      <c r="V577" s="170"/>
      <c r="W577" s="170"/>
      <c r="X577" s="176"/>
      <c r="Y577" s="694"/>
      <c r="Z577" s="695"/>
      <c r="AA577" s="696"/>
    </row>
    <row r="578" spans="1:27" ht="22.5" customHeight="1" x14ac:dyDescent="0.15">
      <c r="A578" s="113"/>
      <c r="B578" s="434" t="s">
        <v>12</v>
      </c>
      <c r="C578" s="437" t="s">
        <v>853</v>
      </c>
      <c r="D578" s="438"/>
      <c r="E578" s="438"/>
      <c r="F578" s="438"/>
      <c r="G578" s="438"/>
      <c r="H578" s="438"/>
      <c r="I578" s="438"/>
      <c r="J578" s="438"/>
      <c r="K578" s="438"/>
      <c r="L578" s="438"/>
      <c r="M578" s="438"/>
      <c r="N578" s="438"/>
      <c r="O578" s="438"/>
      <c r="P578" s="438"/>
      <c r="Q578" s="438"/>
      <c r="R578" s="438"/>
      <c r="S578" s="438"/>
      <c r="T578" s="438"/>
      <c r="U578" s="438"/>
      <c r="V578" s="438"/>
      <c r="W578" s="438"/>
      <c r="X578" s="452"/>
      <c r="Y578" s="455"/>
      <c r="Z578" s="456"/>
      <c r="AA578" s="457"/>
    </row>
    <row r="579" spans="1:27" ht="22.5" customHeight="1" x14ac:dyDescent="0.15">
      <c r="A579" s="113"/>
      <c r="B579" s="435"/>
      <c r="C579" s="476"/>
      <c r="D579" s="477"/>
      <c r="E579" s="477"/>
      <c r="F579" s="477"/>
      <c r="G579" s="477"/>
      <c r="H579" s="477"/>
      <c r="I579" s="477"/>
      <c r="J579" s="477"/>
      <c r="K579" s="477"/>
      <c r="L579" s="477"/>
      <c r="M579" s="477"/>
      <c r="N579" s="477"/>
      <c r="O579" s="477"/>
      <c r="P579" s="477"/>
      <c r="Q579" s="477"/>
      <c r="R579" s="477"/>
      <c r="S579" s="477"/>
      <c r="T579" s="477"/>
      <c r="U579" s="477"/>
      <c r="V579" s="477"/>
      <c r="W579" s="477"/>
      <c r="X579" s="478"/>
      <c r="Y579" s="468"/>
      <c r="Z579" s="469"/>
      <c r="AA579" s="470"/>
    </row>
    <row r="580" spans="1:27" ht="15" customHeight="1" x14ac:dyDescent="0.15">
      <c r="A580" s="113"/>
      <c r="B580" s="434" t="s">
        <v>13</v>
      </c>
      <c r="C580" s="437" t="s">
        <v>246</v>
      </c>
      <c r="D580" s="438"/>
      <c r="E580" s="438"/>
      <c r="F580" s="438"/>
      <c r="G580" s="438"/>
      <c r="H580" s="438"/>
      <c r="I580" s="438"/>
      <c r="J580" s="438"/>
      <c r="K580" s="438"/>
      <c r="L580" s="438"/>
      <c r="M580" s="438"/>
      <c r="N580" s="438"/>
      <c r="O580" s="438"/>
      <c r="P580" s="438"/>
      <c r="Q580" s="438"/>
      <c r="R580" s="438"/>
      <c r="S580" s="438"/>
      <c r="T580" s="438"/>
      <c r="U580" s="438"/>
      <c r="V580" s="438"/>
      <c r="W580" s="438"/>
      <c r="X580" s="452"/>
      <c r="Y580" s="455"/>
      <c r="Z580" s="456"/>
      <c r="AA580" s="457"/>
    </row>
    <row r="581" spans="1:27" ht="15" customHeight="1" x14ac:dyDescent="0.15">
      <c r="A581" s="113"/>
      <c r="B581" s="435"/>
      <c r="C581" s="476"/>
      <c r="D581" s="477"/>
      <c r="E581" s="477"/>
      <c r="F581" s="477"/>
      <c r="G581" s="477"/>
      <c r="H581" s="477"/>
      <c r="I581" s="477"/>
      <c r="J581" s="477"/>
      <c r="K581" s="477"/>
      <c r="L581" s="477"/>
      <c r="M581" s="477"/>
      <c r="N581" s="477"/>
      <c r="O581" s="477"/>
      <c r="P581" s="477"/>
      <c r="Q581" s="477"/>
      <c r="R581" s="477"/>
      <c r="S581" s="477"/>
      <c r="T581" s="477"/>
      <c r="U581" s="477"/>
      <c r="V581" s="477"/>
      <c r="W581" s="477"/>
      <c r="X581" s="478"/>
      <c r="Y581" s="468"/>
      <c r="Z581" s="469"/>
      <c r="AA581" s="470"/>
    </row>
    <row r="582" spans="1:27" ht="30" customHeight="1" x14ac:dyDescent="0.15">
      <c r="A582" s="113"/>
      <c r="B582" s="434" t="s">
        <v>49</v>
      </c>
      <c r="C582" s="437" t="s">
        <v>441</v>
      </c>
      <c r="D582" s="492"/>
      <c r="E582" s="492"/>
      <c r="F582" s="492"/>
      <c r="G582" s="492"/>
      <c r="H582" s="492"/>
      <c r="I582" s="492"/>
      <c r="J582" s="492"/>
      <c r="K582" s="492"/>
      <c r="L582" s="492"/>
      <c r="M582" s="492"/>
      <c r="N582" s="492"/>
      <c r="O582" s="492"/>
      <c r="P582" s="492"/>
      <c r="Q582" s="492"/>
      <c r="R582" s="492"/>
      <c r="S582" s="492"/>
      <c r="T582" s="492"/>
      <c r="U582" s="492"/>
      <c r="V582" s="492"/>
      <c r="W582" s="492"/>
      <c r="X582" s="493"/>
      <c r="Y582" s="455"/>
      <c r="Z582" s="443"/>
      <c r="AA582" s="444"/>
    </row>
    <row r="583" spans="1:27" ht="30" customHeight="1" x14ac:dyDescent="0.15">
      <c r="A583" s="113"/>
      <c r="B583" s="506"/>
      <c r="C583" s="494"/>
      <c r="D583" s="495"/>
      <c r="E583" s="495"/>
      <c r="F583" s="495"/>
      <c r="G583" s="495"/>
      <c r="H583" s="495"/>
      <c r="I583" s="495"/>
      <c r="J583" s="495"/>
      <c r="K583" s="495"/>
      <c r="L583" s="495"/>
      <c r="M583" s="495"/>
      <c r="N583" s="495"/>
      <c r="O583" s="495"/>
      <c r="P583" s="495"/>
      <c r="Q583" s="495"/>
      <c r="R583" s="495"/>
      <c r="S583" s="495"/>
      <c r="T583" s="495"/>
      <c r="U583" s="495"/>
      <c r="V583" s="495"/>
      <c r="W583" s="495"/>
      <c r="X583" s="496"/>
      <c r="Y583" s="445"/>
      <c r="Z583" s="446"/>
      <c r="AA583" s="447"/>
    </row>
    <row r="584" spans="1:27" ht="28.5" customHeight="1" x14ac:dyDescent="0.15">
      <c r="A584" s="113"/>
      <c r="B584" s="434" t="s">
        <v>50</v>
      </c>
      <c r="C584" s="437" t="s">
        <v>387</v>
      </c>
      <c r="D584" s="438"/>
      <c r="E584" s="438"/>
      <c r="F584" s="438"/>
      <c r="G584" s="438"/>
      <c r="H584" s="438"/>
      <c r="I584" s="438"/>
      <c r="J584" s="438"/>
      <c r="K584" s="438"/>
      <c r="L584" s="438"/>
      <c r="M584" s="438"/>
      <c r="N584" s="438"/>
      <c r="O584" s="438"/>
      <c r="P584" s="438"/>
      <c r="Q584" s="438"/>
      <c r="R584" s="438"/>
      <c r="S584" s="438"/>
      <c r="T584" s="438"/>
      <c r="U584" s="438"/>
      <c r="V584" s="438"/>
      <c r="W584" s="438"/>
      <c r="X584" s="452"/>
      <c r="Y584" s="455"/>
      <c r="Z584" s="456"/>
      <c r="AA584" s="457"/>
    </row>
    <row r="585" spans="1:27" ht="28.5" customHeight="1" x14ac:dyDescent="0.15">
      <c r="A585" s="113"/>
      <c r="B585" s="506"/>
      <c r="C585" s="439"/>
      <c r="D585" s="440"/>
      <c r="E585" s="440"/>
      <c r="F585" s="440"/>
      <c r="G585" s="440"/>
      <c r="H585" s="440"/>
      <c r="I585" s="440"/>
      <c r="J585" s="440"/>
      <c r="K585" s="440"/>
      <c r="L585" s="440"/>
      <c r="M585" s="440"/>
      <c r="N585" s="440"/>
      <c r="O585" s="440"/>
      <c r="P585" s="440"/>
      <c r="Q585" s="440"/>
      <c r="R585" s="440"/>
      <c r="S585" s="440"/>
      <c r="T585" s="440"/>
      <c r="U585" s="440"/>
      <c r="V585" s="440"/>
      <c r="W585" s="440"/>
      <c r="X585" s="453"/>
      <c r="Y585" s="468"/>
      <c r="Z585" s="469"/>
      <c r="AA585" s="470"/>
    </row>
    <row r="586" spans="1:27" ht="15" customHeight="1" x14ac:dyDescent="0.15">
      <c r="A586" s="113"/>
      <c r="B586" s="434" t="s">
        <v>51</v>
      </c>
      <c r="C586" s="437" t="s">
        <v>242</v>
      </c>
      <c r="D586" s="438"/>
      <c r="E586" s="438"/>
      <c r="F586" s="438"/>
      <c r="G586" s="438"/>
      <c r="H586" s="438"/>
      <c r="I586" s="438"/>
      <c r="J586" s="438"/>
      <c r="K586" s="438"/>
      <c r="L586" s="438"/>
      <c r="M586" s="438"/>
      <c r="N586" s="438"/>
      <c r="O586" s="438"/>
      <c r="P586" s="438"/>
      <c r="Q586" s="438"/>
      <c r="R586" s="438"/>
      <c r="S586" s="438"/>
      <c r="T586" s="438"/>
      <c r="U586" s="438"/>
      <c r="V586" s="438"/>
      <c r="W586" s="438"/>
      <c r="X586" s="452"/>
      <c r="Y586" s="455"/>
      <c r="Z586" s="456"/>
      <c r="AA586" s="457"/>
    </row>
    <row r="587" spans="1:27" ht="15" customHeight="1" x14ac:dyDescent="0.15">
      <c r="A587" s="113"/>
      <c r="B587" s="436"/>
      <c r="C587" s="439"/>
      <c r="D587" s="440"/>
      <c r="E587" s="440"/>
      <c r="F587" s="440"/>
      <c r="G587" s="440"/>
      <c r="H587" s="440"/>
      <c r="I587" s="440"/>
      <c r="J587" s="440"/>
      <c r="K587" s="440"/>
      <c r="L587" s="440"/>
      <c r="M587" s="440"/>
      <c r="N587" s="440"/>
      <c r="O587" s="440"/>
      <c r="P587" s="440"/>
      <c r="Q587" s="440"/>
      <c r="R587" s="440"/>
      <c r="S587" s="440"/>
      <c r="T587" s="440"/>
      <c r="U587" s="440"/>
      <c r="V587" s="440"/>
      <c r="W587" s="440"/>
      <c r="X587" s="453"/>
      <c r="Y587" s="468"/>
      <c r="Z587" s="469"/>
      <c r="AA587" s="470"/>
    </row>
    <row r="588" spans="1:27" ht="22.5" customHeight="1" x14ac:dyDescent="0.15">
      <c r="A588" s="113"/>
      <c r="B588" s="474" t="s">
        <v>440</v>
      </c>
      <c r="C588" s="473" t="s">
        <v>243</v>
      </c>
      <c r="D588" s="473"/>
      <c r="E588" s="473"/>
      <c r="F588" s="473"/>
      <c r="G588" s="473"/>
      <c r="H588" s="473"/>
      <c r="I588" s="473"/>
      <c r="J588" s="473"/>
      <c r="K588" s="473"/>
      <c r="L588" s="473"/>
      <c r="M588" s="473"/>
      <c r="N588" s="473"/>
      <c r="O588" s="473"/>
      <c r="P588" s="473"/>
      <c r="Q588" s="473"/>
      <c r="R588" s="473"/>
      <c r="S588" s="473"/>
      <c r="T588" s="473"/>
      <c r="U588" s="473"/>
      <c r="V588" s="473"/>
      <c r="W588" s="473"/>
      <c r="X588" s="473"/>
      <c r="Y588" s="467"/>
      <c r="Z588" s="467"/>
      <c r="AA588" s="467"/>
    </row>
    <row r="589" spans="1:27" ht="22.5" customHeight="1" x14ac:dyDescent="0.15">
      <c r="A589" s="113"/>
      <c r="B589" s="475"/>
      <c r="C589" s="473"/>
      <c r="D589" s="473"/>
      <c r="E589" s="473"/>
      <c r="F589" s="473"/>
      <c r="G589" s="473"/>
      <c r="H589" s="473"/>
      <c r="I589" s="473"/>
      <c r="J589" s="473"/>
      <c r="K589" s="473"/>
      <c r="L589" s="473"/>
      <c r="M589" s="473"/>
      <c r="N589" s="473"/>
      <c r="O589" s="473"/>
      <c r="P589" s="473"/>
      <c r="Q589" s="473"/>
      <c r="R589" s="473"/>
      <c r="S589" s="473"/>
      <c r="T589" s="473"/>
      <c r="U589" s="473"/>
      <c r="V589" s="473"/>
      <c r="W589" s="473"/>
      <c r="X589" s="473"/>
      <c r="Y589" s="467"/>
      <c r="Z589" s="467"/>
      <c r="AA589" s="467"/>
    </row>
    <row r="590" spans="1:27" ht="12.75" customHeight="1" x14ac:dyDescent="0.15">
      <c r="A590" s="113"/>
      <c r="B590" s="78"/>
      <c r="C590" s="126"/>
      <c r="D590" s="126"/>
      <c r="E590" s="126"/>
      <c r="F590" s="126"/>
      <c r="G590" s="126"/>
      <c r="H590" s="126"/>
      <c r="I590" s="126"/>
      <c r="J590" s="126"/>
      <c r="K590" s="126"/>
      <c r="L590" s="126"/>
      <c r="M590" s="126"/>
      <c r="N590" s="126"/>
      <c r="O590" s="127"/>
      <c r="P590" s="126"/>
      <c r="Q590" s="126"/>
      <c r="R590" s="126"/>
      <c r="S590" s="126"/>
      <c r="T590" s="126"/>
      <c r="U590" s="126"/>
      <c r="V590" s="126"/>
      <c r="W590" s="126"/>
      <c r="X590" s="126"/>
      <c r="Y590" s="402"/>
      <c r="Z590" s="402"/>
      <c r="AA590" s="402"/>
    </row>
    <row r="591" spans="1:27" ht="18" customHeight="1" x14ac:dyDescent="0.15">
      <c r="A591" s="112" t="s">
        <v>451</v>
      </c>
      <c r="B591" s="78"/>
      <c r="C591" s="113"/>
      <c r="D591" s="113"/>
      <c r="E591" s="113"/>
      <c r="F591" s="113"/>
      <c r="G591" s="113"/>
      <c r="H591" s="113"/>
      <c r="I591" s="113"/>
      <c r="J591" s="115"/>
      <c r="Y591" s="111"/>
      <c r="Z591" s="111"/>
      <c r="AA591" s="111"/>
    </row>
    <row r="592" spans="1:27" ht="34.5" customHeight="1" x14ac:dyDescent="0.15">
      <c r="A592" s="113"/>
      <c r="B592" s="434" t="s">
        <v>8</v>
      </c>
      <c r="C592" s="437" t="s">
        <v>389</v>
      </c>
      <c r="D592" s="438"/>
      <c r="E592" s="438"/>
      <c r="F592" s="438"/>
      <c r="G592" s="438"/>
      <c r="H592" s="438"/>
      <c r="I592" s="438"/>
      <c r="J592" s="438"/>
      <c r="K592" s="438"/>
      <c r="L592" s="438"/>
      <c r="M592" s="438"/>
      <c r="N592" s="438"/>
      <c r="O592" s="438"/>
      <c r="P592" s="438"/>
      <c r="Q592" s="438"/>
      <c r="R592" s="438"/>
      <c r="S592" s="438"/>
      <c r="T592" s="438"/>
      <c r="U592" s="438"/>
      <c r="V592" s="438"/>
      <c r="W592" s="438"/>
      <c r="X592" s="438"/>
      <c r="Y592" s="454"/>
      <c r="Z592" s="454"/>
      <c r="AA592" s="454"/>
    </row>
    <row r="593" spans="1:27" s="166" customFormat="1" ht="34.5" customHeight="1" x14ac:dyDescent="0.15">
      <c r="A593" s="113"/>
      <c r="B593" s="436"/>
      <c r="C593" s="439"/>
      <c r="D593" s="440"/>
      <c r="E593" s="440"/>
      <c r="F593" s="440"/>
      <c r="G593" s="440"/>
      <c r="H593" s="440"/>
      <c r="I593" s="440"/>
      <c r="J593" s="440"/>
      <c r="K593" s="440"/>
      <c r="L593" s="440"/>
      <c r="M593" s="440"/>
      <c r="N593" s="440"/>
      <c r="O593" s="440"/>
      <c r="P593" s="440"/>
      <c r="Q593" s="440"/>
      <c r="R593" s="440"/>
      <c r="S593" s="440"/>
      <c r="T593" s="440"/>
      <c r="U593" s="440"/>
      <c r="V593" s="440"/>
      <c r="W593" s="440"/>
      <c r="X593" s="440"/>
      <c r="Y593" s="454"/>
      <c r="Z593" s="454"/>
      <c r="AA593" s="454"/>
    </row>
    <row r="594" spans="1:27" ht="28.5" customHeight="1" x14ac:dyDescent="0.15">
      <c r="A594" s="113"/>
      <c r="B594" s="434" t="s">
        <v>9</v>
      </c>
      <c r="C594" s="437" t="s">
        <v>388</v>
      </c>
      <c r="D594" s="438"/>
      <c r="E594" s="438"/>
      <c r="F594" s="438"/>
      <c r="G594" s="438"/>
      <c r="H594" s="438"/>
      <c r="I594" s="438"/>
      <c r="J594" s="438"/>
      <c r="K594" s="438"/>
      <c r="L594" s="438"/>
      <c r="M594" s="438"/>
      <c r="N594" s="438"/>
      <c r="O594" s="438"/>
      <c r="P594" s="438"/>
      <c r="Q594" s="438"/>
      <c r="R594" s="438"/>
      <c r="S594" s="438"/>
      <c r="T594" s="438"/>
      <c r="U594" s="438"/>
      <c r="V594" s="438"/>
      <c r="W594" s="438"/>
      <c r="X594" s="438"/>
      <c r="Y594" s="454"/>
      <c r="Z594" s="454"/>
      <c r="AA594" s="454"/>
    </row>
    <row r="595" spans="1:27" s="166" customFormat="1" ht="28.5" customHeight="1" x14ac:dyDescent="0.15">
      <c r="A595" s="113"/>
      <c r="B595" s="436"/>
      <c r="C595" s="439"/>
      <c r="D595" s="440"/>
      <c r="E595" s="440"/>
      <c r="F595" s="440"/>
      <c r="G595" s="440"/>
      <c r="H595" s="440"/>
      <c r="I595" s="440"/>
      <c r="J595" s="440"/>
      <c r="K595" s="440"/>
      <c r="L595" s="440"/>
      <c r="M595" s="440"/>
      <c r="N595" s="440"/>
      <c r="O595" s="440"/>
      <c r="P595" s="440"/>
      <c r="Q595" s="440"/>
      <c r="R595" s="440"/>
      <c r="S595" s="440"/>
      <c r="T595" s="440"/>
      <c r="U595" s="440"/>
      <c r="V595" s="440"/>
      <c r="W595" s="440"/>
      <c r="X595" s="440"/>
      <c r="Y595" s="454"/>
      <c r="Z595" s="454"/>
      <c r="AA595" s="454"/>
    </row>
    <row r="596" spans="1:27" s="166" customFormat="1" ht="15" customHeight="1" x14ac:dyDescent="0.15">
      <c r="A596" s="113"/>
      <c r="B596" s="434" t="s">
        <v>322</v>
      </c>
      <c r="C596" s="437" t="s">
        <v>392</v>
      </c>
      <c r="D596" s="438"/>
      <c r="E596" s="438"/>
      <c r="F596" s="438"/>
      <c r="G596" s="438"/>
      <c r="H596" s="438"/>
      <c r="I596" s="438"/>
      <c r="J596" s="438"/>
      <c r="K596" s="438"/>
      <c r="L596" s="438"/>
      <c r="M596" s="438"/>
      <c r="N596" s="438"/>
      <c r="O596" s="438"/>
      <c r="P596" s="438"/>
      <c r="Q596" s="438"/>
      <c r="R596" s="438"/>
      <c r="S596" s="438"/>
      <c r="T596" s="438"/>
      <c r="U596" s="438"/>
      <c r="V596" s="438"/>
      <c r="W596" s="438"/>
      <c r="X596" s="452"/>
      <c r="Y596" s="461"/>
      <c r="Z596" s="462"/>
      <c r="AA596" s="463"/>
    </row>
    <row r="597" spans="1:27" s="166" customFormat="1" ht="15" customHeight="1" x14ac:dyDescent="0.15">
      <c r="A597" s="113"/>
      <c r="B597" s="436"/>
      <c r="C597" s="439"/>
      <c r="D597" s="440"/>
      <c r="E597" s="440"/>
      <c r="F597" s="440"/>
      <c r="G597" s="440"/>
      <c r="H597" s="440"/>
      <c r="I597" s="440"/>
      <c r="J597" s="440"/>
      <c r="K597" s="440"/>
      <c r="L597" s="440"/>
      <c r="M597" s="440"/>
      <c r="N597" s="440"/>
      <c r="O597" s="440"/>
      <c r="P597" s="440"/>
      <c r="Q597" s="440"/>
      <c r="R597" s="440"/>
      <c r="S597" s="440"/>
      <c r="T597" s="440"/>
      <c r="U597" s="440"/>
      <c r="V597" s="440"/>
      <c r="W597" s="440"/>
      <c r="X597" s="453"/>
      <c r="Y597" s="464"/>
      <c r="Z597" s="465"/>
      <c r="AA597" s="466"/>
    </row>
    <row r="598" spans="1:27" s="166" customFormat="1" ht="15" customHeight="1" x14ac:dyDescent="0.15">
      <c r="A598" s="113"/>
      <c r="B598" s="434" t="s">
        <v>323</v>
      </c>
      <c r="C598" s="437" t="s">
        <v>863</v>
      </c>
      <c r="D598" s="438"/>
      <c r="E598" s="438"/>
      <c r="F598" s="438"/>
      <c r="G598" s="438"/>
      <c r="H598" s="438"/>
      <c r="I598" s="438"/>
      <c r="J598" s="438"/>
      <c r="K598" s="438"/>
      <c r="L598" s="438"/>
      <c r="M598" s="438"/>
      <c r="N598" s="438"/>
      <c r="O598" s="438"/>
      <c r="P598" s="438"/>
      <c r="Q598" s="438"/>
      <c r="R598" s="438"/>
      <c r="S598" s="438"/>
      <c r="T598" s="438"/>
      <c r="U598" s="438"/>
      <c r="V598" s="438"/>
      <c r="W598" s="438"/>
      <c r="X598" s="452"/>
      <c r="Y598" s="461"/>
      <c r="Z598" s="462"/>
      <c r="AA598" s="463"/>
    </row>
    <row r="599" spans="1:27" s="166" customFormat="1" ht="25.5" customHeight="1" x14ac:dyDescent="0.15">
      <c r="A599" s="113"/>
      <c r="B599" s="436"/>
      <c r="C599" s="439"/>
      <c r="D599" s="440"/>
      <c r="E599" s="440"/>
      <c r="F599" s="440"/>
      <c r="G599" s="440"/>
      <c r="H599" s="440"/>
      <c r="I599" s="440"/>
      <c r="J599" s="440"/>
      <c r="K599" s="440"/>
      <c r="L599" s="440"/>
      <c r="M599" s="440"/>
      <c r="N599" s="440"/>
      <c r="O599" s="440"/>
      <c r="P599" s="440"/>
      <c r="Q599" s="440"/>
      <c r="R599" s="440"/>
      <c r="S599" s="440"/>
      <c r="T599" s="440"/>
      <c r="U599" s="440"/>
      <c r="V599" s="440"/>
      <c r="W599" s="440"/>
      <c r="X599" s="453"/>
      <c r="Y599" s="464"/>
      <c r="Z599" s="465"/>
      <c r="AA599" s="466"/>
    </row>
    <row r="600" spans="1:27" ht="15" customHeight="1" x14ac:dyDescent="0.15">
      <c r="A600" s="113"/>
      <c r="B600" s="418"/>
      <c r="C600" s="477" t="s">
        <v>442</v>
      </c>
      <c r="D600" s="477"/>
      <c r="E600" s="477"/>
      <c r="F600" s="477"/>
      <c r="G600" s="477"/>
      <c r="H600" s="477"/>
      <c r="I600" s="477"/>
      <c r="J600" s="477"/>
      <c r="K600" s="477"/>
      <c r="L600" s="477"/>
      <c r="M600" s="477"/>
      <c r="N600" s="477"/>
      <c r="O600" s="477"/>
      <c r="P600" s="477"/>
      <c r="Q600" s="477"/>
      <c r="R600" s="477"/>
      <c r="S600" s="477"/>
      <c r="T600" s="477"/>
      <c r="U600" s="477"/>
      <c r="V600" s="477"/>
      <c r="W600" s="477"/>
      <c r="X600" s="477"/>
      <c r="Y600" s="497"/>
      <c r="Z600" s="498"/>
      <c r="AA600" s="499"/>
    </row>
    <row r="601" spans="1:27" ht="19.5" customHeight="1" x14ac:dyDescent="0.15">
      <c r="A601" s="113"/>
      <c r="B601" s="434" t="s">
        <v>12</v>
      </c>
      <c r="C601" s="437" t="s">
        <v>390</v>
      </c>
      <c r="D601" s="438"/>
      <c r="E601" s="438"/>
      <c r="F601" s="438"/>
      <c r="G601" s="438"/>
      <c r="H601" s="438"/>
      <c r="I601" s="438"/>
      <c r="J601" s="438"/>
      <c r="K601" s="438"/>
      <c r="L601" s="438"/>
      <c r="M601" s="438"/>
      <c r="N601" s="438"/>
      <c r="O601" s="438"/>
      <c r="P601" s="438"/>
      <c r="Q601" s="438"/>
      <c r="R601" s="438"/>
      <c r="S601" s="438"/>
      <c r="T601" s="438"/>
      <c r="U601" s="438"/>
      <c r="V601" s="438"/>
      <c r="W601" s="438"/>
      <c r="X601" s="452"/>
      <c r="Y601" s="461"/>
      <c r="Z601" s="462"/>
      <c r="AA601" s="463"/>
    </row>
    <row r="602" spans="1:27" ht="15" customHeight="1" x14ac:dyDescent="0.15">
      <c r="A602" s="113"/>
      <c r="B602" s="435"/>
      <c r="C602" s="215"/>
      <c r="D602" s="408" t="s">
        <v>391</v>
      </c>
      <c r="E602" s="477" t="s">
        <v>394</v>
      </c>
      <c r="F602" s="477"/>
      <c r="G602" s="477"/>
      <c r="H602" s="477"/>
      <c r="I602" s="477"/>
      <c r="J602" s="477"/>
      <c r="K602" s="477"/>
      <c r="L602" s="477"/>
      <c r="M602" s="477"/>
      <c r="N602" s="477"/>
      <c r="O602" s="477"/>
      <c r="P602" s="477"/>
      <c r="Q602" s="477"/>
      <c r="R602" s="477"/>
      <c r="S602" s="477"/>
      <c r="T602" s="477"/>
      <c r="U602" s="477"/>
      <c r="V602" s="477"/>
      <c r="W602" s="477"/>
      <c r="X602" s="478"/>
      <c r="Y602" s="489"/>
      <c r="Z602" s="490"/>
      <c r="AA602" s="491"/>
    </row>
    <row r="603" spans="1:27" ht="19.5" customHeight="1" x14ac:dyDescent="0.15">
      <c r="A603" s="113"/>
      <c r="B603" s="435"/>
      <c r="C603" s="528"/>
      <c r="D603" s="479" t="s">
        <v>115</v>
      </c>
      <c r="E603" s="477" t="s">
        <v>867</v>
      </c>
      <c r="F603" s="477"/>
      <c r="G603" s="477"/>
      <c r="H603" s="477"/>
      <c r="I603" s="477"/>
      <c r="J603" s="477"/>
      <c r="K603" s="477"/>
      <c r="L603" s="477"/>
      <c r="M603" s="477"/>
      <c r="N603" s="477"/>
      <c r="O603" s="477"/>
      <c r="P603" s="477"/>
      <c r="Q603" s="477"/>
      <c r="R603" s="477"/>
      <c r="S603" s="477"/>
      <c r="T603" s="477"/>
      <c r="U603" s="477"/>
      <c r="V603" s="477"/>
      <c r="W603" s="477"/>
      <c r="X603" s="478"/>
      <c r="Y603" s="489"/>
      <c r="Z603" s="490"/>
      <c r="AA603" s="491"/>
    </row>
    <row r="604" spans="1:27" ht="48.75" customHeight="1" x14ac:dyDescent="0.15">
      <c r="A604" s="113"/>
      <c r="B604" s="435"/>
      <c r="C604" s="528"/>
      <c r="D604" s="479"/>
      <c r="E604" s="477"/>
      <c r="F604" s="477"/>
      <c r="G604" s="477"/>
      <c r="H604" s="477"/>
      <c r="I604" s="477"/>
      <c r="J604" s="477"/>
      <c r="K604" s="477"/>
      <c r="L604" s="477"/>
      <c r="M604" s="477"/>
      <c r="N604" s="477"/>
      <c r="O604" s="477"/>
      <c r="P604" s="477"/>
      <c r="Q604" s="477"/>
      <c r="R604" s="477"/>
      <c r="S604" s="477"/>
      <c r="T604" s="477"/>
      <c r="U604" s="477"/>
      <c r="V604" s="477"/>
      <c r="W604" s="477"/>
      <c r="X604" s="478"/>
      <c r="Y604" s="489"/>
      <c r="Z604" s="490"/>
      <c r="AA604" s="491"/>
    </row>
    <row r="605" spans="1:27" ht="15" customHeight="1" x14ac:dyDescent="0.15">
      <c r="A605" s="113"/>
      <c r="B605" s="435"/>
      <c r="C605" s="528"/>
      <c r="D605" s="479" t="s">
        <v>228</v>
      </c>
      <c r="E605" s="477" t="s">
        <v>866</v>
      </c>
      <c r="F605" s="477"/>
      <c r="G605" s="477"/>
      <c r="H605" s="477"/>
      <c r="I605" s="477"/>
      <c r="J605" s="477"/>
      <c r="K605" s="477"/>
      <c r="L605" s="477"/>
      <c r="M605" s="477"/>
      <c r="N605" s="477"/>
      <c r="O605" s="477"/>
      <c r="P605" s="477"/>
      <c r="Q605" s="477"/>
      <c r="R605" s="477"/>
      <c r="S605" s="477"/>
      <c r="T605" s="477"/>
      <c r="U605" s="477"/>
      <c r="V605" s="477"/>
      <c r="W605" s="477"/>
      <c r="X605" s="478"/>
      <c r="Y605" s="489"/>
      <c r="Z605" s="490"/>
      <c r="AA605" s="491"/>
    </row>
    <row r="606" spans="1:27" ht="30.75" customHeight="1" x14ac:dyDescent="0.15">
      <c r="A606" s="113"/>
      <c r="B606" s="436"/>
      <c r="C606" s="712"/>
      <c r="D606" s="480"/>
      <c r="E606" s="440"/>
      <c r="F606" s="440"/>
      <c r="G606" s="440"/>
      <c r="H606" s="440"/>
      <c r="I606" s="440"/>
      <c r="J606" s="440"/>
      <c r="K606" s="440"/>
      <c r="L606" s="440"/>
      <c r="M606" s="440"/>
      <c r="N606" s="440"/>
      <c r="O606" s="440"/>
      <c r="P606" s="440"/>
      <c r="Q606" s="440"/>
      <c r="R606" s="440"/>
      <c r="S606" s="440"/>
      <c r="T606" s="440"/>
      <c r="U606" s="440"/>
      <c r="V606" s="440"/>
      <c r="W606" s="440"/>
      <c r="X606" s="453"/>
      <c r="Y606" s="464"/>
      <c r="Z606" s="465"/>
      <c r="AA606" s="466"/>
    </row>
    <row r="607" spans="1:27" ht="15" customHeight="1" x14ac:dyDescent="0.15">
      <c r="A607" s="113"/>
      <c r="B607" s="434" t="s">
        <v>413</v>
      </c>
      <c r="C607" s="477" t="s">
        <v>393</v>
      </c>
      <c r="D607" s="477"/>
      <c r="E607" s="477"/>
      <c r="F607" s="477"/>
      <c r="G607" s="477"/>
      <c r="H607" s="477"/>
      <c r="I607" s="477"/>
      <c r="J607" s="477"/>
      <c r="K607" s="477"/>
      <c r="L607" s="477"/>
      <c r="M607" s="477"/>
      <c r="N607" s="477"/>
      <c r="O607" s="477"/>
      <c r="P607" s="477"/>
      <c r="Q607" s="477"/>
      <c r="R607" s="477"/>
      <c r="S607" s="477"/>
      <c r="T607" s="477"/>
      <c r="U607" s="477"/>
      <c r="V607" s="477"/>
      <c r="W607" s="477"/>
      <c r="X607" s="477"/>
      <c r="Y607" s="461"/>
      <c r="Z607" s="462"/>
      <c r="AA607" s="463"/>
    </row>
    <row r="608" spans="1:27" ht="15" customHeight="1" x14ac:dyDescent="0.15">
      <c r="A608" s="113"/>
      <c r="B608" s="435"/>
      <c r="C608" s="216"/>
      <c r="D608" s="408" t="s">
        <v>223</v>
      </c>
      <c r="E608" s="477" t="s">
        <v>395</v>
      </c>
      <c r="F608" s="477"/>
      <c r="G608" s="477"/>
      <c r="H608" s="477"/>
      <c r="I608" s="477"/>
      <c r="J608" s="477"/>
      <c r="K608" s="477"/>
      <c r="L608" s="477"/>
      <c r="M608" s="477"/>
      <c r="N608" s="477"/>
      <c r="O608" s="477"/>
      <c r="P608" s="477"/>
      <c r="Q608" s="477"/>
      <c r="R608" s="477"/>
      <c r="S608" s="477"/>
      <c r="T608" s="477"/>
      <c r="U608" s="477"/>
      <c r="V608" s="477"/>
      <c r="W608" s="477"/>
      <c r="X608" s="477"/>
      <c r="Y608" s="489"/>
      <c r="Z608" s="490"/>
      <c r="AA608" s="491"/>
    </row>
    <row r="609" spans="1:27" ht="21" customHeight="1" x14ac:dyDescent="0.15">
      <c r="A609" s="113"/>
      <c r="B609" s="435"/>
      <c r="C609" s="216"/>
      <c r="D609" s="490" t="s">
        <v>115</v>
      </c>
      <c r="E609" s="477" t="s">
        <v>396</v>
      </c>
      <c r="F609" s="477"/>
      <c r="G609" s="477"/>
      <c r="H609" s="477"/>
      <c r="I609" s="477"/>
      <c r="J609" s="477"/>
      <c r="K609" s="477"/>
      <c r="L609" s="477"/>
      <c r="M609" s="477"/>
      <c r="N609" s="477"/>
      <c r="O609" s="477"/>
      <c r="P609" s="477"/>
      <c r="Q609" s="477"/>
      <c r="R609" s="477"/>
      <c r="S609" s="477"/>
      <c r="T609" s="477"/>
      <c r="U609" s="477"/>
      <c r="V609" s="477"/>
      <c r="W609" s="477"/>
      <c r="X609" s="477"/>
      <c r="Y609" s="489"/>
      <c r="Z609" s="490"/>
      <c r="AA609" s="491"/>
    </row>
    <row r="610" spans="1:27" ht="21" customHeight="1" x14ac:dyDescent="0.15">
      <c r="A610" s="113"/>
      <c r="B610" s="435"/>
      <c r="C610" s="216"/>
      <c r="D610" s="490"/>
      <c r="E610" s="477"/>
      <c r="F610" s="477"/>
      <c r="G610" s="477"/>
      <c r="H610" s="477"/>
      <c r="I610" s="477"/>
      <c r="J610" s="477"/>
      <c r="K610" s="477"/>
      <c r="L610" s="477"/>
      <c r="M610" s="477"/>
      <c r="N610" s="477"/>
      <c r="O610" s="477"/>
      <c r="P610" s="477"/>
      <c r="Q610" s="477"/>
      <c r="R610" s="477"/>
      <c r="S610" s="477"/>
      <c r="T610" s="477"/>
      <c r="U610" s="477"/>
      <c r="V610" s="477"/>
      <c r="W610" s="477"/>
      <c r="X610" s="477"/>
      <c r="Y610" s="489"/>
      <c r="Z610" s="490"/>
      <c r="AA610" s="491"/>
    </row>
    <row r="611" spans="1:27" ht="21" customHeight="1" x14ac:dyDescent="0.15">
      <c r="A611" s="113"/>
      <c r="B611" s="435"/>
      <c r="C611" s="216"/>
      <c r="D611" s="408" t="s">
        <v>228</v>
      </c>
      <c r="E611" s="706" t="s">
        <v>865</v>
      </c>
      <c r="F611" s="706"/>
      <c r="G611" s="706"/>
      <c r="H611" s="706"/>
      <c r="I611" s="706"/>
      <c r="J611" s="706"/>
      <c r="K611" s="706"/>
      <c r="L611" s="706"/>
      <c r="M611" s="706"/>
      <c r="N611" s="706"/>
      <c r="O611" s="706"/>
      <c r="P611" s="706"/>
      <c r="Q611" s="706"/>
      <c r="R611" s="706"/>
      <c r="S611" s="706"/>
      <c r="T611" s="706"/>
      <c r="U611" s="706"/>
      <c r="V611" s="706"/>
      <c r="W611" s="706"/>
      <c r="X611" s="1047"/>
      <c r="Y611" s="489"/>
      <c r="Z611" s="490"/>
      <c r="AA611" s="491"/>
    </row>
    <row r="612" spans="1:27" ht="43.5" customHeight="1" x14ac:dyDescent="0.15">
      <c r="A612" s="113"/>
      <c r="B612" s="435"/>
      <c r="C612" s="216"/>
      <c r="D612" s="216"/>
      <c r="E612" s="706"/>
      <c r="F612" s="706"/>
      <c r="G612" s="706"/>
      <c r="H612" s="706"/>
      <c r="I612" s="706"/>
      <c r="J612" s="706"/>
      <c r="K612" s="706"/>
      <c r="L612" s="706"/>
      <c r="M612" s="706"/>
      <c r="N612" s="706"/>
      <c r="O612" s="706"/>
      <c r="P612" s="706"/>
      <c r="Q612" s="706"/>
      <c r="R612" s="706"/>
      <c r="S612" s="706"/>
      <c r="T612" s="706"/>
      <c r="U612" s="706"/>
      <c r="V612" s="706"/>
      <c r="W612" s="706"/>
      <c r="X612" s="1047"/>
      <c r="Y612" s="489"/>
      <c r="Z612" s="490"/>
      <c r="AA612" s="491"/>
    </row>
    <row r="613" spans="1:27" ht="45.75" customHeight="1" x14ac:dyDescent="0.15">
      <c r="A613" s="113"/>
      <c r="B613" s="436"/>
      <c r="C613" s="216"/>
      <c r="D613" s="430" t="s">
        <v>868</v>
      </c>
      <c r="E613" s="1045" t="s">
        <v>869</v>
      </c>
      <c r="F613" s="1045"/>
      <c r="G613" s="1045"/>
      <c r="H613" s="1045"/>
      <c r="I613" s="1045"/>
      <c r="J613" s="1045"/>
      <c r="K613" s="1045"/>
      <c r="L613" s="1045"/>
      <c r="M613" s="1045"/>
      <c r="N613" s="1045"/>
      <c r="O613" s="1045"/>
      <c r="P613" s="1045"/>
      <c r="Q613" s="1045"/>
      <c r="R613" s="1045"/>
      <c r="S613" s="1045"/>
      <c r="T613" s="1045"/>
      <c r="U613" s="1045"/>
      <c r="V613" s="1045"/>
      <c r="W613" s="1045"/>
      <c r="X613" s="1046"/>
      <c r="Y613" s="464"/>
      <c r="Z613" s="465"/>
      <c r="AA613" s="466"/>
    </row>
    <row r="614" spans="1:27" s="152" customFormat="1" ht="27" customHeight="1" x14ac:dyDescent="0.15">
      <c r="A614" s="113"/>
      <c r="B614" s="434" t="s">
        <v>49</v>
      </c>
      <c r="C614" s="437" t="s">
        <v>397</v>
      </c>
      <c r="D614" s="438"/>
      <c r="E614" s="438"/>
      <c r="F614" s="438"/>
      <c r="G614" s="438"/>
      <c r="H614" s="438"/>
      <c r="I614" s="438"/>
      <c r="J614" s="438"/>
      <c r="K614" s="438"/>
      <c r="L614" s="438"/>
      <c r="M614" s="438"/>
      <c r="N614" s="438"/>
      <c r="O614" s="438"/>
      <c r="P614" s="438"/>
      <c r="Q614" s="438"/>
      <c r="R614" s="438"/>
      <c r="S614" s="438"/>
      <c r="T614" s="438"/>
      <c r="U614" s="438"/>
      <c r="V614" s="438"/>
      <c r="W614" s="438"/>
      <c r="X614" s="438"/>
      <c r="Y614" s="454"/>
      <c r="Z614" s="454"/>
      <c r="AA614" s="454"/>
    </row>
    <row r="615" spans="1:27" s="152" customFormat="1" ht="27" customHeight="1" x14ac:dyDescent="0.15">
      <c r="A615" s="113"/>
      <c r="B615" s="436"/>
      <c r="C615" s="439"/>
      <c r="D615" s="440"/>
      <c r="E615" s="440"/>
      <c r="F615" s="440"/>
      <c r="G615" s="440"/>
      <c r="H615" s="440"/>
      <c r="I615" s="440"/>
      <c r="J615" s="440"/>
      <c r="K615" s="440"/>
      <c r="L615" s="440"/>
      <c r="M615" s="440"/>
      <c r="N615" s="440"/>
      <c r="O615" s="440"/>
      <c r="P615" s="440"/>
      <c r="Q615" s="440"/>
      <c r="R615" s="440"/>
      <c r="S615" s="440"/>
      <c r="T615" s="440"/>
      <c r="U615" s="440"/>
      <c r="V615" s="440"/>
      <c r="W615" s="440"/>
      <c r="X615" s="440"/>
      <c r="Y615" s="454"/>
      <c r="Z615" s="454"/>
      <c r="AA615" s="454"/>
    </row>
    <row r="616" spans="1:27" ht="15" customHeight="1" x14ac:dyDescent="0.15">
      <c r="A616" s="113"/>
      <c r="B616" s="434" t="s">
        <v>50</v>
      </c>
      <c r="C616" s="437" t="s">
        <v>864</v>
      </c>
      <c r="D616" s="438"/>
      <c r="E616" s="438"/>
      <c r="F616" s="438"/>
      <c r="G616" s="438"/>
      <c r="H616" s="438"/>
      <c r="I616" s="438"/>
      <c r="J616" s="438"/>
      <c r="K616" s="438"/>
      <c r="L616" s="438"/>
      <c r="M616" s="438"/>
      <c r="N616" s="438"/>
      <c r="O616" s="438"/>
      <c r="P616" s="438"/>
      <c r="Q616" s="438"/>
      <c r="R616" s="438"/>
      <c r="S616" s="438"/>
      <c r="T616" s="438"/>
      <c r="U616" s="438"/>
      <c r="V616" s="438"/>
      <c r="W616" s="438"/>
      <c r="X616" s="438"/>
      <c r="Y616" s="454"/>
      <c r="Z616" s="454"/>
      <c r="AA616" s="454"/>
    </row>
    <row r="617" spans="1:27" s="166" customFormat="1" ht="15" customHeight="1" x14ac:dyDescent="0.15">
      <c r="A617" s="113"/>
      <c r="B617" s="435"/>
      <c r="C617" s="476"/>
      <c r="D617" s="477"/>
      <c r="E617" s="477"/>
      <c r="F617" s="477"/>
      <c r="G617" s="477"/>
      <c r="H617" s="477"/>
      <c r="I617" s="477"/>
      <c r="J617" s="477"/>
      <c r="K617" s="477"/>
      <c r="L617" s="477"/>
      <c r="M617" s="477"/>
      <c r="N617" s="477"/>
      <c r="O617" s="477"/>
      <c r="P617" s="477"/>
      <c r="Q617" s="477"/>
      <c r="R617" s="477"/>
      <c r="S617" s="477"/>
      <c r="T617" s="477"/>
      <c r="U617" s="477"/>
      <c r="V617" s="477"/>
      <c r="W617" s="477"/>
      <c r="X617" s="477"/>
      <c r="Y617" s="454"/>
      <c r="Z617" s="454"/>
      <c r="AA617" s="454"/>
    </row>
    <row r="618" spans="1:27" s="166" customFormat="1" ht="15" customHeight="1" x14ac:dyDescent="0.15">
      <c r="A618" s="113"/>
      <c r="B618" s="435"/>
      <c r="C618" s="476" t="s">
        <v>401</v>
      </c>
      <c r="D618" s="477"/>
      <c r="E618" s="477"/>
      <c r="F618" s="477"/>
      <c r="G618" s="477"/>
      <c r="H618" s="477"/>
      <c r="I618" s="477"/>
      <c r="J618" s="477"/>
      <c r="K618" s="477"/>
      <c r="L618" s="405"/>
      <c r="M618" s="405"/>
      <c r="N618" s="405"/>
      <c r="O618" s="405"/>
      <c r="P618" s="405"/>
      <c r="Q618" s="405"/>
      <c r="R618" s="405"/>
      <c r="S618" s="405"/>
      <c r="T618" s="405"/>
      <c r="U618" s="405"/>
      <c r="V618" s="405"/>
      <c r="W618" s="405"/>
      <c r="X618" s="405"/>
      <c r="Y618" s="454"/>
      <c r="Z618" s="454"/>
      <c r="AA618" s="454"/>
    </row>
    <row r="619" spans="1:27" s="166" customFormat="1" ht="15" customHeight="1" x14ac:dyDescent="0.15">
      <c r="A619" s="113"/>
      <c r="B619" s="435"/>
      <c r="C619" s="182" t="s">
        <v>223</v>
      </c>
      <c r="D619" s="477" t="s">
        <v>398</v>
      </c>
      <c r="E619" s="477"/>
      <c r="F619" s="477"/>
      <c r="G619" s="477"/>
      <c r="H619" s="477"/>
      <c r="I619" s="477"/>
      <c r="J619" s="477"/>
      <c r="K619" s="477"/>
      <c r="L619" s="477"/>
      <c r="M619" s="477"/>
      <c r="N619" s="477"/>
      <c r="O619" s="477"/>
      <c r="P619" s="477"/>
      <c r="Q619" s="477"/>
      <c r="R619" s="477"/>
      <c r="S619" s="477"/>
      <c r="T619" s="477"/>
      <c r="U619" s="477"/>
      <c r="V619" s="477"/>
      <c r="W619" s="477"/>
      <c r="X619" s="478"/>
      <c r="Y619" s="454"/>
      <c r="Z619" s="454"/>
      <c r="AA619" s="454"/>
    </row>
    <row r="620" spans="1:27" s="166" customFormat="1" ht="15" customHeight="1" x14ac:dyDescent="0.15">
      <c r="A620" s="113"/>
      <c r="B620" s="435"/>
      <c r="C620" s="182" t="s">
        <v>115</v>
      </c>
      <c r="D620" s="477" t="s">
        <v>400</v>
      </c>
      <c r="E620" s="477"/>
      <c r="F620" s="477"/>
      <c r="G620" s="477"/>
      <c r="H620" s="477"/>
      <c r="I620" s="477"/>
      <c r="J620" s="477"/>
      <c r="K620" s="477"/>
      <c r="L620" s="477"/>
      <c r="M620" s="477"/>
      <c r="N620" s="477"/>
      <c r="O620" s="477"/>
      <c r="P620" s="477"/>
      <c r="Q620" s="477"/>
      <c r="R620" s="477"/>
      <c r="S620" s="477"/>
      <c r="T620" s="477"/>
      <c r="U620" s="477"/>
      <c r="V620" s="477"/>
      <c r="W620" s="477"/>
      <c r="X620" s="478"/>
      <c r="Y620" s="454"/>
      <c r="Z620" s="454"/>
      <c r="AA620" s="454"/>
    </row>
    <row r="621" spans="1:27" s="166" customFormat="1" ht="15" customHeight="1" x14ac:dyDescent="0.15">
      <c r="A621" s="113"/>
      <c r="B621" s="435"/>
      <c r="C621" s="182" t="s">
        <v>228</v>
      </c>
      <c r="D621" s="477" t="s">
        <v>399</v>
      </c>
      <c r="E621" s="477"/>
      <c r="F621" s="477"/>
      <c r="G621" s="477"/>
      <c r="H621" s="477"/>
      <c r="I621" s="477"/>
      <c r="J621" s="477"/>
      <c r="K621" s="477"/>
      <c r="L621" s="477"/>
      <c r="M621" s="477"/>
      <c r="N621" s="477"/>
      <c r="O621" s="477"/>
      <c r="P621" s="477"/>
      <c r="Q621" s="477"/>
      <c r="R621" s="477"/>
      <c r="S621" s="477"/>
      <c r="T621" s="477"/>
      <c r="U621" s="477"/>
      <c r="V621" s="477"/>
      <c r="W621" s="477"/>
      <c r="X621" s="478"/>
      <c r="Y621" s="454"/>
      <c r="Z621" s="454"/>
      <c r="AA621" s="454"/>
    </row>
    <row r="622" spans="1:27" s="166" customFormat="1" ht="15" customHeight="1" x14ac:dyDescent="0.15">
      <c r="A622" s="113"/>
      <c r="B622" s="435"/>
      <c r="C622" s="476" t="s">
        <v>402</v>
      </c>
      <c r="D622" s="477"/>
      <c r="E622" s="477"/>
      <c r="F622" s="477"/>
      <c r="G622" s="477"/>
      <c r="H622" s="477"/>
      <c r="I622" s="477"/>
      <c r="J622" s="405"/>
      <c r="K622" s="405"/>
      <c r="L622" s="405"/>
      <c r="M622" s="405"/>
      <c r="N622" s="405"/>
      <c r="O622" s="405"/>
      <c r="P622" s="405"/>
      <c r="Q622" s="405"/>
      <c r="R622" s="405"/>
      <c r="S622" s="405"/>
      <c r="T622" s="405"/>
      <c r="U622" s="405"/>
      <c r="V622" s="405"/>
      <c r="W622" s="405"/>
      <c r="X622" s="405"/>
      <c r="Y622" s="454"/>
      <c r="Z622" s="454"/>
      <c r="AA622" s="454"/>
    </row>
    <row r="623" spans="1:27" ht="15" customHeight="1" x14ac:dyDescent="0.15">
      <c r="A623" s="113"/>
      <c r="B623" s="435"/>
      <c r="C623" s="134" t="s">
        <v>310</v>
      </c>
      <c r="D623" s="516" t="s">
        <v>403</v>
      </c>
      <c r="E623" s="516"/>
      <c r="F623" s="516"/>
      <c r="G623" s="516"/>
      <c r="H623" s="516"/>
      <c r="I623" s="516"/>
      <c r="J623" s="516"/>
      <c r="K623" s="516"/>
      <c r="L623" s="516"/>
      <c r="M623" s="516"/>
      <c r="N623" s="516"/>
      <c r="O623" s="516"/>
      <c r="P623" s="516"/>
      <c r="Q623" s="516"/>
      <c r="R623" s="516"/>
      <c r="S623" s="516"/>
      <c r="T623" s="516"/>
      <c r="U623" s="516"/>
      <c r="V623" s="516"/>
      <c r="W623" s="516"/>
      <c r="X623" s="517"/>
      <c r="Y623" s="454"/>
      <c r="Z623" s="454"/>
      <c r="AA623" s="454"/>
    </row>
    <row r="624" spans="1:27" ht="27" customHeight="1" x14ac:dyDescent="0.15">
      <c r="A624" s="113"/>
      <c r="B624" s="435"/>
      <c r="C624" s="217" t="s">
        <v>311</v>
      </c>
      <c r="D624" s="706" t="s">
        <v>404</v>
      </c>
      <c r="E624" s="706"/>
      <c r="F624" s="706"/>
      <c r="G624" s="706"/>
      <c r="H624" s="706"/>
      <c r="I624" s="706"/>
      <c r="J624" s="706"/>
      <c r="K624" s="706"/>
      <c r="L624" s="706"/>
      <c r="M624" s="706"/>
      <c r="N624" s="706"/>
      <c r="O624" s="706"/>
      <c r="P624" s="706"/>
      <c r="Q624" s="706"/>
      <c r="R624" s="706"/>
      <c r="S624" s="706"/>
      <c r="T624" s="706"/>
      <c r="U624" s="706"/>
      <c r="V624" s="706"/>
      <c r="W624" s="706"/>
      <c r="X624" s="706"/>
      <c r="Y624" s="454"/>
      <c r="Z624" s="454"/>
      <c r="AA624" s="454"/>
    </row>
    <row r="625" spans="1:27" ht="15" customHeight="1" x14ac:dyDescent="0.15">
      <c r="A625" s="113"/>
      <c r="B625" s="435"/>
      <c r="C625" s="217" t="s">
        <v>312</v>
      </c>
      <c r="D625" s="481" t="s">
        <v>405</v>
      </c>
      <c r="E625" s="481"/>
      <c r="F625" s="481"/>
      <c r="G625" s="481"/>
      <c r="H625" s="481"/>
      <c r="I625" s="481"/>
      <c r="J625" s="481"/>
      <c r="K625" s="481"/>
      <c r="L625" s="481"/>
      <c r="M625" s="481"/>
      <c r="N625" s="481"/>
      <c r="O625" s="481"/>
      <c r="P625" s="481"/>
      <c r="Q625" s="481"/>
      <c r="R625" s="481"/>
      <c r="S625" s="481"/>
      <c r="T625" s="481"/>
      <c r="U625" s="481"/>
      <c r="V625" s="481"/>
      <c r="W625" s="481"/>
      <c r="X625" s="481"/>
      <c r="Y625" s="454"/>
      <c r="Z625" s="454"/>
      <c r="AA625" s="454"/>
    </row>
    <row r="626" spans="1:27" ht="15" customHeight="1" x14ac:dyDescent="0.15">
      <c r="A626" s="113"/>
      <c r="B626" s="436"/>
      <c r="C626" s="218" t="s">
        <v>313</v>
      </c>
      <c r="D626" s="521" t="s">
        <v>406</v>
      </c>
      <c r="E626" s="521"/>
      <c r="F626" s="521"/>
      <c r="G626" s="521"/>
      <c r="H626" s="521"/>
      <c r="I626" s="521"/>
      <c r="J626" s="521"/>
      <c r="K626" s="521"/>
      <c r="L626" s="521"/>
      <c r="M626" s="521"/>
      <c r="N626" s="521"/>
      <c r="O626" s="521"/>
      <c r="P626" s="521"/>
      <c r="Q626" s="521"/>
      <c r="R626" s="521"/>
      <c r="S626" s="521"/>
      <c r="T626" s="521"/>
      <c r="U626" s="521"/>
      <c r="V626" s="521"/>
      <c r="W626" s="521"/>
      <c r="X626" s="521"/>
      <c r="Y626" s="454"/>
      <c r="Z626" s="454"/>
      <c r="AA626" s="454"/>
    </row>
    <row r="627" spans="1:27" ht="22.5" customHeight="1" x14ac:dyDescent="0.15">
      <c r="A627" s="113"/>
      <c r="B627" s="434" t="s">
        <v>421</v>
      </c>
      <c r="C627" s="437" t="s">
        <v>407</v>
      </c>
      <c r="D627" s="483"/>
      <c r="E627" s="483"/>
      <c r="F627" s="483"/>
      <c r="G627" s="483"/>
      <c r="H627" s="483"/>
      <c r="I627" s="483"/>
      <c r="J627" s="483"/>
      <c r="K627" s="483"/>
      <c r="L627" s="483"/>
      <c r="M627" s="483"/>
      <c r="N627" s="483"/>
      <c r="O627" s="483"/>
      <c r="P627" s="483"/>
      <c r="Q627" s="483"/>
      <c r="R627" s="483"/>
      <c r="S627" s="483"/>
      <c r="T627" s="483"/>
      <c r="U627" s="483"/>
      <c r="V627" s="483"/>
      <c r="W627" s="483"/>
      <c r="X627" s="484"/>
      <c r="Y627" s="461"/>
      <c r="Z627" s="462"/>
      <c r="AA627" s="463"/>
    </row>
    <row r="628" spans="1:27" ht="21" customHeight="1" x14ac:dyDescent="0.15">
      <c r="A628" s="113"/>
      <c r="B628" s="436"/>
      <c r="C628" s="518"/>
      <c r="D628" s="519"/>
      <c r="E628" s="519"/>
      <c r="F628" s="519"/>
      <c r="G628" s="519"/>
      <c r="H628" s="519"/>
      <c r="I628" s="519"/>
      <c r="J628" s="519"/>
      <c r="K628" s="519"/>
      <c r="L628" s="519"/>
      <c r="M628" s="519"/>
      <c r="N628" s="519"/>
      <c r="O628" s="519"/>
      <c r="P628" s="519"/>
      <c r="Q628" s="519"/>
      <c r="R628" s="519"/>
      <c r="S628" s="519"/>
      <c r="T628" s="519"/>
      <c r="U628" s="519"/>
      <c r="V628" s="519"/>
      <c r="W628" s="519"/>
      <c r="X628" s="520"/>
      <c r="Y628" s="464"/>
      <c r="Z628" s="465"/>
      <c r="AA628" s="466"/>
    </row>
    <row r="629" spans="1:27" ht="12.75" customHeight="1" x14ac:dyDescent="0.15">
      <c r="A629" s="113"/>
      <c r="B629" s="78"/>
      <c r="C629" s="126"/>
      <c r="D629" s="126"/>
      <c r="E629" s="126"/>
      <c r="F629" s="126"/>
      <c r="G629" s="126"/>
      <c r="H629" s="126"/>
      <c r="I629" s="126"/>
      <c r="J629" s="126"/>
      <c r="K629" s="126"/>
      <c r="L629" s="126"/>
      <c r="M629" s="126"/>
      <c r="N629" s="126"/>
      <c r="O629" s="127"/>
      <c r="P629" s="126"/>
      <c r="Q629" s="126"/>
      <c r="R629" s="126"/>
      <c r="S629" s="126"/>
      <c r="T629" s="126"/>
      <c r="U629" s="126"/>
      <c r="V629" s="126"/>
      <c r="W629" s="126"/>
      <c r="X629" s="126"/>
      <c r="Y629" s="402"/>
      <c r="Z629" s="402"/>
      <c r="AA629" s="402"/>
    </row>
    <row r="630" spans="1:27" ht="18" customHeight="1" x14ac:dyDescent="0.15">
      <c r="A630" s="112" t="s">
        <v>452</v>
      </c>
      <c r="B630" s="101"/>
      <c r="C630" s="113"/>
      <c r="D630" s="113"/>
      <c r="E630" s="113"/>
      <c r="F630" s="113"/>
      <c r="G630" s="113"/>
      <c r="H630" s="113"/>
      <c r="I630" s="113"/>
      <c r="Y630" s="402"/>
      <c r="Z630" s="402"/>
      <c r="AA630" s="402"/>
    </row>
    <row r="631" spans="1:27" ht="44.25" customHeight="1" x14ac:dyDescent="0.15">
      <c r="A631" s="113"/>
      <c r="B631" s="434" t="s">
        <v>8</v>
      </c>
      <c r="C631" s="437" t="s">
        <v>412</v>
      </c>
      <c r="D631" s="438"/>
      <c r="E631" s="438"/>
      <c r="F631" s="438"/>
      <c r="G631" s="438"/>
      <c r="H631" s="438"/>
      <c r="I631" s="438"/>
      <c r="J631" s="438"/>
      <c r="K631" s="438"/>
      <c r="L631" s="438"/>
      <c r="M631" s="438"/>
      <c r="N631" s="438"/>
      <c r="O631" s="438"/>
      <c r="P631" s="438"/>
      <c r="Q631" s="438"/>
      <c r="R631" s="438"/>
      <c r="S631" s="438"/>
      <c r="T631" s="438"/>
      <c r="U631" s="438"/>
      <c r="V631" s="438"/>
      <c r="W631" s="438"/>
      <c r="X631" s="452"/>
      <c r="Y631" s="455"/>
      <c r="Z631" s="456"/>
      <c r="AA631" s="457"/>
    </row>
    <row r="632" spans="1:27" ht="41.25" customHeight="1" x14ac:dyDescent="0.15">
      <c r="A632" s="113"/>
      <c r="B632" s="436"/>
      <c r="C632" s="476"/>
      <c r="D632" s="477"/>
      <c r="E632" s="477"/>
      <c r="F632" s="477"/>
      <c r="G632" s="477"/>
      <c r="H632" s="477"/>
      <c r="I632" s="477"/>
      <c r="J632" s="477"/>
      <c r="K632" s="477"/>
      <c r="L632" s="477"/>
      <c r="M632" s="477"/>
      <c r="N632" s="477"/>
      <c r="O632" s="477"/>
      <c r="P632" s="477"/>
      <c r="Q632" s="477"/>
      <c r="R632" s="477"/>
      <c r="S632" s="477"/>
      <c r="T632" s="477"/>
      <c r="U632" s="477"/>
      <c r="V632" s="477"/>
      <c r="W632" s="477"/>
      <c r="X632" s="478"/>
      <c r="Y632" s="468"/>
      <c r="Z632" s="469"/>
      <c r="AA632" s="470"/>
    </row>
    <row r="633" spans="1:27" ht="21" customHeight="1" x14ac:dyDescent="0.15">
      <c r="A633" s="113"/>
      <c r="B633" s="434" t="s">
        <v>9</v>
      </c>
      <c r="C633" s="437" t="s">
        <v>408</v>
      </c>
      <c r="D633" s="438"/>
      <c r="E633" s="438"/>
      <c r="F633" s="438"/>
      <c r="G633" s="438"/>
      <c r="H633" s="438"/>
      <c r="I633" s="438"/>
      <c r="J633" s="438"/>
      <c r="K633" s="438"/>
      <c r="L633" s="438"/>
      <c r="M633" s="438"/>
      <c r="N633" s="438"/>
      <c r="O633" s="438"/>
      <c r="P633" s="438"/>
      <c r="Q633" s="438"/>
      <c r="R633" s="438"/>
      <c r="S633" s="438"/>
      <c r="T633" s="438"/>
      <c r="U633" s="438"/>
      <c r="V633" s="438"/>
      <c r="W633" s="438"/>
      <c r="X633" s="452"/>
      <c r="Y633" s="455"/>
      <c r="Z633" s="456"/>
      <c r="AA633" s="457"/>
    </row>
    <row r="634" spans="1:27" ht="20.25" customHeight="1" x14ac:dyDescent="0.15">
      <c r="A634" s="113"/>
      <c r="B634" s="436"/>
      <c r="C634" s="439"/>
      <c r="D634" s="440"/>
      <c r="E634" s="440"/>
      <c r="F634" s="440"/>
      <c r="G634" s="440"/>
      <c r="H634" s="440"/>
      <c r="I634" s="440"/>
      <c r="J634" s="440"/>
      <c r="K634" s="440"/>
      <c r="L634" s="440"/>
      <c r="M634" s="440"/>
      <c r="N634" s="440"/>
      <c r="O634" s="440"/>
      <c r="P634" s="440"/>
      <c r="Q634" s="440"/>
      <c r="R634" s="440"/>
      <c r="S634" s="440"/>
      <c r="T634" s="440"/>
      <c r="U634" s="440"/>
      <c r="V634" s="440"/>
      <c r="W634" s="440"/>
      <c r="X634" s="453"/>
      <c r="Y634" s="458"/>
      <c r="Z634" s="459"/>
      <c r="AA634" s="460"/>
    </row>
    <row r="635" spans="1:27" ht="27.75" customHeight="1" x14ac:dyDescent="0.15">
      <c r="A635" s="113"/>
      <c r="B635" s="434" t="s">
        <v>322</v>
      </c>
      <c r="C635" s="437" t="s">
        <v>855</v>
      </c>
      <c r="D635" s="438"/>
      <c r="E635" s="438"/>
      <c r="F635" s="438"/>
      <c r="G635" s="438"/>
      <c r="H635" s="438"/>
      <c r="I635" s="438"/>
      <c r="J635" s="438"/>
      <c r="K635" s="438"/>
      <c r="L635" s="438"/>
      <c r="M635" s="438"/>
      <c r="N635" s="438"/>
      <c r="O635" s="438"/>
      <c r="P635" s="438"/>
      <c r="Q635" s="438"/>
      <c r="R635" s="438"/>
      <c r="S635" s="438"/>
      <c r="T635" s="438"/>
      <c r="U635" s="438"/>
      <c r="V635" s="438"/>
      <c r="W635" s="438"/>
      <c r="X635" s="452"/>
      <c r="Y635" s="455"/>
      <c r="Z635" s="456"/>
      <c r="AA635" s="457"/>
    </row>
    <row r="636" spans="1:27" ht="28.5" customHeight="1" x14ac:dyDescent="0.15">
      <c r="A636" s="113"/>
      <c r="B636" s="436"/>
      <c r="C636" s="439"/>
      <c r="D636" s="440"/>
      <c r="E636" s="440"/>
      <c r="F636" s="440"/>
      <c r="G636" s="440"/>
      <c r="H636" s="440"/>
      <c r="I636" s="440"/>
      <c r="J636" s="440"/>
      <c r="K636" s="440"/>
      <c r="L636" s="440"/>
      <c r="M636" s="440"/>
      <c r="N636" s="440"/>
      <c r="O636" s="440"/>
      <c r="P636" s="440"/>
      <c r="Q636" s="440"/>
      <c r="R636" s="440"/>
      <c r="S636" s="440"/>
      <c r="T636" s="440"/>
      <c r="U636" s="440"/>
      <c r="V636" s="440"/>
      <c r="W636" s="440"/>
      <c r="X636" s="453"/>
      <c r="Y636" s="458"/>
      <c r="Z636" s="459"/>
      <c r="AA636" s="460"/>
    </row>
    <row r="637" spans="1:27" ht="21" customHeight="1" x14ac:dyDescent="0.15">
      <c r="A637" s="113"/>
      <c r="B637" s="434" t="s">
        <v>323</v>
      </c>
      <c r="C637" s="437" t="s">
        <v>409</v>
      </c>
      <c r="D637" s="438"/>
      <c r="E637" s="438"/>
      <c r="F637" s="438"/>
      <c r="G637" s="438"/>
      <c r="H637" s="438"/>
      <c r="I637" s="438"/>
      <c r="J637" s="438"/>
      <c r="K637" s="438"/>
      <c r="L637" s="438"/>
      <c r="M637" s="438"/>
      <c r="N637" s="438"/>
      <c r="O637" s="438"/>
      <c r="P637" s="438"/>
      <c r="Q637" s="438"/>
      <c r="R637" s="438"/>
      <c r="S637" s="438"/>
      <c r="T637" s="438"/>
      <c r="U637" s="438"/>
      <c r="V637" s="438"/>
      <c r="W637" s="438"/>
      <c r="X637" s="452"/>
      <c r="Y637" s="455"/>
      <c r="Z637" s="456"/>
      <c r="AA637" s="457"/>
    </row>
    <row r="638" spans="1:27" ht="21.75" customHeight="1" x14ac:dyDescent="0.15">
      <c r="A638" s="113"/>
      <c r="B638" s="436"/>
      <c r="C638" s="439"/>
      <c r="D638" s="440"/>
      <c r="E638" s="440"/>
      <c r="F638" s="440"/>
      <c r="G638" s="440"/>
      <c r="H638" s="440"/>
      <c r="I638" s="440"/>
      <c r="J638" s="440"/>
      <c r="K638" s="440"/>
      <c r="L638" s="440"/>
      <c r="M638" s="440"/>
      <c r="N638" s="440"/>
      <c r="O638" s="440"/>
      <c r="P638" s="440"/>
      <c r="Q638" s="440"/>
      <c r="R638" s="440"/>
      <c r="S638" s="440"/>
      <c r="T638" s="440"/>
      <c r="U638" s="440"/>
      <c r="V638" s="440"/>
      <c r="W638" s="440"/>
      <c r="X638" s="453"/>
      <c r="Y638" s="458"/>
      <c r="Z638" s="459"/>
      <c r="AA638" s="460"/>
    </row>
    <row r="639" spans="1:27" ht="30" customHeight="1" x14ac:dyDescent="0.15">
      <c r="A639" s="113"/>
      <c r="B639" s="434" t="s">
        <v>365</v>
      </c>
      <c r="C639" s="437" t="s">
        <v>410</v>
      </c>
      <c r="D639" s="438"/>
      <c r="E639" s="438"/>
      <c r="F639" s="438"/>
      <c r="G639" s="438"/>
      <c r="H639" s="438"/>
      <c r="I639" s="438"/>
      <c r="J639" s="438"/>
      <c r="K639" s="438"/>
      <c r="L639" s="438"/>
      <c r="M639" s="438"/>
      <c r="N639" s="438"/>
      <c r="O639" s="438"/>
      <c r="P639" s="438"/>
      <c r="Q639" s="438"/>
      <c r="R639" s="438"/>
      <c r="S639" s="438"/>
      <c r="T639" s="438"/>
      <c r="U639" s="438"/>
      <c r="V639" s="438"/>
      <c r="W639" s="438"/>
      <c r="X639" s="452"/>
      <c r="Y639" s="401"/>
      <c r="Z639" s="402"/>
      <c r="AA639" s="403"/>
    </row>
    <row r="640" spans="1:27" ht="26.25" customHeight="1" x14ac:dyDescent="0.15">
      <c r="A640" s="113"/>
      <c r="B640" s="436"/>
      <c r="C640" s="439"/>
      <c r="D640" s="440"/>
      <c r="E640" s="440"/>
      <c r="F640" s="440"/>
      <c r="G640" s="440"/>
      <c r="H640" s="440"/>
      <c r="I640" s="440"/>
      <c r="J640" s="440"/>
      <c r="K640" s="440"/>
      <c r="L640" s="440"/>
      <c r="M640" s="440"/>
      <c r="N640" s="440"/>
      <c r="O640" s="440"/>
      <c r="P640" s="440"/>
      <c r="Q640" s="440"/>
      <c r="R640" s="440"/>
      <c r="S640" s="440"/>
      <c r="T640" s="440"/>
      <c r="U640" s="440"/>
      <c r="V640" s="440"/>
      <c r="W640" s="440"/>
      <c r="X640" s="453"/>
      <c r="Y640" s="401"/>
      <c r="Z640" s="402"/>
      <c r="AA640" s="403"/>
    </row>
    <row r="641" spans="1:50" ht="15" customHeight="1" x14ac:dyDescent="0.15">
      <c r="A641" s="113"/>
      <c r="B641" s="434" t="s">
        <v>413</v>
      </c>
      <c r="C641" s="437" t="s">
        <v>411</v>
      </c>
      <c r="D641" s="438"/>
      <c r="E641" s="438"/>
      <c r="F641" s="438"/>
      <c r="G641" s="438"/>
      <c r="H641" s="438"/>
      <c r="I641" s="438"/>
      <c r="J641" s="438"/>
      <c r="K641" s="438"/>
      <c r="L641" s="438"/>
      <c r="M641" s="438"/>
      <c r="N641" s="438"/>
      <c r="O641" s="438"/>
      <c r="P641" s="438"/>
      <c r="Q641" s="438"/>
      <c r="R641" s="438"/>
      <c r="S641" s="438"/>
      <c r="T641" s="438"/>
      <c r="U641" s="438"/>
      <c r="V641" s="438"/>
      <c r="W641" s="438"/>
      <c r="X641" s="452"/>
      <c r="Y641" s="401"/>
      <c r="Z641" s="402"/>
      <c r="AA641" s="403"/>
    </row>
    <row r="642" spans="1:50" ht="15" customHeight="1" x14ac:dyDescent="0.15">
      <c r="A642" s="113"/>
      <c r="B642" s="436"/>
      <c r="C642" s="439"/>
      <c r="D642" s="440"/>
      <c r="E642" s="440"/>
      <c r="F642" s="440"/>
      <c r="G642" s="440"/>
      <c r="H642" s="440"/>
      <c r="I642" s="440"/>
      <c r="J642" s="440"/>
      <c r="K642" s="440"/>
      <c r="L642" s="440"/>
      <c r="M642" s="440"/>
      <c r="N642" s="440"/>
      <c r="O642" s="440"/>
      <c r="P642" s="440"/>
      <c r="Q642" s="440"/>
      <c r="R642" s="440"/>
      <c r="S642" s="440"/>
      <c r="T642" s="440"/>
      <c r="U642" s="440"/>
      <c r="V642" s="440"/>
      <c r="W642" s="440"/>
      <c r="X642" s="453"/>
      <c r="Y642" s="401"/>
      <c r="Z642" s="402"/>
      <c r="AA642" s="403"/>
    </row>
    <row r="643" spans="1:50" ht="15" customHeight="1" x14ac:dyDescent="0.15">
      <c r="A643" s="113"/>
      <c r="B643" s="434" t="s">
        <v>333</v>
      </c>
      <c r="C643" s="437" t="s">
        <v>392</v>
      </c>
      <c r="D643" s="438"/>
      <c r="E643" s="438"/>
      <c r="F643" s="438"/>
      <c r="G643" s="438"/>
      <c r="H643" s="438"/>
      <c r="I643" s="438"/>
      <c r="J643" s="438"/>
      <c r="K643" s="438"/>
      <c r="L643" s="438"/>
      <c r="M643" s="438"/>
      <c r="N643" s="438"/>
      <c r="O643" s="438"/>
      <c r="P643" s="438"/>
      <c r="Q643" s="438"/>
      <c r="R643" s="438"/>
      <c r="S643" s="438"/>
      <c r="T643" s="438"/>
      <c r="U643" s="438"/>
      <c r="V643" s="438"/>
      <c r="W643" s="438"/>
      <c r="X643" s="452"/>
      <c r="Y643" s="401"/>
      <c r="Z643" s="402"/>
      <c r="AA643" s="403"/>
    </row>
    <row r="644" spans="1:50" ht="15" customHeight="1" x14ac:dyDescent="0.15">
      <c r="A644" s="113"/>
      <c r="B644" s="436"/>
      <c r="C644" s="439"/>
      <c r="D644" s="440"/>
      <c r="E644" s="440"/>
      <c r="F644" s="440"/>
      <c r="G644" s="440"/>
      <c r="H644" s="440"/>
      <c r="I644" s="440"/>
      <c r="J644" s="440"/>
      <c r="K644" s="440"/>
      <c r="L644" s="440"/>
      <c r="M644" s="440"/>
      <c r="N644" s="440"/>
      <c r="O644" s="440"/>
      <c r="P644" s="440"/>
      <c r="Q644" s="440"/>
      <c r="R644" s="440"/>
      <c r="S644" s="440"/>
      <c r="T644" s="440"/>
      <c r="U644" s="440"/>
      <c r="V644" s="440"/>
      <c r="W644" s="440"/>
      <c r="X644" s="453"/>
      <c r="Y644" s="401"/>
      <c r="Z644" s="402"/>
      <c r="AA644" s="403"/>
    </row>
    <row r="645" spans="1:50" ht="15" customHeight="1" x14ac:dyDescent="0.15">
      <c r="A645" s="113"/>
      <c r="B645" s="434" t="s">
        <v>336</v>
      </c>
      <c r="C645" s="437" t="s">
        <v>414</v>
      </c>
      <c r="D645" s="438"/>
      <c r="E645" s="438"/>
      <c r="F645" s="438"/>
      <c r="G645" s="438"/>
      <c r="H645" s="438"/>
      <c r="I645" s="438"/>
      <c r="J645" s="438"/>
      <c r="K645" s="438"/>
      <c r="L645" s="438"/>
      <c r="M645" s="438"/>
      <c r="N645" s="438"/>
      <c r="O645" s="438"/>
      <c r="P645" s="438"/>
      <c r="Q645" s="438"/>
      <c r="R645" s="438"/>
      <c r="S645" s="438"/>
      <c r="T645" s="438"/>
      <c r="U645" s="438"/>
      <c r="V645" s="438"/>
      <c r="W645" s="438"/>
      <c r="X645" s="452"/>
      <c r="Y645" s="401"/>
      <c r="Z645" s="402"/>
      <c r="AA645" s="403"/>
    </row>
    <row r="646" spans="1:50" ht="15" customHeight="1" x14ac:dyDescent="0.15">
      <c r="A646" s="113"/>
      <c r="B646" s="436"/>
      <c r="C646" s="439"/>
      <c r="D646" s="440"/>
      <c r="E646" s="440"/>
      <c r="F646" s="440"/>
      <c r="G646" s="440"/>
      <c r="H646" s="440"/>
      <c r="I646" s="440"/>
      <c r="J646" s="440"/>
      <c r="K646" s="440"/>
      <c r="L646" s="440"/>
      <c r="M646" s="440"/>
      <c r="N646" s="440"/>
      <c r="O646" s="440"/>
      <c r="P646" s="440"/>
      <c r="Q646" s="440"/>
      <c r="R646" s="440"/>
      <c r="S646" s="440"/>
      <c r="T646" s="440"/>
      <c r="U646" s="440"/>
      <c r="V646" s="440"/>
      <c r="W646" s="440"/>
      <c r="X646" s="453"/>
      <c r="Y646" s="401"/>
      <c r="Z646" s="402"/>
      <c r="AA646" s="403"/>
    </row>
    <row r="647" spans="1:50" ht="28.5" customHeight="1" x14ac:dyDescent="0.15">
      <c r="A647" s="113"/>
      <c r="B647" s="434" t="s">
        <v>421</v>
      </c>
      <c r="C647" s="437" t="s">
        <v>415</v>
      </c>
      <c r="D647" s="438"/>
      <c r="E647" s="438"/>
      <c r="F647" s="438"/>
      <c r="G647" s="438"/>
      <c r="H647" s="438"/>
      <c r="I647" s="438"/>
      <c r="J647" s="438"/>
      <c r="K647" s="438"/>
      <c r="L647" s="438"/>
      <c r="M647" s="438"/>
      <c r="N647" s="438"/>
      <c r="O647" s="438"/>
      <c r="P647" s="438"/>
      <c r="Q647" s="438"/>
      <c r="R647" s="438"/>
      <c r="S647" s="438"/>
      <c r="T647" s="438"/>
      <c r="U647" s="438"/>
      <c r="V647" s="438"/>
      <c r="W647" s="438"/>
      <c r="X647" s="452"/>
      <c r="Y647" s="401"/>
      <c r="Z647" s="402"/>
      <c r="AA647" s="403"/>
    </row>
    <row r="648" spans="1:50" ht="28.5" customHeight="1" x14ac:dyDescent="0.15">
      <c r="A648" s="113"/>
      <c r="B648" s="436"/>
      <c r="C648" s="439"/>
      <c r="D648" s="440"/>
      <c r="E648" s="440"/>
      <c r="F648" s="440"/>
      <c r="G648" s="440"/>
      <c r="H648" s="440"/>
      <c r="I648" s="440"/>
      <c r="J648" s="440"/>
      <c r="K648" s="440"/>
      <c r="L648" s="440"/>
      <c r="M648" s="440"/>
      <c r="N648" s="440"/>
      <c r="O648" s="440"/>
      <c r="P648" s="440"/>
      <c r="Q648" s="440"/>
      <c r="R648" s="440"/>
      <c r="S648" s="440"/>
      <c r="T648" s="440"/>
      <c r="U648" s="440"/>
      <c r="V648" s="440"/>
      <c r="W648" s="440"/>
      <c r="X648" s="453"/>
      <c r="Y648" s="401"/>
      <c r="Z648" s="402"/>
      <c r="AA648" s="403"/>
    </row>
    <row r="649" spans="1:50" s="166" customFormat="1" ht="39" customHeight="1" x14ac:dyDescent="0.15">
      <c r="A649" s="113"/>
      <c r="B649" s="474" t="s">
        <v>16</v>
      </c>
      <c r="C649" s="437" t="s">
        <v>417</v>
      </c>
      <c r="D649" s="438"/>
      <c r="E649" s="438"/>
      <c r="F649" s="438"/>
      <c r="G649" s="438"/>
      <c r="H649" s="438"/>
      <c r="I649" s="438"/>
      <c r="J649" s="438"/>
      <c r="K649" s="438"/>
      <c r="L649" s="438"/>
      <c r="M649" s="438"/>
      <c r="N649" s="438"/>
      <c r="O649" s="438"/>
      <c r="P649" s="438"/>
      <c r="Q649" s="438"/>
      <c r="R649" s="438"/>
      <c r="S649" s="438"/>
      <c r="T649" s="438"/>
      <c r="U649" s="438"/>
      <c r="V649" s="438"/>
      <c r="W649" s="438"/>
      <c r="X649" s="438"/>
      <c r="Y649" s="461"/>
      <c r="Z649" s="462"/>
      <c r="AA649" s="463"/>
    </row>
    <row r="650" spans="1:50" s="152" customFormat="1" ht="12.75" customHeight="1" x14ac:dyDescent="0.15">
      <c r="A650" s="113"/>
      <c r="B650" s="711"/>
      <c r="C650" s="177" t="s">
        <v>224</v>
      </c>
      <c r="D650" s="488" t="s">
        <v>416</v>
      </c>
      <c r="E650" s="488"/>
      <c r="F650" s="488"/>
      <c r="G650" s="488"/>
      <c r="H650" s="488"/>
      <c r="I650" s="488"/>
      <c r="J650" s="488"/>
      <c r="K650" s="488"/>
      <c r="L650" s="488"/>
      <c r="M650" s="488"/>
      <c r="N650" s="488"/>
      <c r="O650" s="488"/>
      <c r="P650" s="488"/>
      <c r="Q650" s="488"/>
      <c r="R650" s="488"/>
      <c r="S650" s="488"/>
      <c r="T650" s="488"/>
      <c r="U650" s="488"/>
      <c r="V650" s="488"/>
      <c r="W650" s="488"/>
      <c r="X650" s="488"/>
      <c r="Y650" s="489"/>
      <c r="Z650" s="490"/>
      <c r="AA650" s="491"/>
    </row>
    <row r="651" spans="1:50" s="152" customFormat="1" ht="12.75" customHeight="1" x14ac:dyDescent="0.15">
      <c r="A651" s="113"/>
      <c r="B651" s="711"/>
      <c r="C651" s="177" t="s">
        <v>226</v>
      </c>
      <c r="D651" s="488" t="s">
        <v>244</v>
      </c>
      <c r="E651" s="488"/>
      <c r="F651" s="488"/>
      <c r="G651" s="488"/>
      <c r="H651" s="488"/>
      <c r="I651" s="488"/>
      <c r="J651" s="488"/>
      <c r="K651" s="488"/>
      <c r="L651" s="488"/>
      <c r="M651" s="488"/>
      <c r="N651" s="488"/>
      <c r="O651" s="488"/>
      <c r="P651" s="488"/>
      <c r="Q651" s="488"/>
      <c r="R651" s="488"/>
      <c r="S651" s="488"/>
      <c r="T651" s="488"/>
      <c r="U651" s="488"/>
      <c r="V651" s="488"/>
      <c r="W651" s="488"/>
      <c r="X651" s="488"/>
      <c r="Y651" s="489"/>
      <c r="Z651" s="490"/>
      <c r="AA651" s="491"/>
    </row>
    <row r="652" spans="1:50" s="152" customFormat="1" ht="12.75" customHeight="1" x14ac:dyDescent="0.15">
      <c r="A652" s="113"/>
      <c r="B652" s="475"/>
      <c r="C652" s="177" t="s">
        <v>228</v>
      </c>
      <c r="D652" s="720" t="s">
        <v>245</v>
      </c>
      <c r="E652" s="720"/>
      <c r="F652" s="720"/>
      <c r="G652" s="720"/>
      <c r="H652" s="720"/>
      <c r="I652" s="720"/>
      <c r="J652" s="720"/>
      <c r="K652" s="720"/>
      <c r="L652" s="720"/>
      <c r="M652" s="720"/>
      <c r="N652" s="720"/>
      <c r="O652" s="720"/>
      <c r="P652" s="720"/>
      <c r="Q652" s="720"/>
      <c r="R652" s="720"/>
      <c r="S652" s="720"/>
      <c r="T652" s="720"/>
      <c r="U652" s="720"/>
      <c r="V652" s="720"/>
      <c r="W652" s="720"/>
      <c r="X652" s="720"/>
      <c r="Y652" s="464"/>
      <c r="Z652" s="465"/>
      <c r="AA652" s="466"/>
    </row>
    <row r="653" spans="1:50" ht="39" customHeight="1" x14ac:dyDescent="0.15">
      <c r="A653" s="113"/>
      <c r="B653" s="474" t="s">
        <v>17</v>
      </c>
      <c r="C653" s="437" t="s">
        <v>422</v>
      </c>
      <c r="D653" s="438"/>
      <c r="E653" s="438"/>
      <c r="F653" s="438"/>
      <c r="G653" s="438"/>
      <c r="H653" s="438"/>
      <c r="I653" s="438"/>
      <c r="J653" s="438"/>
      <c r="K653" s="438"/>
      <c r="L653" s="438"/>
      <c r="M653" s="438"/>
      <c r="N653" s="438"/>
      <c r="O653" s="438"/>
      <c r="P653" s="438"/>
      <c r="Q653" s="438"/>
      <c r="R653" s="438"/>
      <c r="S653" s="438"/>
      <c r="T653" s="438"/>
      <c r="U653" s="438"/>
      <c r="V653" s="438"/>
      <c r="W653" s="438"/>
      <c r="X653" s="438"/>
      <c r="Y653" s="210"/>
      <c r="Z653" s="164"/>
      <c r="AA653" s="211"/>
    </row>
    <row r="654" spans="1:50" ht="18" customHeight="1" x14ac:dyDescent="0.15">
      <c r="A654" s="113"/>
      <c r="B654" s="711"/>
      <c r="C654" s="407" t="s">
        <v>116</v>
      </c>
      <c r="D654" s="477" t="s">
        <v>418</v>
      </c>
      <c r="E654" s="477"/>
      <c r="F654" s="477"/>
      <c r="G654" s="477"/>
      <c r="H654" s="477"/>
      <c r="I654" s="477"/>
      <c r="J654" s="477"/>
      <c r="K654" s="477"/>
      <c r="L654" s="477"/>
      <c r="M654" s="477"/>
      <c r="N654" s="477"/>
      <c r="O654" s="477"/>
      <c r="P654" s="477"/>
      <c r="Q654" s="477"/>
      <c r="R654" s="477"/>
      <c r="S654" s="477"/>
      <c r="T654" s="477"/>
      <c r="U654" s="477"/>
      <c r="V654" s="477"/>
      <c r="W654" s="477"/>
      <c r="X654" s="477"/>
      <c r="Y654" s="220"/>
      <c r="Z654" s="111"/>
      <c r="AA654" s="219"/>
    </row>
    <row r="655" spans="1:50" ht="40.5" customHeight="1" x14ac:dyDescent="0.15">
      <c r="A655" s="113"/>
      <c r="B655" s="711"/>
      <c r="C655" s="413" t="s">
        <v>419</v>
      </c>
      <c r="D655" s="440" t="s">
        <v>420</v>
      </c>
      <c r="E655" s="440"/>
      <c r="F655" s="440"/>
      <c r="G655" s="440"/>
      <c r="H655" s="440"/>
      <c r="I655" s="440"/>
      <c r="J655" s="440"/>
      <c r="K655" s="440"/>
      <c r="L655" s="440"/>
      <c r="M655" s="440"/>
      <c r="N655" s="440"/>
      <c r="O655" s="440"/>
      <c r="P655" s="440"/>
      <c r="Q655" s="440"/>
      <c r="R655" s="440"/>
      <c r="S655" s="440"/>
      <c r="T655" s="440"/>
      <c r="U655" s="440"/>
      <c r="V655" s="440"/>
      <c r="W655" s="440"/>
      <c r="X655" s="440"/>
      <c r="Y655" s="212"/>
      <c r="Z655" s="213"/>
      <c r="AA655" s="214"/>
      <c r="AC655" s="129"/>
      <c r="AD655" s="129"/>
      <c r="AE655" s="129"/>
      <c r="AF655" s="129"/>
      <c r="AG655" s="129"/>
      <c r="AH655" s="129"/>
      <c r="AI655" s="129"/>
      <c r="AJ655" s="129"/>
      <c r="AK655" s="129"/>
      <c r="AL655" s="129"/>
      <c r="AM655" s="129"/>
      <c r="AN655" s="129"/>
      <c r="AO655" s="129"/>
      <c r="AP655" s="129"/>
      <c r="AQ655" s="129"/>
      <c r="AR655" s="129"/>
      <c r="AS655" s="129"/>
      <c r="AT655" s="129"/>
      <c r="AU655" s="129"/>
      <c r="AV655" s="129"/>
      <c r="AW655" s="129"/>
      <c r="AX655" s="129"/>
    </row>
    <row r="656" spans="1:50" ht="27.75" customHeight="1" x14ac:dyDescent="0.15">
      <c r="A656" s="113"/>
      <c r="B656" s="472" t="s">
        <v>33</v>
      </c>
      <c r="C656" s="437" t="s">
        <v>424</v>
      </c>
      <c r="D656" s="438"/>
      <c r="E656" s="438"/>
      <c r="F656" s="438"/>
      <c r="G656" s="438"/>
      <c r="H656" s="438"/>
      <c r="I656" s="438"/>
      <c r="J656" s="438"/>
      <c r="K656" s="438"/>
      <c r="L656" s="438"/>
      <c r="M656" s="438"/>
      <c r="N656" s="438"/>
      <c r="O656" s="438"/>
      <c r="P656" s="438"/>
      <c r="Q656" s="438"/>
      <c r="R656" s="438"/>
      <c r="S656" s="438"/>
      <c r="T656" s="438"/>
      <c r="U656" s="438"/>
      <c r="V656" s="438"/>
      <c r="W656" s="438"/>
      <c r="X656" s="452"/>
      <c r="Y656" s="455"/>
      <c r="Z656" s="456"/>
      <c r="AA656" s="457"/>
      <c r="AC656" s="129"/>
      <c r="AD656" s="129"/>
      <c r="AE656" s="129"/>
      <c r="AF656" s="129"/>
      <c r="AG656" s="129"/>
      <c r="AH656" s="129"/>
      <c r="AI656" s="129"/>
      <c r="AJ656" s="129"/>
      <c r="AK656" s="129"/>
      <c r="AL656" s="129"/>
      <c r="AM656" s="129"/>
      <c r="AN656" s="129"/>
      <c r="AO656" s="129"/>
      <c r="AP656" s="129"/>
      <c r="AQ656" s="129"/>
      <c r="AR656" s="129"/>
      <c r="AS656" s="129"/>
      <c r="AT656" s="129"/>
      <c r="AU656" s="129"/>
      <c r="AV656" s="129"/>
      <c r="AW656" s="129"/>
      <c r="AX656" s="129"/>
    </row>
    <row r="657" spans="1:50" ht="26.25" customHeight="1" x14ac:dyDescent="0.15">
      <c r="A657" s="113"/>
      <c r="B657" s="472"/>
      <c r="C657" s="476"/>
      <c r="D657" s="477"/>
      <c r="E657" s="477"/>
      <c r="F657" s="477"/>
      <c r="G657" s="477"/>
      <c r="H657" s="477"/>
      <c r="I657" s="477"/>
      <c r="J657" s="477"/>
      <c r="K657" s="477"/>
      <c r="L657" s="477"/>
      <c r="M657" s="477"/>
      <c r="N657" s="477"/>
      <c r="O657" s="477"/>
      <c r="P657" s="477"/>
      <c r="Q657" s="477"/>
      <c r="R657" s="477"/>
      <c r="S657" s="477"/>
      <c r="T657" s="477"/>
      <c r="U657" s="477"/>
      <c r="V657" s="477"/>
      <c r="W657" s="477"/>
      <c r="X657" s="478"/>
      <c r="Y657" s="468"/>
      <c r="Z657" s="469"/>
      <c r="AA657" s="470"/>
      <c r="AC657" s="129"/>
      <c r="AD657" s="129"/>
      <c r="AE657" s="129"/>
      <c r="AF657" s="129"/>
      <c r="AG657" s="129"/>
      <c r="AH657" s="129"/>
      <c r="AI657" s="129"/>
      <c r="AJ657" s="129"/>
      <c r="AK657" s="129"/>
      <c r="AL657" s="129"/>
      <c r="AM657" s="129"/>
      <c r="AN657" s="129"/>
      <c r="AO657" s="129"/>
      <c r="AP657" s="129"/>
      <c r="AQ657" s="129"/>
      <c r="AR657" s="129"/>
      <c r="AS657" s="129"/>
      <c r="AT657" s="129"/>
      <c r="AU657" s="129"/>
      <c r="AV657" s="129"/>
      <c r="AW657" s="129"/>
      <c r="AX657" s="129"/>
    </row>
    <row r="658" spans="1:50" s="152" customFormat="1" ht="13.5" customHeight="1" x14ac:dyDescent="0.15">
      <c r="A658" s="113"/>
      <c r="B658" s="472"/>
      <c r="C658" s="221" t="s">
        <v>116</v>
      </c>
      <c r="D658" s="80" t="s">
        <v>247</v>
      </c>
      <c r="E658" s="123"/>
      <c r="F658" s="123"/>
      <c r="G658" s="123"/>
      <c r="H658" s="123"/>
      <c r="I658" s="123"/>
      <c r="J658" s="123"/>
      <c r="K658" s="123"/>
      <c r="L658" s="123"/>
      <c r="M658" s="123"/>
      <c r="N658" s="123"/>
      <c r="O658" s="123"/>
      <c r="P658" s="123"/>
      <c r="Q658" s="123"/>
      <c r="R658" s="123"/>
      <c r="S658" s="123"/>
      <c r="T658" s="123"/>
      <c r="U658" s="123"/>
      <c r="V658" s="123"/>
      <c r="W658" s="123"/>
      <c r="X658" s="179"/>
      <c r="Y658" s="468"/>
      <c r="Z658" s="469"/>
      <c r="AA658" s="470"/>
    </row>
    <row r="659" spans="1:50" s="152" customFormat="1" ht="13.5" customHeight="1" x14ac:dyDescent="0.15">
      <c r="A659" s="113"/>
      <c r="B659" s="472"/>
      <c r="C659" s="222" t="s">
        <v>423</v>
      </c>
      <c r="D659" s="416" t="s">
        <v>248</v>
      </c>
      <c r="E659" s="425"/>
      <c r="F659" s="425"/>
      <c r="G659" s="425"/>
      <c r="H659" s="425"/>
      <c r="I659" s="425"/>
      <c r="J659" s="425"/>
      <c r="K659" s="425"/>
      <c r="L659" s="425"/>
      <c r="M659" s="425"/>
      <c r="N659" s="425"/>
      <c r="O659" s="425"/>
      <c r="P659" s="425"/>
      <c r="Q659" s="425"/>
      <c r="R659" s="425"/>
      <c r="S659" s="425"/>
      <c r="T659" s="425"/>
      <c r="U659" s="425"/>
      <c r="V659" s="425"/>
      <c r="W659" s="425"/>
      <c r="X659" s="426"/>
      <c r="Y659" s="458"/>
      <c r="Z659" s="459"/>
      <c r="AA659" s="460"/>
    </row>
    <row r="660" spans="1:50" ht="12.75" customHeight="1" x14ac:dyDescent="0.15">
      <c r="A660" s="113"/>
      <c r="B660" s="78"/>
      <c r="C660" s="126"/>
      <c r="D660" s="126"/>
      <c r="E660" s="126"/>
      <c r="F660" s="126"/>
      <c r="G660" s="126"/>
      <c r="H660" s="126"/>
      <c r="I660" s="126"/>
      <c r="J660" s="126"/>
      <c r="K660" s="126"/>
      <c r="L660" s="126"/>
      <c r="M660" s="126"/>
      <c r="N660" s="126"/>
      <c r="O660" s="127"/>
      <c r="P660" s="126"/>
      <c r="Q660" s="126"/>
      <c r="R660" s="126"/>
      <c r="S660" s="126"/>
      <c r="T660" s="126"/>
      <c r="U660" s="126"/>
      <c r="V660" s="126"/>
      <c r="W660" s="126"/>
      <c r="X660" s="126"/>
      <c r="Y660" s="402"/>
      <c r="Z660" s="402"/>
      <c r="AA660" s="402"/>
      <c r="AC660" s="129"/>
      <c r="AD660" s="129"/>
      <c r="AE660" s="129"/>
      <c r="AF660" s="129"/>
      <c r="AG660" s="129"/>
      <c r="AH660" s="129"/>
      <c r="AI660" s="129"/>
      <c r="AJ660" s="129"/>
      <c r="AK660" s="129"/>
      <c r="AL660" s="129"/>
      <c r="AM660" s="129"/>
      <c r="AN660" s="129"/>
      <c r="AO660" s="129"/>
      <c r="AP660" s="129"/>
      <c r="AQ660" s="129"/>
      <c r="AR660" s="129"/>
      <c r="AS660" s="129"/>
      <c r="AT660" s="129"/>
      <c r="AU660" s="129"/>
      <c r="AV660" s="129"/>
      <c r="AW660" s="129"/>
      <c r="AX660" s="129"/>
    </row>
    <row r="661" spans="1:50" ht="18.75" customHeight="1" x14ac:dyDescent="0.15">
      <c r="A661" s="115" t="s">
        <v>455</v>
      </c>
      <c r="B661" s="102"/>
      <c r="C661" s="113"/>
      <c r="D661" s="113"/>
      <c r="E661" s="113"/>
      <c r="F661" s="113"/>
      <c r="G661" s="113"/>
      <c r="H661" s="113"/>
      <c r="I661" s="113"/>
      <c r="R661" s="123"/>
      <c r="S661" s="123"/>
      <c r="T661" s="123"/>
      <c r="U661" s="123"/>
      <c r="V661" s="123"/>
      <c r="W661" s="123"/>
      <c r="X661" s="123"/>
      <c r="Y661" s="123"/>
      <c r="Z661" s="402"/>
      <c r="AA661" s="402"/>
      <c r="AC661" s="129"/>
      <c r="AD661" s="129"/>
      <c r="AE661" s="129"/>
      <c r="AF661" s="129"/>
      <c r="AG661" s="129"/>
      <c r="AH661" s="129"/>
      <c r="AI661" s="129"/>
      <c r="AJ661" s="129"/>
      <c r="AK661" s="129"/>
      <c r="AL661" s="129"/>
      <c r="AM661" s="129"/>
      <c r="AN661" s="129"/>
      <c r="AO661" s="129"/>
      <c r="AP661" s="129"/>
      <c r="AQ661" s="129"/>
      <c r="AR661" s="129"/>
      <c r="AS661" s="129"/>
      <c r="AT661" s="129"/>
      <c r="AU661" s="129"/>
      <c r="AV661" s="129"/>
      <c r="AW661" s="129"/>
      <c r="AX661" s="129"/>
    </row>
    <row r="662" spans="1:50" ht="23.25" customHeight="1" x14ac:dyDescent="0.15">
      <c r="A662" s="113"/>
      <c r="B662" s="434" t="s">
        <v>324</v>
      </c>
      <c r="C662" s="437" t="s">
        <v>453</v>
      </c>
      <c r="D662" s="438"/>
      <c r="E662" s="438"/>
      <c r="F662" s="438"/>
      <c r="G662" s="438"/>
      <c r="H662" s="438"/>
      <c r="I662" s="438"/>
      <c r="J662" s="438"/>
      <c r="K662" s="438"/>
      <c r="L662" s="438"/>
      <c r="M662" s="438"/>
      <c r="N662" s="438"/>
      <c r="O662" s="438"/>
      <c r="P662" s="438"/>
      <c r="Q662" s="438"/>
      <c r="R662" s="438"/>
      <c r="S662" s="438"/>
      <c r="T662" s="438"/>
      <c r="U662" s="438"/>
      <c r="V662" s="438"/>
      <c r="W662" s="438"/>
      <c r="X662" s="438"/>
      <c r="Y662" s="452"/>
      <c r="Z662" s="455"/>
      <c r="AA662" s="457"/>
      <c r="AC662" s="129"/>
      <c r="AD662" s="129"/>
      <c r="AE662" s="129"/>
      <c r="AF662" s="129"/>
      <c r="AG662" s="129"/>
      <c r="AH662" s="129"/>
      <c r="AI662" s="129"/>
      <c r="AJ662" s="129"/>
      <c r="AK662" s="129"/>
      <c r="AL662" s="129"/>
      <c r="AM662" s="129"/>
      <c r="AN662" s="129"/>
      <c r="AO662" s="129"/>
      <c r="AP662" s="129"/>
      <c r="AQ662" s="129"/>
      <c r="AR662" s="129"/>
      <c r="AS662" s="129"/>
      <c r="AT662" s="129"/>
      <c r="AU662" s="129"/>
      <c r="AV662" s="129"/>
      <c r="AW662" s="129"/>
      <c r="AX662" s="129"/>
    </row>
    <row r="663" spans="1:50" ht="21" customHeight="1" x14ac:dyDescent="0.15">
      <c r="A663" s="113"/>
      <c r="B663" s="436"/>
      <c r="C663" s="439"/>
      <c r="D663" s="440"/>
      <c r="E663" s="440"/>
      <c r="F663" s="440"/>
      <c r="G663" s="440"/>
      <c r="H663" s="440"/>
      <c r="I663" s="440"/>
      <c r="J663" s="440"/>
      <c r="K663" s="440"/>
      <c r="L663" s="440"/>
      <c r="M663" s="440"/>
      <c r="N663" s="440"/>
      <c r="O663" s="440"/>
      <c r="P663" s="440"/>
      <c r="Q663" s="440"/>
      <c r="R663" s="440"/>
      <c r="S663" s="440"/>
      <c r="T663" s="440"/>
      <c r="U663" s="440"/>
      <c r="V663" s="440"/>
      <c r="W663" s="440"/>
      <c r="X663" s="440"/>
      <c r="Y663" s="453"/>
      <c r="Z663" s="458"/>
      <c r="AA663" s="460"/>
      <c r="AC663" s="129"/>
      <c r="AD663" s="129"/>
      <c r="AE663" s="129"/>
      <c r="AF663" s="129"/>
      <c r="AG663" s="129"/>
      <c r="AH663" s="129"/>
      <c r="AI663" s="129"/>
      <c r="AJ663" s="129"/>
      <c r="AK663" s="129"/>
      <c r="AL663" s="129"/>
      <c r="AM663" s="129"/>
      <c r="AN663" s="129"/>
      <c r="AO663" s="129"/>
      <c r="AP663" s="129"/>
      <c r="AQ663" s="129"/>
      <c r="AR663" s="129"/>
      <c r="AS663" s="129"/>
      <c r="AT663" s="129"/>
      <c r="AU663" s="129"/>
      <c r="AV663" s="129"/>
      <c r="AW663" s="129"/>
      <c r="AX663" s="129"/>
    </row>
    <row r="664" spans="1:50" ht="29.25" customHeight="1" x14ac:dyDescent="0.15">
      <c r="A664" s="113"/>
      <c r="B664" s="434" t="s">
        <v>325</v>
      </c>
      <c r="C664" s="437" t="s">
        <v>454</v>
      </c>
      <c r="D664" s="438"/>
      <c r="E664" s="438"/>
      <c r="F664" s="438"/>
      <c r="G664" s="438"/>
      <c r="H664" s="438"/>
      <c r="I664" s="438"/>
      <c r="J664" s="438"/>
      <c r="K664" s="438"/>
      <c r="L664" s="438"/>
      <c r="M664" s="438"/>
      <c r="N664" s="438"/>
      <c r="O664" s="438"/>
      <c r="P664" s="438"/>
      <c r="Q664" s="438"/>
      <c r="R664" s="438"/>
      <c r="S664" s="438"/>
      <c r="T664" s="438"/>
      <c r="U664" s="438"/>
      <c r="V664" s="438"/>
      <c r="W664" s="438"/>
      <c r="X664" s="438"/>
      <c r="Y664" s="452"/>
      <c r="Z664" s="455"/>
      <c r="AA664" s="457"/>
      <c r="AC664" s="129"/>
      <c r="AD664" s="129"/>
      <c r="AE664" s="129"/>
      <c r="AF664" s="129"/>
      <c r="AG664" s="129"/>
      <c r="AH664" s="129"/>
      <c r="AI664" s="129"/>
      <c r="AJ664" s="129"/>
      <c r="AK664" s="129"/>
      <c r="AL664" s="129"/>
      <c r="AM664" s="129"/>
      <c r="AN664" s="129"/>
      <c r="AO664" s="129"/>
      <c r="AP664" s="129"/>
      <c r="AQ664" s="129"/>
      <c r="AR664" s="129"/>
      <c r="AS664" s="129"/>
      <c r="AT664" s="129"/>
      <c r="AU664" s="129"/>
      <c r="AV664" s="129"/>
      <c r="AW664" s="129"/>
      <c r="AX664" s="129"/>
    </row>
    <row r="665" spans="1:50" ht="20.25" customHeight="1" x14ac:dyDescent="0.15">
      <c r="A665" s="113"/>
      <c r="B665" s="436"/>
      <c r="C665" s="439"/>
      <c r="D665" s="440"/>
      <c r="E665" s="440"/>
      <c r="F665" s="440"/>
      <c r="G665" s="440"/>
      <c r="H665" s="440"/>
      <c r="I665" s="440"/>
      <c r="J665" s="440"/>
      <c r="K665" s="440"/>
      <c r="L665" s="440"/>
      <c r="M665" s="440"/>
      <c r="N665" s="440"/>
      <c r="O665" s="440"/>
      <c r="P665" s="440"/>
      <c r="Q665" s="440"/>
      <c r="R665" s="440"/>
      <c r="S665" s="440"/>
      <c r="T665" s="440"/>
      <c r="U665" s="440"/>
      <c r="V665" s="440"/>
      <c r="W665" s="440"/>
      <c r="X665" s="440"/>
      <c r="Y665" s="453"/>
      <c r="Z665" s="458"/>
      <c r="AA665" s="460"/>
      <c r="AC665" s="129"/>
      <c r="AD665" s="129"/>
      <c r="AE665" s="129"/>
      <c r="AF665" s="129"/>
      <c r="AG665" s="129"/>
      <c r="AH665" s="129"/>
      <c r="AI665" s="129"/>
      <c r="AJ665" s="129"/>
      <c r="AK665" s="129"/>
      <c r="AL665" s="129"/>
      <c r="AM665" s="129"/>
      <c r="AN665" s="129"/>
      <c r="AO665" s="129"/>
      <c r="AP665" s="129"/>
      <c r="AQ665" s="129"/>
      <c r="AR665" s="129"/>
      <c r="AS665" s="129"/>
      <c r="AT665" s="129"/>
      <c r="AU665" s="129"/>
      <c r="AV665" s="129"/>
      <c r="AW665" s="129"/>
      <c r="AX665" s="129"/>
    </row>
    <row r="666" spans="1:50" ht="6.75" customHeight="1" x14ac:dyDescent="0.15">
      <c r="A666" s="113"/>
      <c r="B666" s="78"/>
      <c r="C666" s="126"/>
      <c r="D666" s="126"/>
      <c r="E666" s="126"/>
      <c r="F666" s="126"/>
      <c r="G666" s="126"/>
      <c r="H666" s="126"/>
      <c r="I666" s="126"/>
      <c r="J666" s="126"/>
      <c r="K666" s="126"/>
      <c r="L666" s="126"/>
      <c r="M666" s="126"/>
      <c r="N666" s="126"/>
      <c r="O666" s="127"/>
      <c r="P666" s="126"/>
      <c r="Q666" s="126"/>
      <c r="R666" s="126"/>
      <c r="S666" s="126"/>
      <c r="T666" s="126"/>
      <c r="U666" s="126"/>
      <c r="V666" s="126"/>
      <c r="W666" s="126"/>
      <c r="X666" s="126"/>
      <c r="Y666" s="402"/>
      <c r="Z666" s="402"/>
      <c r="AA666" s="402"/>
      <c r="AC666" s="129"/>
      <c r="AD666" s="129"/>
      <c r="AE666" s="129"/>
      <c r="AF666" s="129"/>
      <c r="AG666" s="129"/>
      <c r="AH666" s="129"/>
      <c r="AI666" s="129"/>
      <c r="AJ666" s="129"/>
      <c r="AK666" s="129"/>
      <c r="AL666" s="129"/>
      <c r="AM666" s="129"/>
      <c r="AN666" s="129"/>
      <c r="AO666" s="129"/>
      <c r="AP666" s="129"/>
      <c r="AQ666" s="129"/>
      <c r="AR666" s="129"/>
      <c r="AS666" s="129"/>
      <c r="AT666" s="129"/>
      <c r="AU666" s="129"/>
      <c r="AV666" s="129"/>
      <c r="AW666" s="129"/>
      <c r="AX666" s="129"/>
    </row>
    <row r="667" spans="1:50" ht="18" customHeight="1" x14ac:dyDescent="0.15">
      <c r="A667" s="115" t="s">
        <v>456</v>
      </c>
      <c r="B667" s="102"/>
      <c r="C667" s="113"/>
      <c r="D667" s="113"/>
      <c r="E667" s="113"/>
      <c r="F667" s="113"/>
      <c r="G667" s="113"/>
      <c r="H667" s="113"/>
      <c r="I667" s="113"/>
      <c r="J667" s="128"/>
      <c r="Y667" s="111"/>
      <c r="Z667" s="111"/>
      <c r="AA667" s="111"/>
      <c r="AC667" s="129"/>
      <c r="AD667" s="129"/>
      <c r="AE667" s="129"/>
      <c r="AF667" s="129"/>
      <c r="AG667" s="129"/>
      <c r="AH667" s="129"/>
      <c r="AI667" s="129"/>
      <c r="AJ667" s="129"/>
      <c r="AK667" s="129"/>
      <c r="AL667" s="129"/>
      <c r="AM667" s="129"/>
      <c r="AN667" s="129"/>
      <c r="AO667" s="129"/>
      <c r="AP667" s="129"/>
      <c r="AQ667" s="129"/>
      <c r="AR667" s="129"/>
      <c r="AS667" s="129"/>
      <c r="AT667" s="129"/>
      <c r="AU667" s="129"/>
      <c r="AV667" s="129"/>
      <c r="AW667" s="129"/>
      <c r="AX667" s="129"/>
    </row>
    <row r="668" spans="1:50" ht="18" customHeight="1" x14ac:dyDescent="0.25">
      <c r="A668" s="180"/>
      <c r="B668" s="70" t="s">
        <v>429</v>
      </c>
      <c r="C668" s="138"/>
      <c r="D668" s="138"/>
      <c r="E668" s="138"/>
      <c r="F668" s="138"/>
      <c r="G668" s="138"/>
      <c r="H668" s="138"/>
      <c r="I668" s="138"/>
      <c r="Y668" s="69"/>
    </row>
    <row r="669" spans="1:50" ht="26.25" customHeight="1" x14ac:dyDescent="0.15">
      <c r="A669" s="113"/>
      <c r="B669" s="434" t="s">
        <v>8</v>
      </c>
      <c r="C669" s="437" t="s">
        <v>425</v>
      </c>
      <c r="D669" s="438"/>
      <c r="E669" s="438"/>
      <c r="F669" s="438"/>
      <c r="G669" s="438"/>
      <c r="H669" s="438"/>
      <c r="I669" s="438"/>
      <c r="J669" s="438"/>
      <c r="K669" s="438"/>
      <c r="L669" s="438"/>
      <c r="M669" s="438"/>
      <c r="N669" s="438"/>
      <c r="O669" s="438"/>
      <c r="P669" s="438"/>
      <c r="Q669" s="438"/>
      <c r="R669" s="438"/>
      <c r="S669" s="438"/>
      <c r="T669" s="438"/>
      <c r="U669" s="438"/>
      <c r="V669" s="438"/>
      <c r="W669" s="438"/>
      <c r="X669" s="452"/>
      <c r="Y669" s="461"/>
      <c r="Z669" s="462"/>
      <c r="AA669" s="463"/>
    </row>
    <row r="670" spans="1:50" ht="28.5" customHeight="1" x14ac:dyDescent="0.15">
      <c r="A670" s="113"/>
      <c r="B670" s="435"/>
      <c r="C670" s="528" t="s">
        <v>116</v>
      </c>
      <c r="D670" s="477" t="s">
        <v>426</v>
      </c>
      <c r="E670" s="477"/>
      <c r="F670" s="477"/>
      <c r="G670" s="477"/>
      <c r="H670" s="477"/>
      <c r="I670" s="477"/>
      <c r="J670" s="477"/>
      <c r="K670" s="477"/>
      <c r="L670" s="477"/>
      <c r="M670" s="477"/>
      <c r="N670" s="477"/>
      <c r="O670" s="477"/>
      <c r="P670" s="477"/>
      <c r="Q670" s="477"/>
      <c r="R670" s="477"/>
      <c r="S670" s="477"/>
      <c r="T670" s="477"/>
      <c r="U670" s="477"/>
      <c r="V670" s="477"/>
      <c r="W670" s="477"/>
      <c r="X670" s="478"/>
      <c r="Y670" s="489"/>
      <c r="Z670" s="490"/>
      <c r="AA670" s="491"/>
    </row>
    <row r="671" spans="1:50" ht="27" customHeight="1" x14ac:dyDescent="0.15">
      <c r="A671" s="113"/>
      <c r="B671" s="435"/>
      <c r="C671" s="528"/>
      <c r="D671" s="477"/>
      <c r="E671" s="477"/>
      <c r="F671" s="477"/>
      <c r="G671" s="477"/>
      <c r="H671" s="477"/>
      <c r="I671" s="477"/>
      <c r="J671" s="477"/>
      <c r="K671" s="477"/>
      <c r="L671" s="477"/>
      <c r="M671" s="477"/>
      <c r="N671" s="477"/>
      <c r="O671" s="477"/>
      <c r="P671" s="477"/>
      <c r="Q671" s="477"/>
      <c r="R671" s="477"/>
      <c r="S671" s="477"/>
      <c r="T671" s="477"/>
      <c r="U671" s="477"/>
      <c r="V671" s="477"/>
      <c r="W671" s="477"/>
      <c r="X671" s="478"/>
      <c r="Y671" s="489"/>
      <c r="Z671" s="490"/>
      <c r="AA671" s="491"/>
    </row>
    <row r="672" spans="1:50" ht="19.5" customHeight="1" x14ac:dyDescent="0.15">
      <c r="A672" s="113"/>
      <c r="B672" s="435"/>
      <c r="C672" s="528" t="s">
        <v>428</v>
      </c>
      <c r="D672" s="477" t="s">
        <v>427</v>
      </c>
      <c r="E672" s="477"/>
      <c r="F672" s="477"/>
      <c r="G672" s="477"/>
      <c r="H672" s="477"/>
      <c r="I672" s="477"/>
      <c r="J672" s="477"/>
      <c r="K672" s="477"/>
      <c r="L672" s="477"/>
      <c r="M672" s="477"/>
      <c r="N672" s="477"/>
      <c r="O672" s="477"/>
      <c r="P672" s="477"/>
      <c r="Q672" s="477"/>
      <c r="R672" s="477"/>
      <c r="S672" s="477"/>
      <c r="T672" s="477"/>
      <c r="U672" s="477"/>
      <c r="V672" s="477"/>
      <c r="W672" s="477"/>
      <c r="X672" s="478"/>
      <c r="Y672" s="489"/>
      <c r="Z672" s="490"/>
      <c r="AA672" s="491"/>
    </row>
    <row r="673" spans="1:27" ht="19.5" customHeight="1" x14ac:dyDescent="0.15">
      <c r="A673" s="113"/>
      <c r="B673" s="436"/>
      <c r="C673" s="528"/>
      <c r="D673" s="477"/>
      <c r="E673" s="477"/>
      <c r="F673" s="477"/>
      <c r="G673" s="477"/>
      <c r="H673" s="477"/>
      <c r="I673" s="477"/>
      <c r="J673" s="477"/>
      <c r="K673" s="477"/>
      <c r="L673" s="477"/>
      <c r="M673" s="477"/>
      <c r="N673" s="477"/>
      <c r="O673" s="477"/>
      <c r="P673" s="477"/>
      <c r="Q673" s="477"/>
      <c r="R673" s="477"/>
      <c r="S673" s="477"/>
      <c r="T673" s="477"/>
      <c r="U673" s="477"/>
      <c r="V673" s="477"/>
      <c r="W673" s="477"/>
      <c r="X673" s="478"/>
      <c r="Y673" s="464"/>
      <c r="Z673" s="465"/>
      <c r="AA673" s="466"/>
    </row>
    <row r="674" spans="1:27" ht="15" customHeight="1" x14ac:dyDescent="0.15">
      <c r="A674" s="113"/>
      <c r="B674" s="399" t="s">
        <v>188</v>
      </c>
      <c r="C674" s="500" t="s">
        <v>386</v>
      </c>
      <c r="D674" s="501"/>
      <c r="E674" s="501"/>
      <c r="F674" s="501"/>
      <c r="G674" s="501"/>
      <c r="H674" s="501"/>
      <c r="I674" s="501"/>
      <c r="J674" s="501"/>
      <c r="K674" s="501"/>
      <c r="L674" s="501"/>
      <c r="M674" s="501"/>
      <c r="N674" s="501"/>
      <c r="O674" s="501"/>
      <c r="P674" s="501"/>
      <c r="Q674" s="501"/>
      <c r="R674" s="501"/>
      <c r="S674" s="501"/>
      <c r="T674" s="501"/>
      <c r="U674" s="501"/>
      <c r="V674" s="501"/>
      <c r="W674" s="501"/>
      <c r="X674" s="502"/>
      <c r="Y674" s="716"/>
      <c r="Z674" s="717"/>
      <c r="AA674" s="718"/>
    </row>
    <row r="675" spans="1:27" ht="18" customHeight="1" x14ac:dyDescent="0.15">
      <c r="A675" s="113"/>
      <c r="B675" s="70" t="s">
        <v>430</v>
      </c>
      <c r="C675" s="138"/>
      <c r="D675" s="138"/>
      <c r="E675" s="138"/>
      <c r="F675" s="138"/>
      <c r="G675" s="138"/>
      <c r="H675" s="138"/>
      <c r="I675" s="138"/>
      <c r="L675" s="405"/>
      <c r="M675" s="405"/>
      <c r="N675" s="405"/>
      <c r="O675" s="405"/>
      <c r="P675" s="405"/>
      <c r="Q675" s="405"/>
      <c r="R675" s="405"/>
      <c r="S675" s="405"/>
      <c r="T675" s="405"/>
      <c r="U675" s="405"/>
      <c r="V675" s="405"/>
      <c r="W675" s="405"/>
      <c r="X675" s="405"/>
      <c r="Y675" s="405"/>
      <c r="Z675" s="402"/>
      <c r="AA675" s="403"/>
    </row>
    <row r="676" spans="1:27" ht="15" customHeight="1" x14ac:dyDescent="0.15">
      <c r="A676" s="113"/>
      <c r="B676" s="709" t="s">
        <v>341</v>
      </c>
      <c r="C676" s="522" t="s">
        <v>431</v>
      </c>
      <c r="D676" s="523"/>
      <c r="E676" s="523"/>
      <c r="F676" s="523"/>
      <c r="G676" s="523"/>
      <c r="H676" s="523"/>
      <c r="I676" s="523"/>
      <c r="J676" s="523"/>
      <c r="K676" s="523"/>
      <c r="L676" s="523"/>
      <c r="M676" s="523"/>
      <c r="N676" s="523"/>
      <c r="O676" s="523"/>
      <c r="P676" s="523"/>
      <c r="Q676" s="523"/>
      <c r="R676" s="523"/>
      <c r="S676" s="523"/>
      <c r="T676" s="523"/>
      <c r="U676" s="523"/>
      <c r="V676" s="523"/>
      <c r="W676" s="523"/>
      <c r="X676" s="524"/>
      <c r="Y676" s="461"/>
      <c r="Z676" s="462"/>
      <c r="AA676" s="463"/>
    </row>
    <row r="677" spans="1:27" ht="15" customHeight="1" x14ac:dyDescent="0.15">
      <c r="A677" s="113"/>
      <c r="B677" s="710"/>
      <c r="C677" s="525"/>
      <c r="D677" s="526"/>
      <c r="E677" s="526"/>
      <c r="F677" s="526"/>
      <c r="G677" s="526"/>
      <c r="H677" s="526"/>
      <c r="I677" s="526"/>
      <c r="J677" s="526"/>
      <c r="K677" s="526"/>
      <c r="L677" s="526"/>
      <c r="M677" s="526"/>
      <c r="N677" s="526"/>
      <c r="O677" s="526"/>
      <c r="P677" s="526"/>
      <c r="Q677" s="526"/>
      <c r="R677" s="526"/>
      <c r="S677" s="526"/>
      <c r="T677" s="526"/>
      <c r="U677" s="526"/>
      <c r="V677" s="526"/>
      <c r="W677" s="526"/>
      <c r="X677" s="527"/>
      <c r="Y677" s="464"/>
      <c r="Z677" s="465"/>
      <c r="AA677" s="466"/>
    </row>
    <row r="678" spans="1:27" ht="15" customHeight="1" x14ac:dyDescent="0.15">
      <c r="A678" s="113"/>
      <c r="B678" s="399" t="s">
        <v>188</v>
      </c>
      <c r="C678" s="439" t="s">
        <v>386</v>
      </c>
      <c r="D678" s="440"/>
      <c r="E678" s="440"/>
      <c r="F678" s="440"/>
      <c r="G678" s="440"/>
      <c r="H678" s="440"/>
      <c r="I678" s="440"/>
      <c r="J678" s="440"/>
      <c r="K678" s="440"/>
      <c r="L678" s="440"/>
      <c r="M678" s="440"/>
      <c r="N678" s="440"/>
      <c r="O678" s="440"/>
      <c r="P678" s="440"/>
      <c r="Q678" s="440"/>
      <c r="R678" s="440"/>
      <c r="S678" s="440"/>
      <c r="T678" s="440"/>
      <c r="U678" s="440"/>
      <c r="V678" s="440"/>
      <c r="W678" s="440"/>
      <c r="X678" s="440"/>
      <c r="Y678" s="464"/>
      <c r="Z678" s="465"/>
      <c r="AA678" s="466"/>
    </row>
    <row r="679" spans="1:27" ht="18" customHeight="1" x14ac:dyDescent="0.25">
      <c r="A679" s="180"/>
      <c r="B679" s="70" t="s">
        <v>432</v>
      </c>
      <c r="C679" s="138"/>
      <c r="D679" s="138"/>
      <c r="E679" s="138"/>
      <c r="F679" s="138"/>
      <c r="G679" s="138"/>
      <c r="H679" s="138"/>
      <c r="I679" s="138"/>
      <c r="Y679" s="69"/>
    </row>
    <row r="680" spans="1:27" ht="15" customHeight="1" x14ac:dyDescent="0.15">
      <c r="A680" s="180"/>
      <c r="B680" s="434" t="s">
        <v>8</v>
      </c>
      <c r="C680" s="607" t="s">
        <v>433</v>
      </c>
      <c r="D680" s="561"/>
      <c r="E680" s="561"/>
      <c r="F680" s="561"/>
      <c r="G680" s="561"/>
      <c r="H680" s="561"/>
      <c r="I680" s="561"/>
      <c r="J680" s="561"/>
      <c r="K680" s="561"/>
      <c r="L680" s="561"/>
      <c r="M680" s="561"/>
      <c r="N680" s="561"/>
      <c r="O680" s="561"/>
      <c r="P680" s="561"/>
      <c r="Q680" s="561"/>
      <c r="R680" s="561"/>
      <c r="S680" s="561"/>
      <c r="T680" s="561"/>
      <c r="U680" s="561"/>
      <c r="V680" s="561"/>
      <c r="W680" s="561"/>
      <c r="X680" s="721"/>
      <c r="Y680" s="650"/>
      <c r="Z680" s="651"/>
      <c r="AA680" s="652"/>
    </row>
    <row r="681" spans="1:27" ht="21" customHeight="1" x14ac:dyDescent="0.15">
      <c r="A681" s="113"/>
      <c r="B681" s="435"/>
      <c r="C681" s="528" t="s">
        <v>116</v>
      </c>
      <c r="D681" s="477" t="s">
        <v>434</v>
      </c>
      <c r="E681" s="477"/>
      <c r="F681" s="477"/>
      <c r="G681" s="477"/>
      <c r="H681" s="477"/>
      <c r="I681" s="477"/>
      <c r="J681" s="477"/>
      <c r="K681" s="477"/>
      <c r="L681" s="477"/>
      <c r="M681" s="477"/>
      <c r="N681" s="477"/>
      <c r="O681" s="477"/>
      <c r="P681" s="477"/>
      <c r="Q681" s="477"/>
      <c r="R681" s="477"/>
      <c r="S681" s="477"/>
      <c r="T681" s="477"/>
      <c r="U681" s="477"/>
      <c r="V681" s="477"/>
      <c r="W681" s="477"/>
      <c r="X681" s="478"/>
      <c r="Y681" s="608"/>
      <c r="Z681" s="609"/>
      <c r="AA681" s="610"/>
    </row>
    <row r="682" spans="1:27" ht="21" customHeight="1" x14ac:dyDescent="0.15">
      <c r="A682" s="113"/>
      <c r="B682" s="435"/>
      <c r="C682" s="528"/>
      <c r="D682" s="477"/>
      <c r="E682" s="477"/>
      <c r="F682" s="477"/>
      <c r="G682" s="477"/>
      <c r="H682" s="477"/>
      <c r="I682" s="477"/>
      <c r="J682" s="477"/>
      <c r="K682" s="477"/>
      <c r="L682" s="477"/>
      <c r="M682" s="477"/>
      <c r="N682" s="477"/>
      <c r="O682" s="477"/>
      <c r="P682" s="477"/>
      <c r="Q682" s="477"/>
      <c r="R682" s="477"/>
      <c r="S682" s="477"/>
      <c r="T682" s="477"/>
      <c r="U682" s="477"/>
      <c r="V682" s="477"/>
      <c r="W682" s="477"/>
      <c r="X682" s="478"/>
      <c r="Y682" s="608"/>
      <c r="Z682" s="609"/>
      <c r="AA682" s="610"/>
    </row>
    <row r="683" spans="1:27" ht="33.75" customHeight="1" x14ac:dyDescent="0.15">
      <c r="A683" s="113"/>
      <c r="B683" s="435"/>
      <c r="C683" s="528" t="s">
        <v>435</v>
      </c>
      <c r="D683" s="477" t="s">
        <v>436</v>
      </c>
      <c r="E683" s="477"/>
      <c r="F683" s="477"/>
      <c r="G683" s="477"/>
      <c r="H683" s="477"/>
      <c r="I683" s="477"/>
      <c r="J683" s="477"/>
      <c r="K683" s="477"/>
      <c r="L683" s="477"/>
      <c r="M683" s="477"/>
      <c r="N683" s="477"/>
      <c r="O683" s="477"/>
      <c r="P683" s="477"/>
      <c r="Q683" s="477"/>
      <c r="R683" s="477"/>
      <c r="S683" s="477"/>
      <c r="T683" s="477"/>
      <c r="U683" s="477"/>
      <c r="V683" s="477"/>
      <c r="W683" s="477"/>
      <c r="X683" s="478"/>
      <c r="Y683" s="608"/>
      <c r="Z683" s="609"/>
      <c r="AA683" s="610"/>
    </row>
    <row r="684" spans="1:27" ht="39.75" customHeight="1" x14ac:dyDescent="0.15">
      <c r="A684" s="113"/>
      <c r="B684" s="436"/>
      <c r="C684" s="712"/>
      <c r="D684" s="440"/>
      <c r="E684" s="440"/>
      <c r="F684" s="440"/>
      <c r="G684" s="440"/>
      <c r="H684" s="440"/>
      <c r="I684" s="440"/>
      <c r="J684" s="440"/>
      <c r="K684" s="440"/>
      <c r="L684" s="440"/>
      <c r="M684" s="440"/>
      <c r="N684" s="440"/>
      <c r="O684" s="440"/>
      <c r="P684" s="440"/>
      <c r="Q684" s="440"/>
      <c r="R684" s="440"/>
      <c r="S684" s="440"/>
      <c r="T684" s="440"/>
      <c r="U684" s="440"/>
      <c r="V684" s="440"/>
      <c r="W684" s="440"/>
      <c r="X684" s="453"/>
      <c r="Y684" s="611"/>
      <c r="Z684" s="612"/>
      <c r="AA684" s="613"/>
    </row>
    <row r="685" spans="1:27" ht="21" customHeight="1" x14ac:dyDescent="0.15">
      <c r="A685" s="113"/>
      <c r="B685" s="411" t="s">
        <v>188</v>
      </c>
      <c r="C685" s="503" t="s">
        <v>386</v>
      </c>
      <c r="D685" s="504"/>
      <c r="E685" s="504"/>
      <c r="F685" s="504"/>
      <c r="G685" s="504"/>
      <c r="H685" s="504"/>
      <c r="I685" s="504"/>
      <c r="J685" s="504"/>
      <c r="K685" s="504"/>
      <c r="L685" s="504"/>
      <c r="M685" s="504"/>
      <c r="N685" s="504"/>
      <c r="O685" s="504"/>
      <c r="P685" s="504"/>
      <c r="Q685" s="504"/>
      <c r="R685" s="504"/>
      <c r="S685" s="504"/>
      <c r="T685" s="504"/>
      <c r="U685" s="504"/>
      <c r="V685" s="504"/>
      <c r="W685" s="504"/>
      <c r="X685" s="505"/>
      <c r="Y685" s="428"/>
      <c r="Z685" s="424"/>
      <c r="AA685" s="429"/>
    </row>
    <row r="686" spans="1:27" ht="18" customHeight="1" x14ac:dyDescent="0.25">
      <c r="A686" s="180"/>
      <c r="B686" s="70" t="s">
        <v>250</v>
      </c>
      <c r="C686" s="138"/>
      <c r="D686" s="138"/>
      <c r="E686" s="138"/>
      <c r="F686" s="138"/>
      <c r="G686" s="138"/>
      <c r="H686" s="138"/>
      <c r="I686" s="138"/>
      <c r="Y686" s="69"/>
    </row>
    <row r="687" spans="1:27" ht="30" customHeight="1" x14ac:dyDescent="0.15">
      <c r="A687" s="113"/>
      <c r="B687" s="434" t="s">
        <v>8</v>
      </c>
      <c r="C687" s="437" t="s">
        <v>437</v>
      </c>
      <c r="D687" s="438"/>
      <c r="E687" s="438"/>
      <c r="F687" s="438"/>
      <c r="G687" s="438"/>
      <c r="H687" s="438"/>
      <c r="I687" s="438"/>
      <c r="J687" s="438"/>
      <c r="K687" s="438"/>
      <c r="L687" s="438"/>
      <c r="M687" s="438"/>
      <c r="N687" s="438"/>
      <c r="O687" s="438"/>
      <c r="P687" s="438"/>
      <c r="Q687" s="438"/>
      <c r="R687" s="438"/>
      <c r="S687" s="438"/>
      <c r="T687" s="438"/>
      <c r="U687" s="438"/>
      <c r="V687" s="438"/>
      <c r="W687" s="438"/>
      <c r="X687" s="438"/>
      <c r="Y687" s="454"/>
      <c r="Z687" s="454"/>
      <c r="AA687" s="454"/>
    </row>
    <row r="688" spans="1:27" ht="30" customHeight="1" x14ac:dyDescent="0.15">
      <c r="A688" s="113"/>
      <c r="B688" s="436"/>
      <c r="C688" s="439"/>
      <c r="D688" s="440"/>
      <c r="E688" s="440"/>
      <c r="F688" s="440"/>
      <c r="G688" s="440"/>
      <c r="H688" s="440"/>
      <c r="I688" s="440"/>
      <c r="J688" s="440"/>
      <c r="K688" s="440"/>
      <c r="L688" s="440"/>
      <c r="M688" s="440"/>
      <c r="N688" s="440"/>
      <c r="O688" s="440"/>
      <c r="P688" s="440"/>
      <c r="Q688" s="440"/>
      <c r="R688" s="440"/>
      <c r="S688" s="440"/>
      <c r="T688" s="440"/>
      <c r="U688" s="440"/>
      <c r="V688" s="440"/>
      <c r="W688" s="440"/>
      <c r="X688" s="440"/>
      <c r="Y688" s="454"/>
      <c r="Z688" s="454"/>
      <c r="AA688" s="454"/>
    </row>
    <row r="689" spans="1:50" ht="15" customHeight="1" x14ac:dyDescent="0.15">
      <c r="A689" s="113"/>
      <c r="B689" s="434" t="s">
        <v>9</v>
      </c>
      <c r="C689" s="437" t="s">
        <v>249</v>
      </c>
      <c r="D689" s="438"/>
      <c r="E689" s="438"/>
      <c r="F689" s="438"/>
      <c r="G689" s="438"/>
      <c r="H689" s="438"/>
      <c r="I689" s="438"/>
      <c r="J689" s="438"/>
      <c r="K689" s="438"/>
      <c r="L689" s="438"/>
      <c r="M689" s="438"/>
      <c r="N689" s="438"/>
      <c r="O689" s="438"/>
      <c r="P689" s="438"/>
      <c r="Q689" s="438"/>
      <c r="R689" s="438"/>
      <c r="S689" s="438"/>
      <c r="T689" s="438"/>
      <c r="U689" s="438"/>
      <c r="V689" s="438"/>
      <c r="W689" s="438"/>
      <c r="X689" s="438"/>
      <c r="Y689" s="454"/>
      <c r="Z689" s="454"/>
      <c r="AA689" s="454"/>
    </row>
    <row r="690" spans="1:50" ht="15" customHeight="1" x14ac:dyDescent="0.15">
      <c r="A690" s="113"/>
      <c r="B690" s="436"/>
      <c r="C690" s="439"/>
      <c r="D690" s="440"/>
      <c r="E690" s="440"/>
      <c r="F690" s="440"/>
      <c r="G690" s="440"/>
      <c r="H690" s="440"/>
      <c r="I690" s="440"/>
      <c r="J690" s="440"/>
      <c r="K690" s="440"/>
      <c r="L690" s="440"/>
      <c r="M690" s="440"/>
      <c r="N690" s="440"/>
      <c r="O690" s="440"/>
      <c r="P690" s="440"/>
      <c r="Q690" s="440"/>
      <c r="R690" s="440"/>
      <c r="S690" s="440"/>
      <c r="T690" s="440"/>
      <c r="U690" s="440"/>
      <c r="V690" s="440"/>
      <c r="W690" s="440"/>
      <c r="X690" s="440"/>
      <c r="Y690" s="454"/>
      <c r="Z690" s="454"/>
      <c r="AA690" s="454"/>
    </row>
    <row r="691" spans="1:50" s="178" customFormat="1" ht="12.75" customHeight="1" x14ac:dyDescent="0.15">
      <c r="A691" s="101"/>
      <c r="B691" s="78"/>
      <c r="C691" s="405"/>
      <c r="D691" s="405"/>
      <c r="E691" s="405"/>
      <c r="F691" s="405"/>
      <c r="G691" s="405"/>
      <c r="H691" s="405"/>
      <c r="I691" s="405"/>
      <c r="J691" s="405"/>
      <c r="K691" s="405"/>
      <c r="L691" s="405"/>
      <c r="M691" s="405"/>
      <c r="N691" s="405"/>
      <c r="O691" s="405"/>
      <c r="P691" s="405"/>
      <c r="Q691" s="405"/>
      <c r="R691" s="405"/>
      <c r="S691" s="405"/>
      <c r="T691" s="405"/>
      <c r="U691" s="405"/>
      <c r="V691" s="405"/>
      <c r="W691" s="405"/>
      <c r="X691" s="405"/>
      <c r="Y691" s="78"/>
      <c r="Z691" s="78"/>
      <c r="AA691" s="78"/>
      <c r="AC691" s="129"/>
      <c r="AD691" s="129"/>
      <c r="AE691" s="129"/>
      <c r="AF691" s="129"/>
      <c r="AG691" s="129"/>
      <c r="AH691" s="129"/>
      <c r="AI691" s="129"/>
      <c r="AJ691" s="129"/>
      <c r="AK691" s="129"/>
      <c r="AL691" s="129"/>
      <c r="AM691" s="129"/>
      <c r="AN691" s="129"/>
      <c r="AO691" s="129"/>
      <c r="AP691" s="129"/>
      <c r="AQ691" s="129"/>
      <c r="AR691" s="129"/>
      <c r="AS691" s="129"/>
      <c r="AT691" s="129"/>
      <c r="AU691" s="129"/>
      <c r="AV691" s="129"/>
      <c r="AW691" s="129"/>
      <c r="AX691" s="129"/>
    </row>
    <row r="692" spans="1:50" s="166" customFormat="1" ht="18" customHeight="1" x14ac:dyDescent="0.15">
      <c r="A692" s="115" t="s">
        <v>586</v>
      </c>
      <c r="B692" s="112"/>
      <c r="C692" s="142"/>
      <c r="D692" s="142"/>
      <c r="E692" s="142"/>
      <c r="F692" s="142"/>
      <c r="G692" s="142"/>
      <c r="H692" s="142"/>
      <c r="I692" s="142"/>
      <c r="J692" s="143"/>
      <c r="K692" s="143"/>
      <c r="L692" s="143"/>
      <c r="M692" s="143"/>
      <c r="N692" s="143"/>
      <c r="O692" s="143"/>
      <c r="P692" s="143"/>
      <c r="Q692" s="143"/>
      <c r="R692" s="143"/>
      <c r="S692" s="143"/>
      <c r="T692" s="143"/>
      <c r="U692" s="143"/>
      <c r="V692" s="143"/>
      <c r="W692" s="143"/>
      <c r="X692" s="143"/>
      <c r="Y692" s="143"/>
      <c r="Z692" s="181"/>
      <c r="AA692" s="181"/>
      <c r="AB692" s="186"/>
      <c r="AC692" s="186"/>
      <c r="AD692" s="186"/>
      <c r="AE692" s="186"/>
    </row>
    <row r="693" spans="1:50" s="166" customFormat="1" ht="18" customHeight="1" x14ac:dyDescent="0.15">
      <c r="A693" s="115"/>
      <c r="B693" s="432" t="s">
        <v>578</v>
      </c>
      <c r="C693" s="433"/>
      <c r="D693" s="142"/>
      <c r="E693" s="142"/>
      <c r="F693" s="142"/>
      <c r="G693" s="142"/>
      <c r="H693" s="142"/>
      <c r="I693" s="142"/>
      <c r="J693" s="143"/>
      <c r="K693" s="143"/>
      <c r="L693" s="143"/>
      <c r="M693" s="143"/>
      <c r="N693" s="143"/>
      <c r="O693" s="143"/>
      <c r="P693" s="143"/>
      <c r="Q693" s="143"/>
      <c r="R693" s="143"/>
      <c r="S693" s="143"/>
      <c r="T693" s="143"/>
      <c r="U693" s="143"/>
      <c r="V693" s="143"/>
      <c r="W693" s="143"/>
      <c r="X693" s="143"/>
      <c r="Y693" s="143"/>
      <c r="Z693" s="181"/>
      <c r="AA693" s="181"/>
      <c r="AB693" s="186"/>
      <c r="AC693" s="186"/>
      <c r="AD693" s="186"/>
      <c r="AE693" s="186"/>
    </row>
    <row r="694" spans="1:50" s="129" customFormat="1" ht="45" customHeight="1" x14ac:dyDescent="0.15">
      <c r="A694" s="101"/>
      <c r="B694" s="434" t="s">
        <v>568</v>
      </c>
      <c r="C694" s="437" t="s">
        <v>856</v>
      </c>
      <c r="D694" s="438"/>
      <c r="E694" s="438"/>
      <c r="F694" s="438"/>
      <c r="G694" s="438"/>
      <c r="H694" s="438"/>
      <c r="I694" s="438"/>
      <c r="J694" s="438"/>
      <c r="K694" s="438"/>
      <c r="L694" s="438"/>
      <c r="M694" s="438"/>
      <c r="N694" s="438"/>
      <c r="O694" s="438"/>
      <c r="P694" s="438"/>
      <c r="Q694" s="438"/>
      <c r="R694" s="438"/>
      <c r="S694" s="438"/>
      <c r="T694" s="438"/>
      <c r="U694" s="438"/>
      <c r="V694" s="438"/>
      <c r="W694" s="438"/>
      <c r="X694" s="438"/>
      <c r="Y694" s="452"/>
      <c r="Z694" s="442" t="s">
        <v>579</v>
      </c>
      <c r="AA694" s="693"/>
    </row>
    <row r="695" spans="1:50" s="129" customFormat="1" ht="38.25" customHeight="1" x14ac:dyDescent="0.15">
      <c r="A695" s="101"/>
      <c r="B695" s="435"/>
      <c r="C695" s="439"/>
      <c r="D695" s="440"/>
      <c r="E695" s="440"/>
      <c r="F695" s="440"/>
      <c r="G695" s="440"/>
      <c r="H695" s="440"/>
      <c r="I695" s="440"/>
      <c r="J695" s="440"/>
      <c r="K695" s="440"/>
      <c r="L695" s="440"/>
      <c r="M695" s="440"/>
      <c r="N695" s="440"/>
      <c r="O695" s="440"/>
      <c r="P695" s="440"/>
      <c r="Q695" s="440"/>
      <c r="R695" s="440"/>
      <c r="S695" s="440"/>
      <c r="T695" s="440"/>
      <c r="U695" s="440"/>
      <c r="V695" s="440"/>
      <c r="W695" s="440"/>
      <c r="X695" s="440"/>
      <c r="Y695" s="453"/>
      <c r="Z695" s="694"/>
      <c r="AA695" s="696"/>
    </row>
    <row r="696" spans="1:50" s="129" customFormat="1" ht="45.75" customHeight="1" x14ac:dyDescent="0.15">
      <c r="A696" s="101"/>
      <c r="B696" s="434" t="s">
        <v>570</v>
      </c>
      <c r="C696" s="437" t="s">
        <v>862</v>
      </c>
      <c r="D696" s="438"/>
      <c r="E696" s="438"/>
      <c r="F696" s="438"/>
      <c r="G696" s="438"/>
      <c r="H696" s="438"/>
      <c r="I696" s="438"/>
      <c r="J696" s="438"/>
      <c r="K696" s="438"/>
      <c r="L696" s="438"/>
      <c r="M696" s="438"/>
      <c r="N696" s="438"/>
      <c r="O696" s="438"/>
      <c r="P696" s="438"/>
      <c r="Q696" s="438"/>
      <c r="R696" s="438"/>
      <c r="S696" s="438"/>
      <c r="T696" s="438"/>
      <c r="U696" s="438"/>
      <c r="V696" s="438"/>
      <c r="W696" s="438"/>
      <c r="X696" s="438"/>
      <c r="Y696" s="438"/>
      <c r="Z696" s="441"/>
      <c r="AA696" s="441"/>
    </row>
    <row r="697" spans="1:50" s="129" customFormat="1" ht="38.25" customHeight="1" x14ac:dyDescent="0.15">
      <c r="A697" s="101"/>
      <c r="B697" s="435"/>
      <c r="C697" s="439"/>
      <c r="D697" s="440"/>
      <c r="E697" s="440"/>
      <c r="F697" s="440"/>
      <c r="G697" s="440"/>
      <c r="H697" s="440"/>
      <c r="I697" s="440"/>
      <c r="J697" s="440"/>
      <c r="K697" s="440"/>
      <c r="L697" s="440"/>
      <c r="M697" s="440"/>
      <c r="N697" s="440"/>
      <c r="O697" s="440"/>
      <c r="P697" s="440"/>
      <c r="Q697" s="440"/>
      <c r="R697" s="440"/>
      <c r="S697" s="440"/>
      <c r="T697" s="440"/>
      <c r="U697" s="440"/>
      <c r="V697" s="440"/>
      <c r="W697" s="440"/>
      <c r="X697" s="440"/>
      <c r="Y697" s="440"/>
      <c r="Z697" s="441"/>
      <c r="AA697" s="441"/>
    </row>
    <row r="698" spans="1:50" s="129" customFormat="1" ht="15" customHeight="1" x14ac:dyDescent="0.15">
      <c r="A698" s="101"/>
      <c r="B698" s="434" t="s">
        <v>129</v>
      </c>
      <c r="C698" s="437" t="s">
        <v>580</v>
      </c>
      <c r="D698" s="438"/>
      <c r="E698" s="438"/>
      <c r="F698" s="438"/>
      <c r="G698" s="438"/>
      <c r="H698" s="438"/>
      <c r="I698" s="438"/>
      <c r="J698" s="438"/>
      <c r="K698" s="438"/>
      <c r="L698" s="438"/>
      <c r="M698" s="438"/>
      <c r="N698" s="438"/>
      <c r="O698" s="438"/>
      <c r="P698" s="438"/>
      <c r="Q698" s="438"/>
      <c r="R698" s="438"/>
      <c r="S698" s="438"/>
      <c r="T698" s="438"/>
      <c r="U698" s="438"/>
      <c r="V698" s="438"/>
      <c r="W698" s="438"/>
      <c r="X698" s="438"/>
      <c r="Y698" s="438"/>
      <c r="Z698" s="441"/>
      <c r="AA698" s="441"/>
    </row>
    <row r="699" spans="1:50" s="129" customFormat="1" ht="15" customHeight="1" x14ac:dyDescent="0.15">
      <c r="A699" s="101"/>
      <c r="B699" s="435"/>
      <c r="C699" s="439"/>
      <c r="D699" s="440"/>
      <c r="E699" s="440"/>
      <c r="F699" s="440"/>
      <c r="G699" s="440"/>
      <c r="H699" s="440"/>
      <c r="I699" s="440"/>
      <c r="J699" s="440"/>
      <c r="K699" s="440"/>
      <c r="L699" s="440"/>
      <c r="M699" s="440"/>
      <c r="N699" s="440"/>
      <c r="O699" s="440"/>
      <c r="P699" s="440"/>
      <c r="Q699" s="440"/>
      <c r="R699" s="440"/>
      <c r="S699" s="440"/>
      <c r="T699" s="440"/>
      <c r="U699" s="440"/>
      <c r="V699" s="440"/>
      <c r="W699" s="440"/>
      <c r="X699" s="440"/>
      <c r="Y699" s="440"/>
      <c r="Z699" s="441"/>
      <c r="AA699" s="441"/>
    </row>
    <row r="700" spans="1:50" s="129" customFormat="1" ht="15" customHeight="1" x14ac:dyDescent="0.15">
      <c r="A700" s="101"/>
      <c r="B700" s="434" t="s">
        <v>306</v>
      </c>
      <c r="C700" s="437" t="s">
        <v>581</v>
      </c>
      <c r="D700" s="438"/>
      <c r="E700" s="438"/>
      <c r="F700" s="438"/>
      <c r="G700" s="438"/>
      <c r="H700" s="438"/>
      <c r="I700" s="438"/>
      <c r="J700" s="438"/>
      <c r="K700" s="438"/>
      <c r="L700" s="438"/>
      <c r="M700" s="438"/>
      <c r="N700" s="438"/>
      <c r="O700" s="438"/>
      <c r="P700" s="438"/>
      <c r="Q700" s="438"/>
      <c r="R700" s="438"/>
      <c r="S700" s="438"/>
      <c r="T700" s="438"/>
      <c r="U700" s="438"/>
      <c r="V700" s="438"/>
      <c r="W700" s="438"/>
      <c r="X700" s="438"/>
      <c r="Y700" s="438"/>
      <c r="Z700" s="441"/>
      <c r="AA700" s="441"/>
    </row>
    <row r="701" spans="1:50" s="129" customFormat="1" ht="15" customHeight="1" x14ac:dyDescent="0.15">
      <c r="A701" s="101"/>
      <c r="B701" s="435"/>
      <c r="C701" s="439"/>
      <c r="D701" s="440"/>
      <c r="E701" s="440"/>
      <c r="F701" s="440"/>
      <c r="G701" s="440"/>
      <c r="H701" s="440"/>
      <c r="I701" s="440"/>
      <c r="J701" s="440"/>
      <c r="K701" s="440"/>
      <c r="L701" s="440"/>
      <c r="M701" s="440"/>
      <c r="N701" s="440"/>
      <c r="O701" s="440"/>
      <c r="P701" s="440"/>
      <c r="Q701" s="440"/>
      <c r="R701" s="440"/>
      <c r="S701" s="440"/>
      <c r="T701" s="440"/>
      <c r="U701" s="440"/>
      <c r="V701" s="440"/>
      <c r="W701" s="440"/>
      <c r="X701" s="440"/>
      <c r="Y701" s="440"/>
      <c r="Z701" s="441"/>
      <c r="AA701" s="441"/>
    </row>
    <row r="702" spans="1:50" s="129" customFormat="1" ht="15" customHeight="1" x14ac:dyDescent="0.15">
      <c r="A702" s="101"/>
      <c r="B702" s="434" t="s">
        <v>308</v>
      </c>
      <c r="C702" s="437" t="s">
        <v>582</v>
      </c>
      <c r="D702" s="438"/>
      <c r="E702" s="438"/>
      <c r="F702" s="438"/>
      <c r="G702" s="438"/>
      <c r="H702" s="438"/>
      <c r="I702" s="438"/>
      <c r="J702" s="438"/>
      <c r="K702" s="438"/>
      <c r="L702" s="438"/>
      <c r="M702" s="438"/>
      <c r="N702" s="438"/>
      <c r="O702" s="438"/>
      <c r="P702" s="438"/>
      <c r="Q702" s="438"/>
      <c r="R702" s="438"/>
      <c r="S702" s="438"/>
      <c r="T702" s="438"/>
      <c r="U702" s="438"/>
      <c r="V702" s="438"/>
      <c r="W702" s="438"/>
      <c r="X702" s="438"/>
      <c r="Y702" s="438"/>
      <c r="Z702" s="441"/>
      <c r="AA702" s="441"/>
    </row>
    <row r="703" spans="1:50" s="129" customFormat="1" ht="15" customHeight="1" x14ac:dyDescent="0.15">
      <c r="A703" s="101"/>
      <c r="B703" s="435"/>
      <c r="C703" s="439"/>
      <c r="D703" s="440"/>
      <c r="E703" s="440"/>
      <c r="F703" s="440"/>
      <c r="G703" s="440"/>
      <c r="H703" s="440"/>
      <c r="I703" s="440"/>
      <c r="J703" s="440"/>
      <c r="K703" s="440"/>
      <c r="L703" s="440"/>
      <c r="M703" s="440"/>
      <c r="N703" s="440"/>
      <c r="O703" s="440"/>
      <c r="P703" s="440"/>
      <c r="Q703" s="440"/>
      <c r="R703" s="440"/>
      <c r="S703" s="440"/>
      <c r="T703" s="440"/>
      <c r="U703" s="440"/>
      <c r="V703" s="440"/>
      <c r="W703" s="440"/>
      <c r="X703" s="440"/>
      <c r="Y703" s="440"/>
      <c r="Z703" s="441"/>
      <c r="AA703" s="441"/>
    </row>
    <row r="704" spans="1:50" s="129" customFormat="1" ht="37.5" customHeight="1" x14ac:dyDescent="0.15">
      <c r="A704" s="101"/>
      <c r="B704" s="434" t="s">
        <v>445</v>
      </c>
      <c r="C704" s="437" t="s">
        <v>857</v>
      </c>
      <c r="D704" s="438"/>
      <c r="E704" s="438"/>
      <c r="F704" s="438"/>
      <c r="G704" s="438"/>
      <c r="H704" s="438"/>
      <c r="I704" s="438"/>
      <c r="J704" s="438"/>
      <c r="K704" s="438"/>
      <c r="L704" s="438"/>
      <c r="M704" s="438"/>
      <c r="N704" s="438"/>
      <c r="O704" s="438"/>
      <c r="P704" s="438"/>
      <c r="Q704" s="438"/>
      <c r="R704" s="438"/>
      <c r="S704" s="438"/>
      <c r="T704" s="438"/>
      <c r="U704" s="438"/>
      <c r="V704" s="438"/>
      <c r="W704" s="438"/>
      <c r="X704" s="438"/>
      <c r="Y704" s="438"/>
      <c r="Z704" s="441"/>
      <c r="AA704" s="441"/>
    </row>
    <row r="705" spans="1:31" s="129" customFormat="1" ht="27" customHeight="1" x14ac:dyDescent="0.15">
      <c r="A705" s="101"/>
      <c r="B705" s="435"/>
      <c r="C705" s="439"/>
      <c r="D705" s="440"/>
      <c r="E705" s="440"/>
      <c r="F705" s="440"/>
      <c r="G705" s="440"/>
      <c r="H705" s="440"/>
      <c r="I705" s="440"/>
      <c r="J705" s="440"/>
      <c r="K705" s="440"/>
      <c r="L705" s="440"/>
      <c r="M705" s="440"/>
      <c r="N705" s="440"/>
      <c r="O705" s="440"/>
      <c r="P705" s="440"/>
      <c r="Q705" s="440"/>
      <c r="R705" s="440"/>
      <c r="S705" s="440"/>
      <c r="T705" s="440"/>
      <c r="U705" s="440"/>
      <c r="V705" s="440"/>
      <c r="W705" s="440"/>
      <c r="X705" s="440"/>
      <c r="Y705" s="440"/>
      <c r="Z705" s="441"/>
      <c r="AA705" s="441"/>
    </row>
    <row r="706" spans="1:31" s="129" customFormat="1" ht="22.5" customHeight="1" x14ac:dyDescent="0.15">
      <c r="A706" s="101"/>
      <c r="B706" s="434" t="s">
        <v>446</v>
      </c>
      <c r="C706" s="437" t="s">
        <v>583</v>
      </c>
      <c r="D706" s="438"/>
      <c r="E706" s="438"/>
      <c r="F706" s="438"/>
      <c r="G706" s="438"/>
      <c r="H706" s="438"/>
      <c r="I706" s="438"/>
      <c r="J706" s="438"/>
      <c r="K706" s="438"/>
      <c r="L706" s="438"/>
      <c r="M706" s="438"/>
      <c r="N706" s="438"/>
      <c r="O706" s="438"/>
      <c r="P706" s="438"/>
      <c r="Q706" s="438"/>
      <c r="R706" s="438"/>
      <c r="S706" s="438"/>
      <c r="T706" s="438"/>
      <c r="U706" s="438"/>
      <c r="V706" s="438"/>
      <c r="W706" s="438"/>
      <c r="X706" s="438"/>
      <c r="Y706" s="438"/>
      <c r="Z706" s="441"/>
      <c r="AA706" s="441"/>
    </row>
    <row r="707" spans="1:31" s="129" customFormat="1" ht="22.5" customHeight="1" x14ac:dyDescent="0.15">
      <c r="A707" s="101"/>
      <c r="B707" s="435"/>
      <c r="C707" s="439"/>
      <c r="D707" s="440"/>
      <c r="E707" s="440"/>
      <c r="F707" s="440"/>
      <c r="G707" s="440"/>
      <c r="H707" s="440"/>
      <c r="I707" s="440"/>
      <c r="J707" s="440"/>
      <c r="K707" s="440"/>
      <c r="L707" s="440"/>
      <c r="M707" s="440"/>
      <c r="N707" s="440"/>
      <c r="O707" s="440"/>
      <c r="P707" s="440"/>
      <c r="Q707" s="440"/>
      <c r="R707" s="440"/>
      <c r="S707" s="440"/>
      <c r="T707" s="440"/>
      <c r="U707" s="440"/>
      <c r="V707" s="440"/>
      <c r="W707" s="440"/>
      <c r="X707" s="440"/>
      <c r="Y707" s="440"/>
      <c r="Z707" s="441"/>
      <c r="AA707" s="441"/>
    </row>
    <row r="708" spans="1:31" s="129" customFormat="1" ht="22.5" customHeight="1" x14ac:dyDescent="0.15">
      <c r="A708" s="101"/>
      <c r="B708" s="434" t="s">
        <v>584</v>
      </c>
      <c r="C708" s="437" t="s">
        <v>585</v>
      </c>
      <c r="D708" s="438"/>
      <c r="E708" s="438"/>
      <c r="F708" s="438"/>
      <c r="G708" s="438"/>
      <c r="H708" s="438"/>
      <c r="I708" s="438"/>
      <c r="J708" s="438"/>
      <c r="K708" s="438"/>
      <c r="L708" s="438"/>
      <c r="M708" s="438"/>
      <c r="N708" s="438"/>
      <c r="O708" s="438"/>
      <c r="P708" s="438"/>
      <c r="Q708" s="438"/>
      <c r="R708" s="438"/>
      <c r="S708" s="438"/>
      <c r="T708" s="438"/>
      <c r="U708" s="438"/>
      <c r="V708" s="438"/>
      <c r="W708" s="438"/>
      <c r="X708" s="438"/>
      <c r="Y708" s="438"/>
      <c r="Z708" s="441"/>
      <c r="AA708" s="441"/>
    </row>
    <row r="709" spans="1:31" s="129" customFormat="1" ht="22.5" customHeight="1" x14ac:dyDescent="0.15">
      <c r="A709" s="101"/>
      <c r="B709" s="436"/>
      <c r="C709" s="439"/>
      <c r="D709" s="440"/>
      <c r="E709" s="440"/>
      <c r="F709" s="440"/>
      <c r="G709" s="440"/>
      <c r="H709" s="440"/>
      <c r="I709" s="440"/>
      <c r="J709" s="440"/>
      <c r="K709" s="440"/>
      <c r="L709" s="440"/>
      <c r="M709" s="440"/>
      <c r="N709" s="440"/>
      <c r="O709" s="440"/>
      <c r="P709" s="440"/>
      <c r="Q709" s="440"/>
      <c r="R709" s="440"/>
      <c r="S709" s="440"/>
      <c r="T709" s="440"/>
      <c r="U709" s="440"/>
      <c r="V709" s="440"/>
      <c r="W709" s="440"/>
      <c r="X709" s="440"/>
      <c r="Y709" s="440"/>
      <c r="Z709" s="441"/>
      <c r="AA709" s="441"/>
    </row>
    <row r="710" spans="1:31" s="129" customFormat="1" ht="12.75" customHeight="1" x14ac:dyDescent="0.15">
      <c r="A710" s="101"/>
      <c r="B710" s="183"/>
      <c r="C710" s="405"/>
      <c r="D710" s="405"/>
      <c r="E710" s="405"/>
      <c r="F710" s="405"/>
      <c r="G710" s="405"/>
      <c r="H710" s="405"/>
      <c r="I710" s="405"/>
      <c r="J710" s="405"/>
      <c r="K710" s="405"/>
      <c r="L710" s="405"/>
      <c r="M710" s="405"/>
      <c r="N710" s="405"/>
      <c r="O710" s="405"/>
      <c r="P710" s="405"/>
      <c r="Q710" s="405"/>
      <c r="R710" s="405"/>
      <c r="S710" s="405"/>
      <c r="T710" s="405"/>
      <c r="U710" s="405"/>
      <c r="V710" s="405"/>
      <c r="W710" s="405"/>
      <c r="X710" s="405"/>
      <c r="Y710" s="78"/>
      <c r="Z710" s="78"/>
      <c r="AA710" s="78"/>
    </row>
    <row r="711" spans="1:31" s="166" customFormat="1" ht="18" customHeight="1" x14ac:dyDescent="0.15">
      <c r="A711" s="115"/>
      <c r="B711" s="432" t="s">
        <v>587</v>
      </c>
      <c r="C711" s="142"/>
      <c r="D711" s="142"/>
      <c r="E711" s="142"/>
      <c r="F711" s="142"/>
      <c r="G711" s="142"/>
      <c r="H711" s="142"/>
      <c r="I711" s="142"/>
      <c r="J711" s="143"/>
      <c r="K711" s="143"/>
      <c r="L711" s="143"/>
      <c r="M711" s="143"/>
      <c r="N711" s="143"/>
      <c r="O711" s="143"/>
      <c r="P711" s="143"/>
      <c r="Q711" s="143"/>
      <c r="R711" s="143"/>
      <c r="S711" s="143"/>
      <c r="T711" s="143"/>
      <c r="U711" s="143"/>
      <c r="V711" s="143"/>
      <c r="W711" s="143"/>
      <c r="X711" s="143"/>
      <c r="Y711" s="143"/>
      <c r="Z711" s="181"/>
      <c r="AA711" s="181"/>
      <c r="AB711" s="186"/>
      <c r="AC711" s="186"/>
      <c r="AD711" s="186"/>
      <c r="AE711" s="186"/>
    </row>
    <row r="712" spans="1:31" s="129" customFormat="1" ht="45" customHeight="1" x14ac:dyDescent="0.15">
      <c r="A712" s="101"/>
      <c r="B712" s="434" t="s">
        <v>568</v>
      </c>
      <c r="C712" s="437" t="s">
        <v>856</v>
      </c>
      <c r="D712" s="438"/>
      <c r="E712" s="438"/>
      <c r="F712" s="438"/>
      <c r="G712" s="438"/>
      <c r="H712" s="438"/>
      <c r="I712" s="438"/>
      <c r="J712" s="438"/>
      <c r="K712" s="438"/>
      <c r="L712" s="438"/>
      <c r="M712" s="438"/>
      <c r="N712" s="438"/>
      <c r="O712" s="438"/>
      <c r="P712" s="438"/>
      <c r="Q712" s="438"/>
      <c r="R712" s="438"/>
      <c r="S712" s="438"/>
      <c r="T712" s="438"/>
      <c r="U712" s="438"/>
      <c r="V712" s="438"/>
      <c r="W712" s="438"/>
      <c r="X712" s="438"/>
      <c r="Y712" s="452"/>
      <c r="Z712" s="442" t="s">
        <v>579</v>
      </c>
      <c r="AA712" s="693"/>
    </row>
    <row r="713" spans="1:31" s="129" customFormat="1" ht="38.25" customHeight="1" x14ac:dyDescent="0.15">
      <c r="A713" s="101"/>
      <c r="B713" s="435"/>
      <c r="C713" s="439"/>
      <c r="D713" s="440"/>
      <c r="E713" s="440"/>
      <c r="F713" s="440"/>
      <c r="G713" s="440"/>
      <c r="H713" s="440"/>
      <c r="I713" s="440"/>
      <c r="J713" s="440"/>
      <c r="K713" s="440"/>
      <c r="L713" s="440"/>
      <c r="M713" s="440"/>
      <c r="N713" s="440"/>
      <c r="O713" s="440"/>
      <c r="P713" s="440"/>
      <c r="Q713" s="440"/>
      <c r="R713" s="440"/>
      <c r="S713" s="440"/>
      <c r="T713" s="440"/>
      <c r="U713" s="440"/>
      <c r="V713" s="440"/>
      <c r="W713" s="440"/>
      <c r="X713" s="440"/>
      <c r="Y713" s="453"/>
      <c r="Z713" s="694"/>
      <c r="AA713" s="696"/>
    </row>
    <row r="714" spans="1:31" s="129" customFormat="1" ht="45.75" customHeight="1" x14ac:dyDescent="0.15">
      <c r="A714" s="101"/>
      <c r="B714" s="434" t="s">
        <v>570</v>
      </c>
      <c r="C714" s="437" t="s">
        <v>862</v>
      </c>
      <c r="D714" s="438"/>
      <c r="E714" s="438"/>
      <c r="F714" s="438"/>
      <c r="G714" s="438"/>
      <c r="H714" s="438"/>
      <c r="I714" s="438"/>
      <c r="J714" s="438"/>
      <c r="K714" s="438"/>
      <c r="L714" s="438"/>
      <c r="M714" s="438"/>
      <c r="N714" s="438"/>
      <c r="O714" s="438"/>
      <c r="P714" s="438"/>
      <c r="Q714" s="438"/>
      <c r="R714" s="438"/>
      <c r="S714" s="438"/>
      <c r="T714" s="438"/>
      <c r="U714" s="438"/>
      <c r="V714" s="438"/>
      <c r="W714" s="438"/>
      <c r="X714" s="438"/>
      <c r="Y714" s="438"/>
      <c r="Z714" s="441"/>
      <c r="AA714" s="441"/>
    </row>
    <row r="715" spans="1:31" s="129" customFormat="1" ht="39.75" customHeight="1" x14ac:dyDescent="0.15">
      <c r="A715" s="101"/>
      <c r="B715" s="435"/>
      <c r="C715" s="439"/>
      <c r="D715" s="440"/>
      <c r="E715" s="440"/>
      <c r="F715" s="440"/>
      <c r="G715" s="440"/>
      <c r="H715" s="440"/>
      <c r="I715" s="440"/>
      <c r="J715" s="440"/>
      <c r="K715" s="440"/>
      <c r="L715" s="440"/>
      <c r="M715" s="440"/>
      <c r="N715" s="440"/>
      <c r="O715" s="440"/>
      <c r="P715" s="440"/>
      <c r="Q715" s="440"/>
      <c r="R715" s="440"/>
      <c r="S715" s="440"/>
      <c r="T715" s="440"/>
      <c r="U715" s="440"/>
      <c r="V715" s="440"/>
      <c r="W715" s="440"/>
      <c r="X715" s="440"/>
      <c r="Y715" s="440"/>
      <c r="Z715" s="441"/>
      <c r="AA715" s="441"/>
    </row>
    <row r="716" spans="1:31" s="129" customFormat="1" ht="15" customHeight="1" x14ac:dyDescent="0.15">
      <c r="A716" s="101"/>
      <c r="B716" s="434" t="s">
        <v>129</v>
      </c>
      <c r="C716" s="437" t="s">
        <v>588</v>
      </c>
      <c r="D716" s="438"/>
      <c r="E716" s="438"/>
      <c r="F716" s="438"/>
      <c r="G716" s="438"/>
      <c r="H716" s="438"/>
      <c r="I716" s="438"/>
      <c r="J716" s="438"/>
      <c r="K716" s="438"/>
      <c r="L716" s="438"/>
      <c r="M716" s="438"/>
      <c r="N716" s="438"/>
      <c r="O716" s="438"/>
      <c r="P716" s="438"/>
      <c r="Q716" s="438"/>
      <c r="R716" s="438"/>
      <c r="S716" s="438"/>
      <c r="T716" s="438"/>
      <c r="U716" s="438"/>
      <c r="V716" s="438"/>
      <c r="W716" s="438"/>
      <c r="X716" s="438"/>
      <c r="Y716" s="438"/>
      <c r="Z716" s="441"/>
      <c r="AA716" s="441"/>
    </row>
    <row r="717" spans="1:31" s="129" customFormat="1" ht="15" customHeight="1" x14ac:dyDescent="0.15">
      <c r="A717" s="101"/>
      <c r="B717" s="435"/>
      <c r="C717" s="439"/>
      <c r="D717" s="440"/>
      <c r="E717" s="440"/>
      <c r="F717" s="440"/>
      <c r="G717" s="440"/>
      <c r="H717" s="440"/>
      <c r="I717" s="440"/>
      <c r="J717" s="440"/>
      <c r="K717" s="440"/>
      <c r="L717" s="440"/>
      <c r="M717" s="440"/>
      <c r="N717" s="440"/>
      <c r="O717" s="440"/>
      <c r="P717" s="440"/>
      <c r="Q717" s="440"/>
      <c r="R717" s="440"/>
      <c r="S717" s="440"/>
      <c r="T717" s="440"/>
      <c r="U717" s="440"/>
      <c r="V717" s="440"/>
      <c r="W717" s="440"/>
      <c r="X717" s="440"/>
      <c r="Y717" s="440"/>
      <c r="Z717" s="441"/>
      <c r="AA717" s="441"/>
    </row>
    <row r="718" spans="1:31" s="129" customFormat="1" ht="15" customHeight="1" x14ac:dyDescent="0.15">
      <c r="A718" s="101"/>
      <c r="B718" s="434" t="s">
        <v>306</v>
      </c>
      <c r="C718" s="437" t="s">
        <v>581</v>
      </c>
      <c r="D718" s="438"/>
      <c r="E718" s="438"/>
      <c r="F718" s="438"/>
      <c r="G718" s="438"/>
      <c r="H718" s="438"/>
      <c r="I718" s="438"/>
      <c r="J718" s="438"/>
      <c r="K718" s="438"/>
      <c r="L718" s="438"/>
      <c r="M718" s="438"/>
      <c r="N718" s="438"/>
      <c r="O718" s="438"/>
      <c r="P718" s="438"/>
      <c r="Q718" s="438"/>
      <c r="R718" s="438"/>
      <c r="S718" s="438"/>
      <c r="T718" s="438"/>
      <c r="U718" s="438"/>
      <c r="V718" s="438"/>
      <c r="W718" s="438"/>
      <c r="X718" s="438"/>
      <c r="Y718" s="438"/>
      <c r="Z718" s="441"/>
      <c r="AA718" s="441"/>
    </row>
    <row r="719" spans="1:31" s="129" customFormat="1" ht="15" customHeight="1" x14ac:dyDescent="0.15">
      <c r="A719" s="101"/>
      <c r="B719" s="435"/>
      <c r="C719" s="439"/>
      <c r="D719" s="440"/>
      <c r="E719" s="440"/>
      <c r="F719" s="440"/>
      <c r="G719" s="440"/>
      <c r="H719" s="440"/>
      <c r="I719" s="440"/>
      <c r="J719" s="440"/>
      <c r="K719" s="440"/>
      <c r="L719" s="440"/>
      <c r="M719" s="440"/>
      <c r="N719" s="440"/>
      <c r="O719" s="440"/>
      <c r="P719" s="440"/>
      <c r="Q719" s="440"/>
      <c r="R719" s="440"/>
      <c r="S719" s="440"/>
      <c r="T719" s="440"/>
      <c r="U719" s="440"/>
      <c r="V719" s="440"/>
      <c r="W719" s="440"/>
      <c r="X719" s="440"/>
      <c r="Y719" s="440"/>
      <c r="Z719" s="441"/>
      <c r="AA719" s="441"/>
    </row>
    <row r="720" spans="1:31" s="129" customFormat="1" ht="15" customHeight="1" x14ac:dyDescent="0.15">
      <c r="A720" s="101"/>
      <c r="B720" s="434" t="s">
        <v>308</v>
      </c>
      <c r="C720" s="437" t="s">
        <v>582</v>
      </c>
      <c r="D720" s="438"/>
      <c r="E720" s="438"/>
      <c r="F720" s="438"/>
      <c r="G720" s="438"/>
      <c r="H720" s="438"/>
      <c r="I720" s="438"/>
      <c r="J720" s="438"/>
      <c r="K720" s="438"/>
      <c r="L720" s="438"/>
      <c r="M720" s="438"/>
      <c r="N720" s="438"/>
      <c r="O720" s="438"/>
      <c r="P720" s="438"/>
      <c r="Q720" s="438"/>
      <c r="R720" s="438"/>
      <c r="S720" s="438"/>
      <c r="T720" s="438"/>
      <c r="U720" s="438"/>
      <c r="V720" s="438"/>
      <c r="W720" s="438"/>
      <c r="X720" s="438"/>
      <c r="Y720" s="438"/>
      <c r="Z720" s="441"/>
      <c r="AA720" s="441"/>
    </row>
    <row r="721" spans="1:31" s="129" customFormat="1" ht="15" customHeight="1" x14ac:dyDescent="0.15">
      <c r="A721" s="101"/>
      <c r="B721" s="435"/>
      <c r="C721" s="439"/>
      <c r="D721" s="440"/>
      <c r="E721" s="440"/>
      <c r="F721" s="440"/>
      <c r="G721" s="440"/>
      <c r="H721" s="440"/>
      <c r="I721" s="440"/>
      <c r="J721" s="440"/>
      <c r="K721" s="440"/>
      <c r="L721" s="440"/>
      <c r="M721" s="440"/>
      <c r="N721" s="440"/>
      <c r="O721" s="440"/>
      <c r="P721" s="440"/>
      <c r="Q721" s="440"/>
      <c r="R721" s="440"/>
      <c r="S721" s="440"/>
      <c r="T721" s="440"/>
      <c r="U721" s="440"/>
      <c r="V721" s="440"/>
      <c r="W721" s="440"/>
      <c r="X721" s="440"/>
      <c r="Y721" s="440"/>
      <c r="Z721" s="441"/>
      <c r="AA721" s="441"/>
    </row>
    <row r="722" spans="1:31" s="129" customFormat="1" ht="37.5" customHeight="1" x14ac:dyDescent="0.15">
      <c r="A722" s="101"/>
      <c r="B722" s="434" t="s">
        <v>445</v>
      </c>
      <c r="C722" s="437" t="s">
        <v>857</v>
      </c>
      <c r="D722" s="438"/>
      <c r="E722" s="438"/>
      <c r="F722" s="438"/>
      <c r="G722" s="438"/>
      <c r="H722" s="438"/>
      <c r="I722" s="438"/>
      <c r="J722" s="438"/>
      <c r="K722" s="438"/>
      <c r="L722" s="438"/>
      <c r="M722" s="438"/>
      <c r="N722" s="438"/>
      <c r="O722" s="438"/>
      <c r="P722" s="438"/>
      <c r="Q722" s="438"/>
      <c r="R722" s="438"/>
      <c r="S722" s="438"/>
      <c r="T722" s="438"/>
      <c r="U722" s="438"/>
      <c r="V722" s="438"/>
      <c r="W722" s="438"/>
      <c r="X722" s="438"/>
      <c r="Y722" s="438"/>
      <c r="Z722" s="441"/>
      <c r="AA722" s="441"/>
    </row>
    <row r="723" spans="1:31" s="129" customFormat="1" ht="24" customHeight="1" x14ac:dyDescent="0.15">
      <c r="A723" s="101"/>
      <c r="B723" s="435"/>
      <c r="C723" s="439"/>
      <c r="D723" s="440"/>
      <c r="E723" s="440"/>
      <c r="F723" s="440"/>
      <c r="G723" s="440"/>
      <c r="H723" s="440"/>
      <c r="I723" s="440"/>
      <c r="J723" s="440"/>
      <c r="K723" s="440"/>
      <c r="L723" s="440"/>
      <c r="M723" s="440"/>
      <c r="N723" s="440"/>
      <c r="O723" s="440"/>
      <c r="P723" s="440"/>
      <c r="Q723" s="440"/>
      <c r="R723" s="440"/>
      <c r="S723" s="440"/>
      <c r="T723" s="440"/>
      <c r="U723" s="440"/>
      <c r="V723" s="440"/>
      <c r="W723" s="440"/>
      <c r="X723" s="440"/>
      <c r="Y723" s="440"/>
      <c r="Z723" s="441"/>
      <c r="AA723" s="441"/>
    </row>
    <row r="724" spans="1:31" s="129" customFormat="1" ht="22.5" customHeight="1" x14ac:dyDescent="0.15">
      <c r="A724" s="101"/>
      <c r="B724" s="434" t="s">
        <v>446</v>
      </c>
      <c r="C724" s="437" t="s">
        <v>589</v>
      </c>
      <c r="D724" s="438"/>
      <c r="E724" s="438"/>
      <c r="F724" s="438"/>
      <c r="G724" s="438"/>
      <c r="H724" s="438"/>
      <c r="I724" s="438"/>
      <c r="J724" s="438"/>
      <c r="K724" s="438"/>
      <c r="L724" s="438"/>
      <c r="M724" s="438"/>
      <c r="N724" s="438"/>
      <c r="O724" s="438"/>
      <c r="P724" s="438"/>
      <c r="Q724" s="438"/>
      <c r="R724" s="438"/>
      <c r="S724" s="438"/>
      <c r="T724" s="438"/>
      <c r="U724" s="438"/>
      <c r="V724" s="438"/>
      <c r="W724" s="438"/>
      <c r="X724" s="438"/>
      <c r="Y724" s="438"/>
      <c r="Z724" s="441"/>
      <c r="AA724" s="441"/>
    </row>
    <row r="725" spans="1:31" s="129" customFormat="1" ht="22.5" customHeight="1" x14ac:dyDescent="0.15">
      <c r="A725" s="101"/>
      <c r="B725" s="436"/>
      <c r="C725" s="439"/>
      <c r="D725" s="440"/>
      <c r="E725" s="440"/>
      <c r="F725" s="440"/>
      <c r="G725" s="440"/>
      <c r="H725" s="440"/>
      <c r="I725" s="440"/>
      <c r="J725" s="440"/>
      <c r="K725" s="440"/>
      <c r="L725" s="440"/>
      <c r="M725" s="440"/>
      <c r="N725" s="440"/>
      <c r="O725" s="440"/>
      <c r="P725" s="440"/>
      <c r="Q725" s="440"/>
      <c r="R725" s="440"/>
      <c r="S725" s="440"/>
      <c r="T725" s="440"/>
      <c r="U725" s="440"/>
      <c r="V725" s="440"/>
      <c r="W725" s="440"/>
      <c r="X725" s="440"/>
      <c r="Y725" s="440"/>
      <c r="Z725" s="441"/>
      <c r="AA725" s="441"/>
    </row>
    <row r="726" spans="1:31" s="129" customFormat="1" ht="12.75" customHeight="1" x14ac:dyDescent="0.15">
      <c r="A726" s="101"/>
      <c r="B726" s="183"/>
      <c r="C726" s="405"/>
      <c r="D726" s="405"/>
      <c r="E726" s="405"/>
      <c r="F726" s="405"/>
      <c r="G726" s="405"/>
      <c r="H726" s="405"/>
      <c r="I726" s="405"/>
      <c r="J726" s="405"/>
      <c r="K726" s="405"/>
      <c r="L726" s="405"/>
      <c r="M726" s="405"/>
      <c r="N726" s="405"/>
      <c r="O726" s="405"/>
      <c r="P726" s="405"/>
      <c r="Q726" s="405"/>
      <c r="R726" s="405"/>
      <c r="S726" s="405"/>
      <c r="T726" s="405"/>
      <c r="U726" s="405"/>
      <c r="V726" s="405"/>
      <c r="W726" s="405"/>
      <c r="X726" s="405"/>
      <c r="Y726" s="78"/>
      <c r="Z726" s="78"/>
      <c r="AA726" s="78"/>
    </row>
    <row r="727" spans="1:31" s="166" customFormat="1" ht="18" customHeight="1" x14ac:dyDescent="0.15">
      <c r="A727" s="115"/>
      <c r="B727" s="432" t="s">
        <v>590</v>
      </c>
      <c r="C727" s="142"/>
      <c r="D727" s="142"/>
      <c r="E727" s="142"/>
      <c r="F727" s="142"/>
      <c r="G727" s="142"/>
      <c r="H727" s="142"/>
      <c r="I727" s="142"/>
      <c r="J727" s="143"/>
      <c r="K727" s="143"/>
      <c r="L727" s="143"/>
      <c r="M727" s="143"/>
      <c r="N727" s="143"/>
      <c r="O727" s="143"/>
      <c r="P727" s="143"/>
      <c r="Q727" s="143"/>
      <c r="R727" s="143"/>
      <c r="S727" s="143"/>
      <c r="T727" s="143"/>
      <c r="U727" s="143"/>
      <c r="V727" s="143"/>
      <c r="W727" s="143"/>
      <c r="X727" s="143"/>
      <c r="Y727" s="143"/>
      <c r="Z727" s="181"/>
      <c r="AA727" s="181"/>
      <c r="AB727" s="186"/>
      <c r="AC727" s="186"/>
      <c r="AD727" s="186"/>
      <c r="AE727" s="186"/>
    </row>
    <row r="728" spans="1:31" s="129" customFormat="1" ht="45" customHeight="1" x14ac:dyDescent="0.15">
      <c r="A728" s="101"/>
      <c r="B728" s="434" t="s">
        <v>568</v>
      </c>
      <c r="C728" s="437" t="s">
        <v>856</v>
      </c>
      <c r="D728" s="438"/>
      <c r="E728" s="438"/>
      <c r="F728" s="438"/>
      <c r="G728" s="438"/>
      <c r="H728" s="438"/>
      <c r="I728" s="438"/>
      <c r="J728" s="438"/>
      <c r="K728" s="438"/>
      <c r="L728" s="438"/>
      <c r="M728" s="438"/>
      <c r="N728" s="438"/>
      <c r="O728" s="438"/>
      <c r="P728" s="438"/>
      <c r="Q728" s="438"/>
      <c r="R728" s="438"/>
      <c r="S728" s="438"/>
      <c r="T728" s="438"/>
      <c r="U728" s="438"/>
      <c r="V728" s="438"/>
      <c r="W728" s="438"/>
      <c r="X728" s="438"/>
      <c r="Y728" s="452"/>
      <c r="Z728" s="442" t="s">
        <v>579</v>
      </c>
      <c r="AA728" s="693"/>
    </row>
    <row r="729" spans="1:31" s="129" customFormat="1" ht="38.25" customHeight="1" x14ac:dyDescent="0.15">
      <c r="A729" s="101"/>
      <c r="B729" s="435"/>
      <c r="C729" s="439"/>
      <c r="D729" s="440"/>
      <c r="E729" s="440"/>
      <c r="F729" s="440"/>
      <c r="G729" s="440"/>
      <c r="H729" s="440"/>
      <c r="I729" s="440"/>
      <c r="J729" s="440"/>
      <c r="K729" s="440"/>
      <c r="L729" s="440"/>
      <c r="M729" s="440"/>
      <c r="N729" s="440"/>
      <c r="O729" s="440"/>
      <c r="P729" s="440"/>
      <c r="Q729" s="440"/>
      <c r="R729" s="440"/>
      <c r="S729" s="440"/>
      <c r="T729" s="440"/>
      <c r="U729" s="440"/>
      <c r="V729" s="440"/>
      <c r="W729" s="440"/>
      <c r="X729" s="440"/>
      <c r="Y729" s="453"/>
      <c r="Z729" s="694"/>
      <c r="AA729" s="696"/>
    </row>
    <row r="730" spans="1:31" s="129" customFormat="1" ht="45.75" customHeight="1" x14ac:dyDescent="0.15">
      <c r="A730" s="101"/>
      <c r="B730" s="434" t="s">
        <v>570</v>
      </c>
      <c r="C730" s="437" t="s">
        <v>862</v>
      </c>
      <c r="D730" s="438"/>
      <c r="E730" s="438"/>
      <c r="F730" s="438"/>
      <c r="G730" s="438"/>
      <c r="H730" s="438"/>
      <c r="I730" s="438"/>
      <c r="J730" s="438"/>
      <c r="K730" s="438"/>
      <c r="L730" s="438"/>
      <c r="M730" s="438"/>
      <c r="N730" s="438"/>
      <c r="O730" s="438"/>
      <c r="P730" s="438"/>
      <c r="Q730" s="438"/>
      <c r="R730" s="438"/>
      <c r="S730" s="438"/>
      <c r="T730" s="438"/>
      <c r="U730" s="438"/>
      <c r="V730" s="438"/>
      <c r="W730" s="438"/>
      <c r="X730" s="438"/>
      <c r="Y730" s="438"/>
      <c r="Z730" s="441"/>
      <c r="AA730" s="441"/>
    </row>
    <row r="731" spans="1:31" s="129" customFormat="1" ht="41.25" customHeight="1" x14ac:dyDescent="0.15">
      <c r="A731" s="101"/>
      <c r="B731" s="435"/>
      <c r="C731" s="439"/>
      <c r="D731" s="440"/>
      <c r="E731" s="440"/>
      <c r="F731" s="440"/>
      <c r="G731" s="440"/>
      <c r="H731" s="440"/>
      <c r="I731" s="440"/>
      <c r="J731" s="440"/>
      <c r="K731" s="440"/>
      <c r="L731" s="440"/>
      <c r="M731" s="440"/>
      <c r="N731" s="440"/>
      <c r="O731" s="440"/>
      <c r="P731" s="440"/>
      <c r="Q731" s="440"/>
      <c r="R731" s="440"/>
      <c r="S731" s="440"/>
      <c r="T731" s="440"/>
      <c r="U731" s="440"/>
      <c r="V731" s="440"/>
      <c r="W731" s="440"/>
      <c r="X731" s="440"/>
      <c r="Y731" s="440"/>
      <c r="Z731" s="441"/>
      <c r="AA731" s="441"/>
    </row>
    <row r="732" spans="1:31" s="129" customFormat="1" ht="15" customHeight="1" x14ac:dyDescent="0.15">
      <c r="A732" s="101"/>
      <c r="B732" s="434" t="s">
        <v>129</v>
      </c>
      <c r="C732" s="437" t="s">
        <v>588</v>
      </c>
      <c r="D732" s="438"/>
      <c r="E732" s="438"/>
      <c r="F732" s="438"/>
      <c r="G732" s="438"/>
      <c r="H732" s="438"/>
      <c r="I732" s="438"/>
      <c r="J732" s="438"/>
      <c r="K732" s="438"/>
      <c r="L732" s="438"/>
      <c r="M732" s="438"/>
      <c r="N732" s="438"/>
      <c r="O732" s="438"/>
      <c r="P732" s="438"/>
      <c r="Q732" s="438"/>
      <c r="R732" s="438"/>
      <c r="S732" s="438"/>
      <c r="T732" s="438"/>
      <c r="U732" s="438"/>
      <c r="V732" s="438"/>
      <c r="W732" s="438"/>
      <c r="X732" s="438"/>
      <c r="Y732" s="438"/>
      <c r="Z732" s="441"/>
      <c r="AA732" s="441"/>
    </row>
    <row r="733" spans="1:31" s="129" customFormat="1" ht="15" customHeight="1" x14ac:dyDescent="0.15">
      <c r="A733" s="101"/>
      <c r="B733" s="435"/>
      <c r="C733" s="439"/>
      <c r="D733" s="440"/>
      <c r="E733" s="440"/>
      <c r="F733" s="440"/>
      <c r="G733" s="440"/>
      <c r="H733" s="440"/>
      <c r="I733" s="440"/>
      <c r="J733" s="440"/>
      <c r="K733" s="440"/>
      <c r="L733" s="440"/>
      <c r="M733" s="440"/>
      <c r="N733" s="440"/>
      <c r="O733" s="440"/>
      <c r="P733" s="440"/>
      <c r="Q733" s="440"/>
      <c r="R733" s="440"/>
      <c r="S733" s="440"/>
      <c r="T733" s="440"/>
      <c r="U733" s="440"/>
      <c r="V733" s="440"/>
      <c r="W733" s="440"/>
      <c r="X733" s="440"/>
      <c r="Y733" s="440"/>
      <c r="Z733" s="441"/>
      <c r="AA733" s="441"/>
    </row>
    <row r="734" spans="1:31" s="129" customFormat="1" ht="15" customHeight="1" x14ac:dyDescent="0.15">
      <c r="A734" s="101"/>
      <c r="B734" s="434" t="s">
        <v>306</v>
      </c>
      <c r="C734" s="437" t="s">
        <v>581</v>
      </c>
      <c r="D734" s="438"/>
      <c r="E734" s="438"/>
      <c r="F734" s="438"/>
      <c r="G734" s="438"/>
      <c r="H734" s="438"/>
      <c r="I734" s="438"/>
      <c r="J734" s="438"/>
      <c r="K734" s="438"/>
      <c r="L734" s="438"/>
      <c r="M734" s="438"/>
      <c r="N734" s="438"/>
      <c r="O734" s="438"/>
      <c r="P734" s="438"/>
      <c r="Q734" s="438"/>
      <c r="R734" s="438"/>
      <c r="S734" s="438"/>
      <c r="T734" s="438"/>
      <c r="U734" s="438"/>
      <c r="V734" s="438"/>
      <c r="W734" s="438"/>
      <c r="X734" s="438"/>
      <c r="Y734" s="438"/>
      <c r="Z734" s="441"/>
      <c r="AA734" s="441"/>
    </row>
    <row r="735" spans="1:31" s="129" customFormat="1" ht="15" customHeight="1" x14ac:dyDescent="0.15">
      <c r="A735" s="101"/>
      <c r="B735" s="435"/>
      <c r="C735" s="439"/>
      <c r="D735" s="440"/>
      <c r="E735" s="440"/>
      <c r="F735" s="440"/>
      <c r="G735" s="440"/>
      <c r="H735" s="440"/>
      <c r="I735" s="440"/>
      <c r="J735" s="440"/>
      <c r="K735" s="440"/>
      <c r="L735" s="440"/>
      <c r="M735" s="440"/>
      <c r="N735" s="440"/>
      <c r="O735" s="440"/>
      <c r="P735" s="440"/>
      <c r="Q735" s="440"/>
      <c r="R735" s="440"/>
      <c r="S735" s="440"/>
      <c r="T735" s="440"/>
      <c r="U735" s="440"/>
      <c r="V735" s="440"/>
      <c r="W735" s="440"/>
      <c r="X735" s="440"/>
      <c r="Y735" s="440"/>
      <c r="Z735" s="441"/>
      <c r="AA735" s="441"/>
    </row>
    <row r="736" spans="1:31" s="129" customFormat="1" ht="15" customHeight="1" x14ac:dyDescent="0.15">
      <c r="A736" s="101"/>
      <c r="B736" s="434" t="s">
        <v>308</v>
      </c>
      <c r="C736" s="437" t="s">
        <v>582</v>
      </c>
      <c r="D736" s="438"/>
      <c r="E736" s="438"/>
      <c r="F736" s="438"/>
      <c r="G736" s="438"/>
      <c r="H736" s="438"/>
      <c r="I736" s="438"/>
      <c r="J736" s="438"/>
      <c r="K736" s="438"/>
      <c r="L736" s="438"/>
      <c r="M736" s="438"/>
      <c r="N736" s="438"/>
      <c r="O736" s="438"/>
      <c r="P736" s="438"/>
      <c r="Q736" s="438"/>
      <c r="R736" s="438"/>
      <c r="S736" s="438"/>
      <c r="T736" s="438"/>
      <c r="U736" s="438"/>
      <c r="V736" s="438"/>
      <c r="W736" s="438"/>
      <c r="X736" s="438"/>
      <c r="Y736" s="438"/>
      <c r="Z736" s="441"/>
      <c r="AA736" s="441"/>
    </row>
    <row r="737" spans="1:50" s="129" customFormat="1" ht="15" customHeight="1" x14ac:dyDescent="0.15">
      <c r="A737" s="101"/>
      <c r="B737" s="435"/>
      <c r="C737" s="439"/>
      <c r="D737" s="440"/>
      <c r="E737" s="440"/>
      <c r="F737" s="440"/>
      <c r="G737" s="440"/>
      <c r="H737" s="440"/>
      <c r="I737" s="440"/>
      <c r="J737" s="440"/>
      <c r="K737" s="440"/>
      <c r="L737" s="440"/>
      <c r="M737" s="440"/>
      <c r="N737" s="440"/>
      <c r="O737" s="440"/>
      <c r="P737" s="440"/>
      <c r="Q737" s="440"/>
      <c r="R737" s="440"/>
      <c r="S737" s="440"/>
      <c r="T737" s="440"/>
      <c r="U737" s="440"/>
      <c r="V737" s="440"/>
      <c r="W737" s="440"/>
      <c r="X737" s="440"/>
      <c r="Y737" s="440"/>
      <c r="Z737" s="441"/>
      <c r="AA737" s="441"/>
    </row>
    <row r="738" spans="1:50" s="129" customFormat="1" ht="22.5" customHeight="1" x14ac:dyDescent="0.15">
      <c r="A738" s="101"/>
      <c r="B738" s="434" t="s">
        <v>445</v>
      </c>
      <c r="C738" s="437" t="s">
        <v>585</v>
      </c>
      <c r="D738" s="438"/>
      <c r="E738" s="438"/>
      <c r="F738" s="438"/>
      <c r="G738" s="438"/>
      <c r="H738" s="438"/>
      <c r="I738" s="438"/>
      <c r="J738" s="438"/>
      <c r="K738" s="438"/>
      <c r="L738" s="438"/>
      <c r="M738" s="438"/>
      <c r="N738" s="438"/>
      <c r="O738" s="438"/>
      <c r="P738" s="438"/>
      <c r="Q738" s="438"/>
      <c r="R738" s="438"/>
      <c r="S738" s="438"/>
      <c r="T738" s="438"/>
      <c r="U738" s="438"/>
      <c r="V738" s="438"/>
      <c r="W738" s="438"/>
      <c r="X738" s="438"/>
      <c r="Y738" s="438"/>
      <c r="Z738" s="441"/>
      <c r="AA738" s="441"/>
    </row>
    <row r="739" spans="1:50" s="129" customFormat="1" ht="22.5" customHeight="1" x14ac:dyDescent="0.15">
      <c r="A739" s="101"/>
      <c r="B739" s="436"/>
      <c r="C739" s="439"/>
      <c r="D739" s="440"/>
      <c r="E739" s="440"/>
      <c r="F739" s="440"/>
      <c r="G739" s="440"/>
      <c r="H739" s="440"/>
      <c r="I739" s="440"/>
      <c r="J739" s="440"/>
      <c r="K739" s="440"/>
      <c r="L739" s="440"/>
      <c r="M739" s="440"/>
      <c r="N739" s="440"/>
      <c r="O739" s="440"/>
      <c r="P739" s="440"/>
      <c r="Q739" s="440"/>
      <c r="R739" s="440"/>
      <c r="S739" s="440"/>
      <c r="T739" s="440"/>
      <c r="U739" s="440"/>
      <c r="V739" s="440"/>
      <c r="W739" s="440"/>
      <c r="X739" s="440"/>
      <c r="Y739" s="440"/>
      <c r="Z739" s="441"/>
      <c r="AA739" s="441"/>
    </row>
    <row r="740" spans="1:50" s="129" customFormat="1" ht="12.75" customHeight="1" x14ac:dyDescent="0.15">
      <c r="A740" s="184"/>
      <c r="B740" s="185"/>
      <c r="C740" s="184"/>
      <c r="D740" s="184"/>
      <c r="E740" s="184"/>
      <c r="F740" s="184"/>
      <c r="G740" s="184"/>
      <c r="H740" s="184"/>
      <c r="I740" s="184"/>
      <c r="J740" s="184"/>
      <c r="K740" s="184"/>
      <c r="L740" s="184"/>
      <c r="M740" s="184"/>
      <c r="N740" s="184"/>
      <c r="O740" s="184"/>
      <c r="P740" s="184"/>
      <c r="Q740" s="184"/>
      <c r="R740" s="184"/>
      <c r="S740" s="184"/>
      <c r="T740" s="184"/>
      <c r="U740" s="184"/>
      <c r="V740" s="184"/>
      <c r="W740" s="184"/>
      <c r="X740" s="184"/>
      <c r="Y740" s="181"/>
      <c r="Z740" s="181"/>
      <c r="AA740" s="181"/>
      <c r="AC740" s="68"/>
      <c r="AD740" s="68"/>
      <c r="AE740" s="68"/>
      <c r="AF740" s="68"/>
      <c r="AG740" s="68"/>
      <c r="AH740" s="68"/>
      <c r="AI740" s="68"/>
      <c r="AJ740" s="68"/>
      <c r="AK740" s="68"/>
      <c r="AL740" s="68"/>
      <c r="AM740" s="68"/>
      <c r="AN740" s="68"/>
      <c r="AO740" s="68"/>
      <c r="AP740" s="68"/>
      <c r="AQ740" s="68"/>
      <c r="AR740" s="68"/>
      <c r="AS740" s="68"/>
      <c r="AT740" s="68"/>
      <c r="AU740" s="68"/>
      <c r="AV740" s="68"/>
      <c r="AW740" s="68"/>
      <c r="AX740" s="68"/>
    </row>
    <row r="741" spans="1:50" s="166" customFormat="1" ht="18" customHeight="1" x14ac:dyDescent="0.15">
      <c r="A741" s="115"/>
      <c r="B741" s="432" t="s">
        <v>591</v>
      </c>
      <c r="C741" s="142"/>
      <c r="D741" s="142"/>
      <c r="E741" s="142"/>
      <c r="F741" s="142"/>
      <c r="G741" s="142"/>
      <c r="H741" s="142"/>
      <c r="I741" s="142"/>
      <c r="J741" s="143"/>
      <c r="K741" s="143"/>
      <c r="L741" s="143"/>
      <c r="M741" s="143"/>
      <c r="N741" s="143"/>
      <c r="O741" s="143"/>
      <c r="P741" s="143"/>
      <c r="Q741" s="143"/>
      <c r="R741" s="143"/>
      <c r="S741" s="143"/>
      <c r="T741" s="143"/>
      <c r="U741" s="143"/>
      <c r="V741" s="143"/>
      <c r="W741" s="143"/>
      <c r="X741" s="143"/>
      <c r="Y741" s="143"/>
      <c r="Z741" s="181"/>
      <c r="AA741" s="181"/>
      <c r="AB741" s="186"/>
      <c r="AC741" s="186"/>
      <c r="AD741" s="186"/>
      <c r="AE741" s="186"/>
    </row>
    <row r="742" spans="1:50" s="129" customFormat="1" ht="37.5" customHeight="1" x14ac:dyDescent="0.15">
      <c r="A742" s="101"/>
      <c r="B742" s="434" t="s">
        <v>568</v>
      </c>
      <c r="C742" s="1041" t="s">
        <v>858</v>
      </c>
      <c r="D742" s="1042"/>
      <c r="E742" s="1042"/>
      <c r="F742" s="1042"/>
      <c r="G742" s="1042"/>
      <c r="H742" s="1042"/>
      <c r="I742" s="1042"/>
      <c r="J742" s="1042"/>
      <c r="K742" s="1042"/>
      <c r="L742" s="1042"/>
      <c r="M742" s="1042"/>
      <c r="N742" s="1042"/>
      <c r="O742" s="1042"/>
      <c r="P742" s="1042"/>
      <c r="Q742" s="1042"/>
      <c r="R742" s="1042"/>
      <c r="S742" s="1042"/>
      <c r="T742" s="1042"/>
      <c r="U742" s="1042"/>
      <c r="V742" s="1042"/>
      <c r="W742" s="1042"/>
      <c r="X742" s="1042"/>
      <c r="Y742" s="1043"/>
      <c r="Z742" s="442" t="s">
        <v>579</v>
      </c>
      <c r="AA742" s="693"/>
    </row>
    <row r="743" spans="1:50" s="129" customFormat="1" ht="24.75" customHeight="1" x14ac:dyDescent="0.15">
      <c r="A743" s="101"/>
      <c r="B743" s="435"/>
      <c r="C743" s="1044"/>
      <c r="D743" s="1045"/>
      <c r="E743" s="1045"/>
      <c r="F743" s="1045"/>
      <c r="G743" s="1045"/>
      <c r="H743" s="1045"/>
      <c r="I743" s="1045"/>
      <c r="J743" s="1045"/>
      <c r="K743" s="1045"/>
      <c r="L743" s="1045"/>
      <c r="M743" s="1045"/>
      <c r="N743" s="1045"/>
      <c r="O743" s="1045"/>
      <c r="P743" s="1045"/>
      <c r="Q743" s="1045"/>
      <c r="R743" s="1045"/>
      <c r="S743" s="1045"/>
      <c r="T743" s="1045"/>
      <c r="U743" s="1045"/>
      <c r="V743" s="1045"/>
      <c r="W743" s="1045"/>
      <c r="X743" s="1045"/>
      <c r="Y743" s="1046"/>
      <c r="Z743" s="694"/>
      <c r="AA743" s="696"/>
    </row>
    <row r="744" spans="1:50" s="129" customFormat="1" ht="45.75" customHeight="1" x14ac:dyDescent="0.15">
      <c r="A744" s="101"/>
      <c r="B744" s="434" t="s">
        <v>570</v>
      </c>
      <c r="C744" s="1041" t="s">
        <v>862</v>
      </c>
      <c r="D744" s="1042"/>
      <c r="E744" s="1042"/>
      <c r="F744" s="1042"/>
      <c r="G744" s="1042"/>
      <c r="H744" s="1042"/>
      <c r="I744" s="1042"/>
      <c r="J744" s="1042"/>
      <c r="K744" s="1042"/>
      <c r="L744" s="1042"/>
      <c r="M744" s="1042"/>
      <c r="N744" s="1042"/>
      <c r="O744" s="1042"/>
      <c r="P744" s="1042"/>
      <c r="Q744" s="1042"/>
      <c r="R744" s="1042"/>
      <c r="S744" s="1042"/>
      <c r="T744" s="1042"/>
      <c r="U744" s="1042"/>
      <c r="V744" s="1042"/>
      <c r="W744" s="1042"/>
      <c r="X744" s="1042"/>
      <c r="Y744" s="1042"/>
      <c r="Z744" s="441"/>
      <c r="AA744" s="441"/>
    </row>
    <row r="745" spans="1:50" s="129" customFormat="1" ht="35.25" customHeight="1" x14ac:dyDescent="0.15">
      <c r="A745" s="101"/>
      <c r="B745" s="435"/>
      <c r="C745" s="1044"/>
      <c r="D745" s="1045"/>
      <c r="E745" s="1045"/>
      <c r="F745" s="1045"/>
      <c r="G745" s="1045"/>
      <c r="H745" s="1045"/>
      <c r="I745" s="1045"/>
      <c r="J745" s="1045"/>
      <c r="K745" s="1045"/>
      <c r="L745" s="1045"/>
      <c r="M745" s="1045"/>
      <c r="N745" s="1045"/>
      <c r="O745" s="1045"/>
      <c r="P745" s="1045"/>
      <c r="Q745" s="1045"/>
      <c r="R745" s="1045"/>
      <c r="S745" s="1045"/>
      <c r="T745" s="1045"/>
      <c r="U745" s="1045"/>
      <c r="V745" s="1045"/>
      <c r="W745" s="1045"/>
      <c r="X745" s="1045"/>
      <c r="Y745" s="1045"/>
      <c r="Z745" s="441"/>
      <c r="AA745" s="441"/>
    </row>
    <row r="746" spans="1:50" s="129" customFormat="1" ht="15" customHeight="1" x14ac:dyDescent="0.15">
      <c r="A746" s="101"/>
      <c r="B746" s="434" t="s">
        <v>129</v>
      </c>
      <c r="C746" s="437" t="s">
        <v>592</v>
      </c>
      <c r="D746" s="438"/>
      <c r="E746" s="438"/>
      <c r="F746" s="438"/>
      <c r="G746" s="438"/>
      <c r="H746" s="438"/>
      <c r="I746" s="438"/>
      <c r="J746" s="438"/>
      <c r="K746" s="438"/>
      <c r="L746" s="438"/>
      <c r="M746" s="438"/>
      <c r="N746" s="438"/>
      <c r="O746" s="438"/>
      <c r="P746" s="438"/>
      <c r="Q746" s="438"/>
      <c r="R746" s="438"/>
      <c r="S746" s="438"/>
      <c r="T746" s="438"/>
      <c r="U746" s="438"/>
      <c r="V746" s="438"/>
      <c r="W746" s="438"/>
      <c r="X746" s="438"/>
      <c r="Y746" s="438"/>
      <c r="Z746" s="441"/>
      <c r="AA746" s="441"/>
    </row>
    <row r="747" spans="1:50" s="129" customFormat="1" ht="15" customHeight="1" x14ac:dyDescent="0.15">
      <c r="A747" s="101"/>
      <c r="B747" s="435"/>
      <c r="C747" s="439"/>
      <c r="D747" s="440"/>
      <c r="E747" s="440"/>
      <c r="F747" s="440"/>
      <c r="G747" s="440"/>
      <c r="H747" s="440"/>
      <c r="I747" s="440"/>
      <c r="J747" s="440"/>
      <c r="K747" s="440"/>
      <c r="L747" s="440"/>
      <c r="M747" s="440"/>
      <c r="N747" s="440"/>
      <c r="O747" s="440"/>
      <c r="P747" s="440"/>
      <c r="Q747" s="440"/>
      <c r="R747" s="440"/>
      <c r="S747" s="440"/>
      <c r="T747" s="440"/>
      <c r="U747" s="440"/>
      <c r="V747" s="440"/>
      <c r="W747" s="440"/>
      <c r="X747" s="440"/>
      <c r="Y747" s="440"/>
      <c r="Z747" s="441"/>
      <c r="AA747" s="441"/>
    </row>
    <row r="748" spans="1:50" s="129" customFormat="1" ht="15" customHeight="1" x14ac:dyDescent="0.15">
      <c r="A748" s="101"/>
      <c r="B748" s="434" t="s">
        <v>306</v>
      </c>
      <c r="C748" s="437" t="s">
        <v>581</v>
      </c>
      <c r="D748" s="438"/>
      <c r="E748" s="438"/>
      <c r="F748" s="438"/>
      <c r="G748" s="438"/>
      <c r="H748" s="438"/>
      <c r="I748" s="438"/>
      <c r="J748" s="438"/>
      <c r="K748" s="438"/>
      <c r="L748" s="438"/>
      <c r="M748" s="438"/>
      <c r="N748" s="438"/>
      <c r="O748" s="438"/>
      <c r="P748" s="438"/>
      <c r="Q748" s="438"/>
      <c r="R748" s="438"/>
      <c r="S748" s="438"/>
      <c r="T748" s="438"/>
      <c r="U748" s="438"/>
      <c r="V748" s="438"/>
      <c r="W748" s="438"/>
      <c r="X748" s="438"/>
      <c r="Y748" s="438"/>
      <c r="Z748" s="441"/>
      <c r="AA748" s="441"/>
    </row>
    <row r="749" spans="1:50" s="129" customFormat="1" ht="15" customHeight="1" x14ac:dyDescent="0.15">
      <c r="A749" s="101"/>
      <c r="B749" s="435"/>
      <c r="C749" s="439"/>
      <c r="D749" s="440"/>
      <c r="E749" s="440"/>
      <c r="F749" s="440"/>
      <c r="G749" s="440"/>
      <c r="H749" s="440"/>
      <c r="I749" s="440"/>
      <c r="J749" s="440"/>
      <c r="K749" s="440"/>
      <c r="L749" s="440"/>
      <c r="M749" s="440"/>
      <c r="N749" s="440"/>
      <c r="O749" s="440"/>
      <c r="P749" s="440"/>
      <c r="Q749" s="440"/>
      <c r="R749" s="440"/>
      <c r="S749" s="440"/>
      <c r="T749" s="440"/>
      <c r="U749" s="440"/>
      <c r="V749" s="440"/>
      <c r="W749" s="440"/>
      <c r="X749" s="440"/>
      <c r="Y749" s="440"/>
      <c r="Z749" s="441"/>
      <c r="AA749" s="441"/>
    </row>
    <row r="750" spans="1:50" s="129" customFormat="1" ht="22.5" customHeight="1" x14ac:dyDescent="0.15">
      <c r="A750" s="101"/>
      <c r="B750" s="434" t="s">
        <v>308</v>
      </c>
      <c r="C750" s="437" t="s">
        <v>585</v>
      </c>
      <c r="D750" s="438"/>
      <c r="E750" s="438"/>
      <c r="F750" s="438"/>
      <c r="G750" s="438"/>
      <c r="H750" s="438"/>
      <c r="I750" s="438"/>
      <c r="J750" s="438"/>
      <c r="K750" s="438"/>
      <c r="L750" s="438"/>
      <c r="M750" s="438"/>
      <c r="N750" s="438"/>
      <c r="O750" s="438"/>
      <c r="P750" s="438"/>
      <c r="Q750" s="438"/>
      <c r="R750" s="438"/>
      <c r="S750" s="438"/>
      <c r="T750" s="438"/>
      <c r="U750" s="438"/>
      <c r="V750" s="438"/>
      <c r="W750" s="438"/>
      <c r="X750" s="438"/>
      <c r="Y750" s="438"/>
      <c r="Z750" s="441"/>
      <c r="AA750" s="441"/>
    </row>
    <row r="751" spans="1:50" s="129" customFormat="1" ht="22.5" customHeight="1" x14ac:dyDescent="0.15">
      <c r="A751" s="101"/>
      <c r="B751" s="436"/>
      <c r="C751" s="439"/>
      <c r="D751" s="440"/>
      <c r="E751" s="440"/>
      <c r="F751" s="440"/>
      <c r="G751" s="440"/>
      <c r="H751" s="440"/>
      <c r="I751" s="440"/>
      <c r="J751" s="440"/>
      <c r="K751" s="440"/>
      <c r="L751" s="440"/>
      <c r="M751" s="440"/>
      <c r="N751" s="440"/>
      <c r="O751" s="440"/>
      <c r="P751" s="440"/>
      <c r="Q751" s="440"/>
      <c r="R751" s="440"/>
      <c r="S751" s="440"/>
      <c r="T751" s="440"/>
      <c r="U751" s="440"/>
      <c r="V751" s="440"/>
      <c r="W751" s="440"/>
      <c r="X751" s="440"/>
      <c r="Y751" s="440"/>
      <c r="Z751" s="441"/>
      <c r="AA751" s="441"/>
    </row>
    <row r="752" spans="1:50" s="129" customFormat="1" ht="12.75" customHeight="1" x14ac:dyDescent="0.15">
      <c r="A752" s="184"/>
      <c r="B752" s="185"/>
      <c r="C752" s="184"/>
      <c r="D752" s="184"/>
      <c r="E752" s="184"/>
      <c r="F752" s="184"/>
      <c r="G752" s="184"/>
      <c r="H752" s="184"/>
      <c r="I752" s="184"/>
      <c r="J752" s="184"/>
      <c r="K752" s="184"/>
      <c r="L752" s="184"/>
      <c r="M752" s="184"/>
      <c r="N752" s="184"/>
      <c r="O752" s="184"/>
      <c r="P752" s="184"/>
      <c r="Q752" s="184"/>
      <c r="R752" s="184"/>
      <c r="S752" s="184"/>
      <c r="T752" s="184"/>
      <c r="U752" s="184"/>
      <c r="V752" s="184"/>
      <c r="W752" s="184"/>
      <c r="X752" s="184"/>
      <c r="Y752" s="181"/>
      <c r="Z752" s="181"/>
      <c r="AA752" s="181"/>
      <c r="AC752" s="68"/>
      <c r="AD752" s="68"/>
      <c r="AE752" s="68"/>
      <c r="AF752" s="68"/>
      <c r="AG752" s="68"/>
      <c r="AH752" s="68"/>
      <c r="AI752" s="68"/>
      <c r="AJ752" s="68"/>
      <c r="AK752" s="68"/>
      <c r="AL752" s="68"/>
      <c r="AM752" s="68"/>
      <c r="AN752" s="68"/>
      <c r="AO752" s="68"/>
      <c r="AP752" s="68"/>
      <c r="AQ752" s="68"/>
      <c r="AR752" s="68"/>
      <c r="AS752" s="68"/>
      <c r="AT752" s="68"/>
      <c r="AU752" s="68"/>
      <c r="AV752" s="68"/>
      <c r="AW752" s="68"/>
      <c r="AX752" s="68"/>
    </row>
    <row r="753" spans="1:50" s="129" customFormat="1" ht="12.75" customHeight="1" x14ac:dyDescent="0.15">
      <c r="A753" s="184"/>
      <c r="B753" s="185"/>
      <c r="C753" s="184"/>
      <c r="D753" s="184"/>
      <c r="E753" s="184"/>
      <c r="F753" s="184"/>
      <c r="G753" s="184"/>
      <c r="H753" s="184"/>
      <c r="I753" s="184"/>
      <c r="J753" s="184"/>
      <c r="K753" s="184"/>
      <c r="L753" s="184"/>
      <c r="M753" s="184"/>
      <c r="N753" s="184"/>
      <c r="O753" s="184"/>
      <c r="P753" s="184"/>
      <c r="Q753" s="184"/>
      <c r="R753" s="184"/>
      <c r="S753" s="184"/>
      <c r="T753" s="184"/>
      <c r="U753" s="184"/>
      <c r="V753" s="184"/>
      <c r="W753" s="184"/>
      <c r="X753" s="184"/>
      <c r="Y753" s="181"/>
      <c r="Z753" s="181"/>
      <c r="AA753" s="181"/>
      <c r="AC753" s="68"/>
      <c r="AD753" s="68"/>
      <c r="AE753" s="68"/>
      <c r="AF753" s="68"/>
      <c r="AG753" s="68"/>
      <c r="AH753" s="68"/>
      <c r="AI753" s="68"/>
      <c r="AJ753" s="68"/>
      <c r="AK753" s="68"/>
      <c r="AL753" s="68"/>
      <c r="AM753" s="68"/>
      <c r="AN753" s="68"/>
      <c r="AO753" s="68"/>
      <c r="AP753" s="68"/>
      <c r="AQ753" s="68"/>
      <c r="AR753" s="68"/>
      <c r="AS753" s="68"/>
      <c r="AT753" s="68"/>
      <c r="AU753" s="68"/>
      <c r="AV753" s="68"/>
      <c r="AW753" s="68"/>
      <c r="AX753" s="68"/>
    </row>
    <row r="754" spans="1:50" s="129" customFormat="1" ht="22.5" customHeight="1" x14ac:dyDescent="0.15">
      <c r="A754" s="90" t="s">
        <v>35</v>
      </c>
      <c r="B754" s="78"/>
      <c r="C754" s="128"/>
      <c r="D754" s="113"/>
      <c r="E754" s="113"/>
      <c r="F754" s="113"/>
      <c r="G754" s="113"/>
      <c r="H754" s="113"/>
      <c r="I754" s="113"/>
      <c r="J754" s="69"/>
      <c r="K754" s="69"/>
      <c r="L754" s="69"/>
      <c r="M754" s="69"/>
      <c r="N754" s="69"/>
      <c r="O754" s="69"/>
      <c r="P754" s="69"/>
      <c r="Q754" s="69"/>
      <c r="R754" s="69"/>
      <c r="S754" s="69"/>
      <c r="T754" s="69"/>
      <c r="U754" s="69"/>
      <c r="V754" s="69"/>
      <c r="W754" s="69"/>
      <c r="X754" s="69"/>
      <c r="Y754" s="402"/>
      <c r="Z754" s="402"/>
      <c r="AA754" s="402"/>
      <c r="AC754" s="68"/>
      <c r="AD754" s="68"/>
      <c r="AE754" s="68"/>
      <c r="AF754" s="68"/>
      <c r="AG754" s="68"/>
      <c r="AH754" s="68"/>
      <c r="AI754" s="68"/>
      <c r="AJ754" s="68"/>
      <c r="AK754" s="68"/>
      <c r="AL754" s="68"/>
      <c r="AM754" s="68"/>
      <c r="AN754" s="68"/>
      <c r="AO754" s="68"/>
      <c r="AP754" s="68"/>
      <c r="AQ754" s="68"/>
      <c r="AR754" s="68"/>
      <c r="AS754" s="68"/>
      <c r="AT754" s="68"/>
      <c r="AU754" s="68"/>
      <c r="AV754" s="68"/>
      <c r="AW754" s="68"/>
      <c r="AX754" s="68"/>
    </row>
    <row r="755" spans="1:50" s="129" customFormat="1" ht="18" customHeight="1" x14ac:dyDescent="0.15">
      <c r="A755" s="115" t="s">
        <v>18</v>
      </c>
      <c r="B755" s="101"/>
      <c r="C755" s="113"/>
      <c r="D755" s="113"/>
      <c r="E755" s="113"/>
      <c r="F755" s="113"/>
      <c r="G755" s="115" t="s">
        <v>278</v>
      </c>
      <c r="H755" s="113"/>
      <c r="I755" s="113"/>
      <c r="J755" s="69"/>
      <c r="K755" s="69"/>
      <c r="L755" s="69"/>
      <c r="M755" s="69"/>
      <c r="N755" s="69"/>
      <c r="O755" s="69"/>
      <c r="P755" s="69"/>
      <c r="Q755" s="69"/>
      <c r="R755" s="69"/>
      <c r="S755" s="69"/>
      <c r="T755" s="69"/>
      <c r="U755" s="69"/>
      <c r="V755" s="69"/>
      <c r="W755" s="69"/>
      <c r="X755" s="69"/>
      <c r="Y755" s="111"/>
      <c r="Z755" s="111"/>
      <c r="AA755" s="111"/>
      <c r="AC755" s="68"/>
      <c r="AD755" s="68"/>
      <c r="AE755" s="68"/>
      <c r="AF755" s="68"/>
      <c r="AG755" s="68"/>
      <c r="AH755" s="68"/>
      <c r="AI755" s="68"/>
      <c r="AJ755" s="68"/>
      <c r="AK755" s="68"/>
      <c r="AL755" s="68"/>
      <c r="AM755" s="68"/>
      <c r="AN755" s="68"/>
      <c r="AO755" s="68"/>
      <c r="AP755" s="68"/>
      <c r="AQ755" s="68"/>
      <c r="AR755" s="68"/>
      <c r="AS755" s="68"/>
      <c r="AT755" s="68"/>
      <c r="AU755" s="68"/>
      <c r="AV755" s="68"/>
      <c r="AW755" s="68"/>
      <c r="AX755" s="68"/>
    </row>
    <row r="756" spans="1:50" ht="15" customHeight="1" x14ac:dyDescent="0.15">
      <c r="A756" s="113"/>
      <c r="B756" s="113"/>
      <c r="C756" s="529" t="s">
        <v>251</v>
      </c>
      <c r="D756" s="529"/>
      <c r="E756" s="529"/>
      <c r="F756" s="529"/>
      <c r="G756" s="529"/>
      <c r="H756" s="529"/>
      <c r="I756" s="529"/>
      <c r="J756" s="529"/>
      <c r="K756" s="529"/>
      <c r="L756" s="529"/>
      <c r="M756" s="529"/>
      <c r="N756" s="529"/>
      <c r="O756" s="529"/>
      <c r="P756" s="529"/>
      <c r="Q756" s="529"/>
      <c r="R756" s="529"/>
      <c r="S756" s="529"/>
      <c r="T756" s="529"/>
      <c r="U756" s="529"/>
      <c r="V756" s="529"/>
      <c r="W756" s="529"/>
      <c r="X756" s="529"/>
      <c r="Y756" s="529"/>
      <c r="Z756" s="529"/>
      <c r="AA756" s="529"/>
    </row>
    <row r="757" spans="1:50" s="129" customFormat="1" ht="15" customHeight="1" x14ac:dyDescent="0.15">
      <c r="A757" s="113"/>
      <c r="B757" s="434" t="s">
        <v>8</v>
      </c>
      <c r="C757" s="437" t="s">
        <v>252</v>
      </c>
      <c r="D757" s="438"/>
      <c r="E757" s="438"/>
      <c r="F757" s="438"/>
      <c r="G757" s="438"/>
      <c r="H757" s="438"/>
      <c r="I757" s="438"/>
      <c r="J757" s="438"/>
      <c r="K757" s="438"/>
      <c r="L757" s="438"/>
      <c r="M757" s="438"/>
      <c r="N757" s="438"/>
      <c r="O757" s="438"/>
      <c r="P757" s="438"/>
      <c r="Q757" s="438"/>
      <c r="R757" s="438"/>
      <c r="S757" s="438"/>
      <c r="T757" s="438"/>
      <c r="U757" s="438"/>
      <c r="V757" s="438"/>
      <c r="W757" s="438"/>
      <c r="X757" s="452"/>
      <c r="Y757" s="455"/>
      <c r="Z757" s="456"/>
      <c r="AA757" s="457"/>
      <c r="AC757" s="68"/>
      <c r="AD757" s="68"/>
      <c r="AE757" s="68"/>
      <c r="AF757" s="68"/>
      <c r="AG757" s="68"/>
      <c r="AH757" s="68"/>
      <c r="AI757" s="68"/>
      <c r="AJ757" s="68"/>
      <c r="AK757" s="68"/>
      <c r="AL757" s="68"/>
      <c r="AM757" s="68"/>
      <c r="AN757" s="68"/>
      <c r="AO757" s="68"/>
      <c r="AP757" s="68"/>
      <c r="AQ757" s="68"/>
      <c r="AR757" s="68"/>
      <c r="AS757" s="68"/>
      <c r="AT757" s="68"/>
      <c r="AU757" s="68"/>
      <c r="AV757" s="68"/>
      <c r="AW757" s="68"/>
      <c r="AX757" s="68"/>
    </row>
    <row r="758" spans="1:50" s="186" customFormat="1" ht="15" customHeight="1" x14ac:dyDescent="0.15">
      <c r="A758" s="113"/>
      <c r="B758" s="436"/>
      <c r="C758" s="476"/>
      <c r="D758" s="477"/>
      <c r="E758" s="477"/>
      <c r="F758" s="477"/>
      <c r="G758" s="477"/>
      <c r="H758" s="477"/>
      <c r="I758" s="477"/>
      <c r="J758" s="477"/>
      <c r="K758" s="477"/>
      <c r="L758" s="477"/>
      <c r="M758" s="477"/>
      <c r="N758" s="477"/>
      <c r="O758" s="477"/>
      <c r="P758" s="477"/>
      <c r="Q758" s="477"/>
      <c r="R758" s="477"/>
      <c r="S758" s="477"/>
      <c r="T758" s="477"/>
      <c r="U758" s="477"/>
      <c r="V758" s="477"/>
      <c r="W758" s="477"/>
      <c r="X758" s="478"/>
      <c r="Y758" s="468"/>
      <c r="Z758" s="469"/>
      <c r="AA758" s="470"/>
      <c r="AC758" s="68"/>
      <c r="AD758" s="68"/>
      <c r="AE758" s="68"/>
      <c r="AF758" s="68"/>
      <c r="AG758" s="68"/>
      <c r="AH758" s="68"/>
      <c r="AI758" s="68"/>
      <c r="AJ758" s="68"/>
      <c r="AK758" s="68"/>
      <c r="AL758" s="68"/>
      <c r="AM758" s="68"/>
      <c r="AN758" s="68"/>
      <c r="AO758" s="68"/>
      <c r="AP758" s="68"/>
      <c r="AQ758" s="68"/>
      <c r="AR758" s="68"/>
      <c r="AS758" s="68"/>
      <c r="AT758" s="68"/>
      <c r="AU758" s="68"/>
      <c r="AV758" s="68"/>
      <c r="AW758" s="68"/>
      <c r="AX758" s="68"/>
    </row>
    <row r="759" spans="1:50" ht="22.5" customHeight="1" x14ac:dyDescent="0.15">
      <c r="A759" s="113"/>
      <c r="B759" s="434" t="s">
        <v>9</v>
      </c>
      <c r="C759" s="473" t="s">
        <v>253</v>
      </c>
      <c r="D759" s="473"/>
      <c r="E759" s="473"/>
      <c r="F759" s="473"/>
      <c r="G759" s="473"/>
      <c r="H759" s="473"/>
      <c r="I759" s="473"/>
      <c r="J759" s="473"/>
      <c r="K759" s="473"/>
      <c r="L759" s="473"/>
      <c r="M759" s="473"/>
      <c r="N759" s="473"/>
      <c r="O759" s="473"/>
      <c r="P759" s="473"/>
      <c r="Q759" s="473"/>
      <c r="R759" s="473"/>
      <c r="S759" s="473"/>
      <c r="T759" s="473"/>
      <c r="U759" s="473"/>
      <c r="V759" s="473"/>
      <c r="W759" s="473"/>
      <c r="X759" s="473"/>
      <c r="Y759" s="467"/>
      <c r="Z759" s="467"/>
      <c r="AA759" s="467"/>
    </row>
    <row r="760" spans="1:50" ht="22.5" customHeight="1" x14ac:dyDescent="0.15">
      <c r="A760" s="113"/>
      <c r="B760" s="436"/>
      <c r="C760" s="473"/>
      <c r="D760" s="473"/>
      <c r="E760" s="473"/>
      <c r="F760" s="473"/>
      <c r="G760" s="473"/>
      <c r="H760" s="473"/>
      <c r="I760" s="473"/>
      <c r="J760" s="473"/>
      <c r="K760" s="473"/>
      <c r="L760" s="473"/>
      <c r="M760" s="473"/>
      <c r="N760" s="473"/>
      <c r="O760" s="473"/>
      <c r="P760" s="473"/>
      <c r="Q760" s="473"/>
      <c r="R760" s="473"/>
      <c r="S760" s="473"/>
      <c r="T760" s="473"/>
      <c r="U760" s="473"/>
      <c r="V760" s="473"/>
      <c r="W760" s="473"/>
      <c r="X760" s="473"/>
      <c r="Y760" s="467"/>
      <c r="Z760" s="467"/>
      <c r="AA760" s="467"/>
    </row>
    <row r="761" spans="1:50" ht="12.75" customHeight="1" x14ac:dyDescent="0.15">
      <c r="A761" s="113"/>
      <c r="B761" s="78"/>
      <c r="C761" s="123"/>
      <c r="D761" s="123"/>
      <c r="E761" s="123"/>
      <c r="F761" s="123"/>
      <c r="G761" s="123"/>
      <c r="H761" s="123"/>
      <c r="I761" s="123"/>
      <c r="J761" s="123"/>
      <c r="K761" s="123"/>
      <c r="L761" s="123"/>
      <c r="M761" s="123"/>
      <c r="N761" s="123"/>
      <c r="O761" s="124"/>
      <c r="P761" s="123"/>
      <c r="Q761" s="123"/>
      <c r="R761" s="123"/>
      <c r="S761" s="123"/>
      <c r="T761" s="123"/>
      <c r="U761" s="123"/>
      <c r="V761" s="123"/>
      <c r="W761" s="123"/>
      <c r="X761" s="123"/>
      <c r="Y761" s="123"/>
      <c r="Z761" s="123"/>
      <c r="AA761" s="123"/>
    </row>
    <row r="762" spans="1:50" ht="18" customHeight="1" x14ac:dyDescent="0.15">
      <c r="A762" s="115" t="s">
        <v>254</v>
      </c>
      <c r="B762" s="101"/>
      <c r="C762" s="113"/>
      <c r="D762" s="113"/>
      <c r="E762" s="113"/>
      <c r="F762" s="113"/>
      <c r="G762" s="113"/>
      <c r="H762" s="187"/>
      <c r="J762" s="187"/>
      <c r="K762" s="187"/>
      <c r="L762" s="124"/>
      <c r="M762" s="188"/>
      <c r="N762" s="188"/>
      <c r="O762" s="188"/>
      <c r="P762" s="188"/>
      <c r="Q762" s="188"/>
      <c r="R762" s="188"/>
      <c r="S762" s="188"/>
      <c r="T762" s="188"/>
      <c r="U762" s="188"/>
      <c r="V762" s="188"/>
      <c r="W762" s="188"/>
      <c r="X762" s="188"/>
      <c r="Y762" s="188"/>
      <c r="Z762" s="188"/>
      <c r="AA762" s="188"/>
    </row>
    <row r="763" spans="1:50" ht="15" customHeight="1" x14ac:dyDescent="0.15">
      <c r="A763" s="113"/>
      <c r="B763" s="434" t="s">
        <v>8</v>
      </c>
      <c r="C763" s="437" t="s">
        <v>842</v>
      </c>
      <c r="D763" s="508"/>
      <c r="E763" s="508"/>
      <c r="F763" s="508"/>
      <c r="G763" s="508"/>
      <c r="H763" s="508"/>
      <c r="I763" s="508"/>
      <c r="J763" s="508"/>
      <c r="K763" s="508"/>
      <c r="L763" s="508"/>
      <c r="M763" s="508"/>
      <c r="N763" s="508"/>
      <c r="O763" s="508"/>
      <c r="P763" s="508"/>
      <c r="Q763" s="508"/>
      <c r="R763" s="508"/>
      <c r="S763" s="508"/>
      <c r="T763" s="508"/>
      <c r="U763" s="508"/>
      <c r="V763" s="508"/>
      <c r="W763" s="508"/>
      <c r="X763" s="508"/>
      <c r="Y763" s="437"/>
      <c r="Z763" s="532"/>
      <c r="AA763" s="533"/>
    </row>
    <row r="764" spans="1:50" ht="15" customHeight="1" x14ac:dyDescent="0.15">
      <c r="A764" s="113"/>
      <c r="B764" s="435"/>
      <c r="C764" s="530"/>
      <c r="D764" s="531"/>
      <c r="E764" s="531"/>
      <c r="F764" s="531"/>
      <c r="G764" s="531"/>
      <c r="H764" s="531"/>
      <c r="I764" s="531"/>
      <c r="J764" s="531"/>
      <c r="K764" s="531"/>
      <c r="L764" s="531"/>
      <c r="M764" s="531"/>
      <c r="N764" s="531"/>
      <c r="O764" s="531"/>
      <c r="P764" s="531"/>
      <c r="Q764" s="531"/>
      <c r="R764" s="531"/>
      <c r="S764" s="531"/>
      <c r="T764" s="531"/>
      <c r="U764" s="531"/>
      <c r="V764" s="531"/>
      <c r="W764" s="531"/>
      <c r="X764" s="531"/>
      <c r="Y764" s="534"/>
      <c r="Z764" s="535"/>
      <c r="AA764" s="536"/>
    </row>
    <row r="765" spans="1:50" s="152" customFormat="1" ht="13.5" customHeight="1" x14ac:dyDescent="0.15">
      <c r="A765" s="189"/>
      <c r="B765" s="435"/>
      <c r="C765" s="167" t="s">
        <v>264</v>
      </c>
      <c r="D765" s="410"/>
      <c r="E765" s="410"/>
      <c r="F765" s="410"/>
      <c r="G765" s="410"/>
      <c r="H765" s="410"/>
      <c r="I765" s="410"/>
      <c r="J765" s="410"/>
      <c r="K765" s="410"/>
      <c r="L765" s="410"/>
      <c r="M765" s="410"/>
      <c r="N765" s="410"/>
      <c r="O765" s="410"/>
      <c r="P765" s="410"/>
      <c r="Q765" s="410"/>
      <c r="R765" s="410"/>
      <c r="S765" s="410"/>
      <c r="T765" s="410"/>
      <c r="U765" s="410"/>
      <c r="V765" s="410"/>
      <c r="W765" s="410"/>
      <c r="X765" s="410"/>
      <c r="Y765" s="534"/>
      <c r="Z765" s="535"/>
      <c r="AA765" s="536"/>
    </row>
    <row r="766" spans="1:50" s="152" customFormat="1" ht="13.5" customHeight="1" x14ac:dyDescent="0.15">
      <c r="A766" s="113"/>
      <c r="B766" s="435"/>
      <c r="C766" s="128"/>
      <c r="D766" s="190"/>
      <c r="E766" s="545" t="s">
        <v>268</v>
      </c>
      <c r="F766" s="546"/>
      <c r="G766" s="546"/>
      <c r="H766" s="546"/>
      <c r="I766" s="546"/>
      <c r="J766" s="546"/>
      <c r="K766" s="546"/>
      <c r="L766" s="546"/>
      <c r="M766" s="546"/>
      <c r="N766" s="546"/>
      <c r="O766" s="546"/>
      <c r="P766" s="547"/>
      <c r="Q766" s="547"/>
      <c r="R766" s="547"/>
      <c r="S766" s="581" t="s">
        <v>265</v>
      </c>
      <c r="T766" s="581"/>
      <c r="U766" s="581"/>
      <c r="V766" s="190"/>
      <c r="W766" s="128"/>
      <c r="X766" s="128"/>
      <c r="Y766" s="534"/>
      <c r="Z766" s="535"/>
      <c r="AA766" s="536"/>
    </row>
    <row r="767" spans="1:50" s="152" customFormat="1" ht="14.25" customHeight="1" x14ac:dyDescent="0.15">
      <c r="A767" s="113"/>
      <c r="B767" s="436"/>
      <c r="C767" s="128"/>
      <c r="D767" s="157"/>
      <c r="E767" s="548" t="s">
        <v>269</v>
      </c>
      <c r="F767" s="549"/>
      <c r="G767" s="549"/>
      <c r="H767" s="549"/>
      <c r="I767" s="549"/>
      <c r="J767" s="549"/>
      <c r="K767" s="549"/>
      <c r="L767" s="549"/>
      <c r="M767" s="549"/>
      <c r="N767" s="549"/>
      <c r="O767" s="549"/>
      <c r="P767" s="549"/>
      <c r="Q767" s="549"/>
      <c r="R767" s="549"/>
      <c r="S767" s="581"/>
      <c r="T767" s="581"/>
      <c r="U767" s="581"/>
      <c r="V767" s="128"/>
      <c r="W767" s="128"/>
      <c r="X767" s="128"/>
      <c r="Y767" s="537"/>
      <c r="Z767" s="538"/>
      <c r="AA767" s="539"/>
    </row>
    <row r="768" spans="1:50" s="166" customFormat="1" ht="25.5" customHeight="1" x14ac:dyDescent="0.15">
      <c r="A768" s="113"/>
      <c r="B768" s="191"/>
      <c r="C768" s="542" t="s">
        <v>272</v>
      </c>
      <c r="D768" s="543"/>
      <c r="E768" s="543"/>
      <c r="F768" s="543"/>
      <c r="G768" s="543"/>
      <c r="H768" s="543"/>
      <c r="I768" s="543"/>
      <c r="J768" s="543"/>
      <c r="K768" s="543"/>
      <c r="L768" s="543"/>
      <c r="M768" s="543"/>
      <c r="N768" s="543"/>
      <c r="O768" s="543"/>
      <c r="P768" s="543"/>
      <c r="Q768" s="543"/>
      <c r="R768" s="543"/>
      <c r="S768" s="543"/>
      <c r="T768" s="543"/>
      <c r="U768" s="543"/>
      <c r="V768" s="543"/>
      <c r="W768" s="543"/>
      <c r="X768" s="543"/>
      <c r="Y768" s="543"/>
      <c r="Z768" s="543"/>
      <c r="AA768" s="543"/>
    </row>
    <row r="769" spans="1:52" ht="22.5" customHeight="1" x14ac:dyDescent="0.15">
      <c r="A769" s="113"/>
      <c r="B769" s="507" t="s">
        <v>9</v>
      </c>
      <c r="C769" s="437" t="s">
        <v>843</v>
      </c>
      <c r="D769" s="508"/>
      <c r="E769" s="508"/>
      <c r="F769" s="508"/>
      <c r="G769" s="508"/>
      <c r="H769" s="508"/>
      <c r="I769" s="508"/>
      <c r="J769" s="508"/>
      <c r="K769" s="508"/>
      <c r="L769" s="508"/>
      <c r="M769" s="508"/>
      <c r="N769" s="508"/>
      <c r="O769" s="508"/>
      <c r="P769" s="508"/>
      <c r="Q769" s="508"/>
      <c r="R769" s="508"/>
      <c r="S769" s="508"/>
      <c r="T769" s="508"/>
      <c r="U769" s="508"/>
      <c r="V769" s="508"/>
      <c r="W769" s="508"/>
      <c r="X769" s="540"/>
      <c r="Y769" s="437"/>
      <c r="Z769" s="511"/>
      <c r="AA769" s="512"/>
    </row>
    <row r="770" spans="1:52" ht="22.5" customHeight="1" x14ac:dyDescent="0.15">
      <c r="A770" s="113"/>
      <c r="B770" s="507"/>
      <c r="C770" s="509"/>
      <c r="D770" s="510"/>
      <c r="E770" s="510"/>
      <c r="F770" s="510"/>
      <c r="G770" s="510"/>
      <c r="H770" s="510"/>
      <c r="I770" s="510"/>
      <c r="J770" s="510"/>
      <c r="K770" s="510"/>
      <c r="L770" s="510"/>
      <c r="M770" s="510"/>
      <c r="N770" s="510"/>
      <c r="O770" s="510"/>
      <c r="P770" s="510"/>
      <c r="Q770" s="510"/>
      <c r="R770" s="510"/>
      <c r="S770" s="510"/>
      <c r="T770" s="510"/>
      <c r="U770" s="510"/>
      <c r="V770" s="510"/>
      <c r="W770" s="510"/>
      <c r="X770" s="541"/>
      <c r="Y770" s="513"/>
      <c r="Z770" s="514"/>
      <c r="AA770" s="515"/>
    </row>
    <row r="771" spans="1:52" ht="15" customHeight="1" x14ac:dyDescent="0.15">
      <c r="A771" s="113"/>
      <c r="B771" s="434" t="s">
        <v>10</v>
      </c>
      <c r="C771" s="437" t="s">
        <v>270</v>
      </c>
      <c r="D771" s="508"/>
      <c r="E771" s="508"/>
      <c r="F771" s="508"/>
      <c r="G771" s="508"/>
      <c r="H771" s="508"/>
      <c r="I771" s="508"/>
      <c r="J771" s="508"/>
      <c r="K771" s="508"/>
      <c r="L771" s="508"/>
      <c r="M771" s="508"/>
      <c r="N771" s="508"/>
      <c r="O771" s="508"/>
      <c r="P771" s="508"/>
      <c r="Q771" s="508"/>
      <c r="R771" s="508"/>
      <c r="S771" s="508"/>
      <c r="T771" s="508"/>
      <c r="U771" s="508"/>
      <c r="V771" s="508"/>
      <c r="W771" s="508"/>
      <c r="X771" s="508"/>
      <c r="Y771" s="437"/>
      <c r="Z771" s="532"/>
      <c r="AA771" s="533"/>
    </row>
    <row r="772" spans="1:52" ht="15" customHeight="1" x14ac:dyDescent="0.15">
      <c r="A772" s="113"/>
      <c r="B772" s="435"/>
      <c r="C772" s="530"/>
      <c r="D772" s="531"/>
      <c r="E772" s="531"/>
      <c r="F772" s="531"/>
      <c r="G772" s="531"/>
      <c r="H772" s="531"/>
      <c r="I772" s="531"/>
      <c r="J772" s="531"/>
      <c r="K772" s="531"/>
      <c r="L772" s="531"/>
      <c r="M772" s="531"/>
      <c r="N772" s="531"/>
      <c r="O772" s="531"/>
      <c r="P772" s="531"/>
      <c r="Q772" s="531"/>
      <c r="R772" s="531"/>
      <c r="S772" s="531"/>
      <c r="T772" s="531"/>
      <c r="U772" s="531"/>
      <c r="V772" s="531"/>
      <c r="W772" s="531"/>
      <c r="X772" s="531"/>
      <c r="Y772" s="534"/>
      <c r="Z772" s="535"/>
      <c r="AA772" s="536"/>
    </row>
    <row r="773" spans="1:52" x14ac:dyDescent="0.15">
      <c r="A773" s="113"/>
      <c r="B773" s="435"/>
      <c r="C773" s="167" t="s">
        <v>264</v>
      </c>
      <c r="D773" s="410"/>
      <c r="E773" s="410"/>
      <c r="F773" s="410"/>
      <c r="G773" s="410"/>
      <c r="H773" s="410"/>
      <c r="I773" s="410"/>
      <c r="J773" s="410"/>
      <c r="K773" s="410"/>
      <c r="L773" s="410"/>
      <c r="M773" s="410"/>
      <c r="N773" s="410"/>
      <c r="O773" s="410"/>
      <c r="P773" s="410"/>
      <c r="Q773" s="410"/>
      <c r="R773" s="410"/>
      <c r="S773" s="410"/>
      <c r="T773" s="410"/>
      <c r="U773" s="410"/>
      <c r="V773" s="410"/>
      <c r="W773" s="410"/>
      <c r="X773" s="410"/>
      <c r="Y773" s="534"/>
      <c r="Z773" s="535"/>
      <c r="AA773" s="536"/>
    </row>
    <row r="774" spans="1:52" ht="15" customHeight="1" x14ac:dyDescent="0.15">
      <c r="A774" s="113"/>
      <c r="B774" s="435"/>
      <c r="C774" s="128"/>
      <c r="D774" s="551" t="s">
        <v>266</v>
      </c>
      <c r="E774" s="551"/>
      <c r="F774" s="551"/>
      <c r="G774" s="550" t="s">
        <v>268</v>
      </c>
      <c r="H774" s="550"/>
      <c r="I774" s="550"/>
      <c r="J774" s="550"/>
      <c r="K774" s="550"/>
      <c r="L774" s="550"/>
      <c r="M774" s="550"/>
      <c r="N774" s="550"/>
      <c r="O774" s="550"/>
      <c r="P774" s="550"/>
      <c r="Q774" s="550"/>
      <c r="R774" s="550"/>
      <c r="S774" s="535"/>
      <c r="T774" s="535"/>
      <c r="U774" s="535"/>
      <c r="V774" s="579" t="s">
        <v>267</v>
      </c>
      <c r="W774" s="579"/>
      <c r="X774" s="579"/>
      <c r="Y774" s="534"/>
      <c r="Z774" s="535"/>
      <c r="AA774" s="536"/>
    </row>
    <row r="775" spans="1:52" ht="15" customHeight="1" x14ac:dyDescent="0.15">
      <c r="A775" s="113"/>
      <c r="B775" s="436"/>
      <c r="C775" s="192"/>
      <c r="D775" s="552"/>
      <c r="E775" s="552"/>
      <c r="F775" s="552"/>
      <c r="G775" s="544" t="s">
        <v>269</v>
      </c>
      <c r="H775" s="544"/>
      <c r="I775" s="544"/>
      <c r="J775" s="544"/>
      <c r="K775" s="544"/>
      <c r="L775" s="544"/>
      <c r="M775" s="544"/>
      <c r="N775" s="544"/>
      <c r="O775" s="544"/>
      <c r="P775" s="544"/>
      <c r="Q775" s="544"/>
      <c r="R775" s="544"/>
      <c r="S775" s="538"/>
      <c r="T775" s="538"/>
      <c r="U775" s="538"/>
      <c r="V775" s="580"/>
      <c r="W775" s="580"/>
      <c r="X775" s="580"/>
      <c r="Y775" s="537"/>
      <c r="Z775" s="538"/>
      <c r="AA775" s="539"/>
    </row>
    <row r="776" spans="1:52" s="147" customFormat="1" ht="17.25" customHeight="1" x14ac:dyDescent="0.15">
      <c r="A776" s="189"/>
      <c r="B776" s="191"/>
      <c r="C776" s="543" t="s">
        <v>271</v>
      </c>
      <c r="D776" s="543"/>
      <c r="E776" s="543"/>
      <c r="F776" s="543"/>
      <c r="G776" s="543"/>
      <c r="H776" s="543"/>
      <c r="I776" s="543"/>
      <c r="J776" s="543"/>
      <c r="K776" s="543"/>
      <c r="L776" s="543"/>
      <c r="M776" s="543"/>
      <c r="N776" s="543"/>
      <c r="O776" s="543"/>
      <c r="P776" s="543"/>
      <c r="Q776" s="543"/>
      <c r="R776" s="543"/>
      <c r="S776" s="543"/>
      <c r="T776" s="543"/>
      <c r="U776" s="543"/>
      <c r="V776" s="543"/>
      <c r="W776" s="543"/>
      <c r="X776" s="543"/>
      <c r="Y776" s="543"/>
      <c r="Z776" s="543"/>
      <c r="AA776" s="543"/>
      <c r="AE776" s="152"/>
      <c r="AF776" s="152"/>
      <c r="AG776" s="152"/>
      <c r="AH776" s="152"/>
      <c r="AI776" s="152"/>
      <c r="AJ776" s="152"/>
      <c r="AK776" s="152"/>
      <c r="AL776" s="152"/>
      <c r="AM776" s="152"/>
      <c r="AN776" s="152"/>
      <c r="AO776" s="152"/>
      <c r="AP776" s="152"/>
      <c r="AQ776" s="152"/>
      <c r="AR776" s="152"/>
      <c r="AS776" s="152"/>
      <c r="AT776" s="152"/>
      <c r="AU776" s="152"/>
      <c r="AV776" s="152"/>
      <c r="AW776" s="152"/>
      <c r="AX776" s="152"/>
      <c r="AY776" s="152"/>
      <c r="AZ776" s="152"/>
    </row>
    <row r="777" spans="1:52" s="152" customFormat="1" ht="30" customHeight="1" x14ac:dyDescent="0.15">
      <c r="A777" s="113"/>
      <c r="B777" s="434" t="s">
        <v>11</v>
      </c>
      <c r="C777" s="437" t="s">
        <v>844</v>
      </c>
      <c r="D777" s="508"/>
      <c r="E777" s="508"/>
      <c r="F777" s="508"/>
      <c r="G777" s="508"/>
      <c r="H777" s="508"/>
      <c r="I777" s="508"/>
      <c r="J777" s="508"/>
      <c r="K777" s="508"/>
      <c r="L777" s="508"/>
      <c r="M777" s="508"/>
      <c r="N777" s="508"/>
      <c r="O777" s="508"/>
      <c r="P777" s="508"/>
      <c r="Q777" s="508"/>
      <c r="R777" s="508"/>
      <c r="S777" s="508"/>
      <c r="T777" s="508"/>
      <c r="U777" s="508"/>
      <c r="V777" s="508"/>
      <c r="W777" s="508"/>
      <c r="X777" s="508"/>
      <c r="Y777" s="437"/>
      <c r="Z777" s="511"/>
      <c r="AA777" s="512"/>
    </row>
    <row r="778" spans="1:52" s="152" customFormat="1" ht="30" customHeight="1" x14ac:dyDescent="0.15">
      <c r="A778" s="113"/>
      <c r="B778" s="436"/>
      <c r="C778" s="509"/>
      <c r="D778" s="510"/>
      <c r="E778" s="510"/>
      <c r="F778" s="510"/>
      <c r="G778" s="510"/>
      <c r="H778" s="510"/>
      <c r="I778" s="510"/>
      <c r="J778" s="510"/>
      <c r="K778" s="510"/>
      <c r="L778" s="510"/>
      <c r="M778" s="510"/>
      <c r="N778" s="510"/>
      <c r="O778" s="510"/>
      <c r="P778" s="510"/>
      <c r="Q778" s="510"/>
      <c r="R778" s="510"/>
      <c r="S778" s="510"/>
      <c r="T778" s="510"/>
      <c r="U778" s="510"/>
      <c r="V778" s="510"/>
      <c r="W778" s="510"/>
      <c r="X778" s="510"/>
      <c r="Y778" s="513"/>
      <c r="Z778" s="514"/>
      <c r="AA778" s="515"/>
    </row>
    <row r="779" spans="1:52" s="152" customFormat="1" ht="15" customHeight="1" x14ac:dyDescent="0.15">
      <c r="A779" s="113"/>
      <c r="B779" s="434" t="s">
        <v>12</v>
      </c>
      <c r="C779" s="437" t="s">
        <v>280</v>
      </c>
      <c r="D779" s="508"/>
      <c r="E779" s="508"/>
      <c r="F779" s="508"/>
      <c r="G779" s="508"/>
      <c r="H779" s="508"/>
      <c r="I779" s="508"/>
      <c r="J779" s="508"/>
      <c r="K779" s="508"/>
      <c r="L779" s="508"/>
      <c r="M779" s="508"/>
      <c r="N779" s="508"/>
      <c r="O779" s="508"/>
      <c r="P779" s="508"/>
      <c r="Q779" s="508"/>
      <c r="R779" s="508"/>
      <c r="S779" s="508"/>
      <c r="T779" s="508"/>
      <c r="U779" s="508"/>
      <c r="V779" s="508"/>
      <c r="W779" s="508"/>
      <c r="X779" s="508"/>
      <c r="Y779" s="437"/>
      <c r="Z779" s="511"/>
      <c r="AA779" s="512"/>
    </row>
    <row r="780" spans="1:52" s="166" customFormat="1" ht="15" customHeight="1" x14ac:dyDescent="0.15">
      <c r="A780" s="113"/>
      <c r="B780" s="436"/>
      <c r="C780" s="509"/>
      <c r="D780" s="510"/>
      <c r="E780" s="510"/>
      <c r="F780" s="510"/>
      <c r="G780" s="510"/>
      <c r="H780" s="510"/>
      <c r="I780" s="510"/>
      <c r="J780" s="510"/>
      <c r="K780" s="510"/>
      <c r="L780" s="510"/>
      <c r="M780" s="510"/>
      <c r="N780" s="510"/>
      <c r="O780" s="510"/>
      <c r="P780" s="510"/>
      <c r="Q780" s="510"/>
      <c r="R780" s="510"/>
      <c r="S780" s="510"/>
      <c r="T780" s="510"/>
      <c r="U780" s="510"/>
      <c r="V780" s="510"/>
      <c r="W780" s="510"/>
      <c r="X780" s="510"/>
      <c r="Y780" s="513"/>
      <c r="Z780" s="514"/>
      <c r="AA780" s="515"/>
    </row>
    <row r="781" spans="1:52" ht="13.5" x14ac:dyDescent="0.15">
      <c r="A781" s="115"/>
      <c r="B781" s="102"/>
      <c r="C781" s="578"/>
      <c r="D781" s="578"/>
      <c r="E781" s="578"/>
      <c r="F781" s="578"/>
      <c r="G781" s="578"/>
      <c r="H781" s="578"/>
      <c r="I781" s="578"/>
      <c r="J781" s="578"/>
      <c r="K781" s="578"/>
      <c r="L781" s="578"/>
      <c r="M781" s="578"/>
      <c r="N781" s="578"/>
      <c r="O781" s="578"/>
      <c r="P781" s="578"/>
      <c r="Q781" s="578"/>
      <c r="R781" s="578"/>
      <c r="S781" s="578"/>
      <c r="T781" s="578"/>
      <c r="U781" s="578"/>
      <c r="V781" s="578"/>
      <c r="W781" s="578"/>
      <c r="X781" s="578"/>
      <c r="Y781" s="578"/>
      <c r="Z781" s="578"/>
      <c r="AA781" s="578"/>
    </row>
    <row r="782" spans="1:52" ht="18" customHeight="1" x14ac:dyDescent="0.15">
      <c r="A782" s="115" t="s">
        <v>255</v>
      </c>
      <c r="B782" s="101"/>
      <c r="C782" s="113"/>
      <c r="D782" s="113"/>
      <c r="E782" s="113"/>
      <c r="F782" s="113"/>
      <c r="G782" s="113"/>
      <c r="H782" s="187"/>
      <c r="I782" s="187"/>
      <c r="J782" s="187"/>
      <c r="K782" s="187"/>
      <c r="L782" s="193"/>
      <c r="M782" s="188"/>
      <c r="N782" s="188"/>
      <c r="O782" s="188"/>
      <c r="P782" s="188"/>
      <c r="Q782" s="188"/>
      <c r="R782" s="188"/>
      <c r="S782" s="188"/>
      <c r="T782" s="188"/>
      <c r="U782" s="188"/>
      <c r="V782" s="188"/>
      <c r="W782" s="188"/>
      <c r="X782" s="188"/>
      <c r="Y782" s="188"/>
      <c r="Z782" s="188"/>
      <c r="AA782" s="188"/>
      <c r="AC782" s="194"/>
      <c r="AD782" s="194"/>
      <c r="AE782" s="194"/>
      <c r="AF782" s="194"/>
      <c r="AG782" s="194"/>
      <c r="AH782" s="194"/>
      <c r="AI782" s="194"/>
      <c r="AJ782" s="194"/>
      <c r="AK782" s="194"/>
      <c r="AL782" s="194"/>
      <c r="AM782" s="194"/>
      <c r="AN782" s="194"/>
      <c r="AO782" s="194"/>
      <c r="AP782" s="194"/>
      <c r="AQ782" s="194"/>
      <c r="AR782" s="194"/>
      <c r="AS782" s="194"/>
      <c r="AT782" s="194"/>
      <c r="AU782" s="194"/>
      <c r="AV782" s="194"/>
      <c r="AW782" s="194"/>
      <c r="AX782" s="194"/>
    </row>
    <row r="783" spans="1:52" ht="22.5" customHeight="1" x14ac:dyDescent="0.15">
      <c r="A783" s="113"/>
      <c r="B783" s="434" t="s">
        <v>8</v>
      </c>
      <c r="C783" s="473" t="s">
        <v>34</v>
      </c>
      <c r="D783" s="473"/>
      <c r="E783" s="473"/>
      <c r="F783" s="473"/>
      <c r="G783" s="473"/>
      <c r="H783" s="473"/>
      <c r="I783" s="473"/>
      <c r="J783" s="473"/>
      <c r="K783" s="473"/>
      <c r="L783" s="473"/>
      <c r="M783" s="473"/>
      <c r="N783" s="473"/>
      <c r="O783" s="473"/>
      <c r="P783" s="473"/>
      <c r="Q783" s="473"/>
      <c r="R783" s="473"/>
      <c r="S783" s="473"/>
      <c r="T783" s="473"/>
      <c r="U783" s="473"/>
      <c r="V783" s="473"/>
      <c r="W783" s="473"/>
      <c r="X783" s="473"/>
      <c r="Y783" s="467"/>
      <c r="Z783" s="467"/>
      <c r="AA783" s="467"/>
      <c r="AC783" s="194"/>
      <c r="AD783" s="194"/>
      <c r="AE783" s="194"/>
      <c r="AF783" s="194"/>
      <c r="AG783" s="194"/>
      <c r="AH783" s="194"/>
      <c r="AI783" s="194"/>
      <c r="AJ783" s="194"/>
      <c r="AK783" s="194"/>
      <c r="AL783" s="194"/>
      <c r="AM783" s="194"/>
      <c r="AN783" s="194"/>
      <c r="AO783" s="194"/>
      <c r="AP783" s="194"/>
      <c r="AQ783" s="194"/>
      <c r="AR783" s="194"/>
      <c r="AS783" s="194"/>
      <c r="AT783" s="194"/>
      <c r="AU783" s="194"/>
      <c r="AV783" s="194"/>
      <c r="AW783" s="194"/>
      <c r="AX783" s="194"/>
    </row>
    <row r="784" spans="1:52" ht="22.5" customHeight="1" x14ac:dyDescent="0.15">
      <c r="A784" s="113"/>
      <c r="B784" s="436"/>
      <c r="C784" s="473"/>
      <c r="D784" s="473"/>
      <c r="E784" s="473"/>
      <c r="F784" s="473"/>
      <c r="G784" s="473"/>
      <c r="H784" s="473"/>
      <c r="I784" s="473"/>
      <c r="J784" s="473"/>
      <c r="K784" s="473"/>
      <c r="L784" s="473"/>
      <c r="M784" s="473"/>
      <c r="N784" s="473"/>
      <c r="O784" s="473"/>
      <c r="P784" s="473"/>
      <c r="Q784" s="473"/>
      <c r="R784" s="473"/>
      <c r="S784" s="473"/>
      <c r="T784" s="473"/>
      <c r="U784" s="473"/>
      <c r="V784" s="473"/>
      <c r="W784" s="473"/>
      <c r="X784" s="473"/>
      <c r="Y784" s="467"/>
      <c r="Z784" s="467"/>
      <c r="AA784" s="467"/>
      <c r="AC784" s="194"/>
      <c r="AD784" s="194"/>
      <c r="AE784" s="194"/>
      <c r="AF784" s="194"/>
      <c r="AG784" s="194"/>
      <c r="AH784" s="194"/>
      <c r="AI784" s="194"/>
      <c r="AJ784" s="194"/>
      <c r="AK784" s="194"/>
      <c r="AL784" s="194"/>
      <c r="AM784" s="194"/>
      <c r="AN784" s="194"/>
      <c r="AO784" s="194"/>
      <c r="AP784" s="194"/>
      <c r="AQ784" s="194"/>
      <c r="AR784" s="194"/>
      <c r="AS784" s="194"/>
      <c r="AT784" s="194"/>
      <c r="AU784" s="194"/>
      <c r="AV784" s="194"/>
      <c r="AW784" s="194"/>
      <c r="AX784" s="194"/>
    </row>
    <row r="785" spans="1:50" ht="30" customHeight="1" x14ac:dyDescent="0.15">
      <c r="A785" s="113"/>
      <c r="B785" s="434" t="s">
        <v>9</v>
      </c>
      <c r="C785" s="473" t="s">
        <v>256</v>
      </c>
      <c r="D785" s="473"/>
      <c r="E785" s="473"/>
      <c r="F785" s="473"/>
      <c r="G785" s="473"/>
      <c r="H785" s="473"/>
      <c r="I785" s="473"/>
      <c r="J785" s="473"/>
      <c r="K785" s="473"/>
      <c r="L785" s="473"/>
      <c r="M785" s="473"/>
      <c r="N785" s="473"/>
      <c r="O785" s="473"/>
      <c r="P785" s="473"/>
      <c r="Q785" s="473"/>
      <c r="R785" s="473"/>
      <c r="S785" s="473"/>
      <c r="T785" s="473"/>
      <c r="U785" s="473"/>
      <c r="V785" s="473"/>
      <c r="W785" s="473"/>
      <c r="X785" s="473"/>
      <c r="Y785" s="467"/>
      <c r="Z785" s="467"/>
      <c r="AA785" s="467"/>
      <c r="AC785" s="194"/>
      <c r="AD785" s="194"/>
      <c r="AE785" s="194"/>
      <c r="AF785" s="194"/>
      <c r="AG785" s="194"/>
      <c r="AH785" s="194"/>
      <c r="AI785" s="194"/>
      <c r="AJ785" s="194"/>
      <c r="AK785" s="194"/>
      <c r="AL785" s="194"/>
      <c r="AM785" s="194"/>
      <c r="AN785" s="194"/>
      <c r="AO785" s="194"/>
      <c r="AP785" s="194"/>
      <c r="AQ785" s="194"/>
      <c r="AR785" s="194"/>
      <c r="AS785" s="194"/>
      <c r="AT785" s="194"/>
      <c r="AU785" s="194"/>
      <c r="AV785" s="194"/>
      <c r="AW785" s="194"/>
      <c r="AX785" s="194"/>
    </row>
    <row r="786" spans="1:50" ht="30" customHeight="1" x14ac:dyDescent="0.15">
      <c r="A786" s="113"/>
      <c r="B786" s="436"/>
      <c r="C786" s="473"/>
      <c r="D786" s="473"/>
      <c r="E786" s="473"/>
      <c r="F786" s="473"/>
      <c r="G786" s="473"/>
      <c r="H786" s="473"/>
      <c r="I786" s="473"/>
      <c r="J786" s="473"/>
      <c r="K786" s="473"/>
      <c r="L786" s="473"/>
      <c r="M786" s="473"/>
      <c r="N786" s="473"/>
      <c r="O786" s="473"/>
      <c r="P786" s="473"/>
      <c r="Q786" s="473"/>
      <c r="R786" s="473"/>
      <c r="S786" s="473"/>
      <c r="T786" s="473"/>
      <c r="U786" s="473"/>
      <c r="V786" s="473"/>
      <c r="W786" s="473"/>
      <c r="X786" s="473"/>
      <c r="Y786" s="467"/>
      <c r="Z786" s="467"/>
      <c r="AA786" s="467"/>
      <c r="AC786" s="194"/>
      <c r="AD786" s="194"/>
      <c r="AE786" s="194"/>
      <c r="AF786" s="194"/>
      <c r="AG786" s="194"/>
      <c r="AH786" s="194"/>
      <c r="AI786" s="194"/>
      <c r="AJ786" s="194"/>
      <c r="AK786" s="194"/>
      <c r="AL786" s="194"/>
      <c r="AM786" s="194"/>
      <c r="AN786" s="194"/>
      <c r="AO786" s="194"/>
      <c r="AP786" s="194"/>
      <c r="AQ786" s="194"/>
      <c r="AR786" s="194"/>
      <c r="AS786" s="194"/>
      <c r="AT786" s="194"/>
      <c r="AU786" s="194"/>
      <c r="AV786" s="194"/>
      <c r="AW786" s="194"/>
      <c r="AX786" s="194"/>
    </row>
    <row r="787" spans="1:50" ht="12.75" customHeight="1" x14ac:dyDescent="0.15">
      <c r="A787" s="113"/>
      <c r="B787" s="78"/>
      <c r="C787" s="126"/>
      <c r="D787" s="126"/>
      <c r="E787" s="126"/>
      <c r="F787" s="126"/>
      <c r="G787" s="126"/>
      <c r="H787" s="126"/>
      <c r="I787" s="126"/>
      <c r="J787" s="126"/>
      <c r="K787" s="126"/>
      <c r="L787" s="126"/>
      <c r="M787" s="126"/>
      <c r="N787" s="126"/>
      <c r="O787" s="127"/>
      <c r="P787" s="126"/>
      <c r="Q787" s="126"/>
      <c r="R787" s="126"/>
      <c r="S787" s="126"/>
      <c r="T787" s="126"/>
      <c r="U787" s="126"/>
      <c r="V787" s="126"/>
      <c r="W787" s="126"/>
      <c r="X787" s="126"/>
      <c r="Y787" s="402"/>
      <c r="Z787" s="402"/>
      <c r="AA787" s="402"/>
      <c r="AC787" s="194"/>
      <c r="AD787" s="194"/>
      <c r="AE787" s="194"/>
      <c r="AF787" s="194"/>
      <c r="AG787" s="194"/>
      <c r="AH787" s="194"/>
      <c r="AI787" s="194"/>
      <c r="AJ787" s="194"/>
      <c r="AK787" s="194"/>
      <c r="AL787" s="194"/>
      <c r="AM787" s="194"/>
      <c r="AN787" s="194"/>
      <c r="AO787" s="194"/>
      <c r="AP787" s="194"/>
      <c r="AQ787" s="194"/>
      <c r="AR787" s="194"/>
      <c r="AS787" s="194"/>
      <c r="AT787" s="194"/>
      <c r="AU787" s="194"/>
      <c r="AV787" s="194"/>
      <c r="AW787" s="194"/>
      <c r="AX787" s="194"/>
    </row>
    <row r="788" spans="1:50" ht="18" customHeight="1" x14ac:dyDescent="0.15">
      <c r="A788" s="115" t="s">
        <v>118</v>
      </c>
      <c r="B788" s="101"/>
      <c r="C788" s="113"/>
      <c r="D788" s="113"/>
      <c r="E788" s="113"/>
      <c r="F788" s="113"/>
      <c r="G788" s="113"/>
      <c r="H788" s="187"/>
      <c r="I788" s="187"/>
      <c r="J788" s="187"/>
      <c r="K788" s="187"/>
      <c r="L788" s="193"/>
      <c r="M788" s="188"/>
      <c r="N788" s="188"/>
      <c r="O788" s="188"/>
      <c r="P788" s="188"/>
      <c r="Q788" s="188"/>
      <c r="R788" s="188"/>
      <c r="S788" s="188"/>
      <c r="T788" s="188"/>
      <c r="U788" s="188"/>
      <c r="V788" s="188"/>
      <c r="W788" s="188"/>
      <c r="X788" s="188"/>
      <c r="Y788" s="188"/>
      <c r="Z788" s="188"/>
      <c r="AA788" s="188"/>
      <c r="AC788" s="194"/>
      <c r="AD788" s="194"/>
      <c r="AE788" s="194"/>
      <c r="AF788" s="194"/>
      <c r="AG788" s="194"/>
      <c r="AH788" s="194"/>
      <c r="AI788" s="194"/>
      <c r="AJ788" s="194"/>
      <c r="AK788" s="194"/>
      <c r="AL788" s="194"/>
      <c r="AM788" s="194"/>
      <c r="AN788" s="194"/>
      <c r="AO788" s="194"/>
      <c r="AP788" s="194"/>
      <c r="AQ788" s="194"/>
      <c r="AR788" s="194"/>
      <c r="AS788" s="194"/>
      <c r="AT788" s="194"/>
      <c r="AU788" s="194"/>
      <c r="AV788" s="194"/>
      <c r="AW788" s="194"/>
      <c r="AX788" s="194"/>
    </row>
    <row r="789" spans="1:50" ht="15" customHeight="1" x14ac:dyDescent="0.15">
      <c r="A789" s="113"/>
      <c r="B789" s="434" t="s">
        <v>8</v>
      </c>
      <c r="C789" s="473" t="s">
        <v>257</v>
      </c>
      <c r="D789" s="473"/>
      <c r="E789" s="473"/>
      <c r="F789" s="473"/>
      <c r="G789" s="473"/>
      <c r="H789" s="473"/>
      <c r="I789" s="473"/>
      <c r="J789" s="473"/>
      <c r="K789" s="473"/>
      <c r="L789" s="473"/>
      <c r="M789" s="473"/>
      <c r="N789" s="473"/>
      <c r="O789" s="473"/>
      <c r="P789" s="473"/>
      <c r="Q789" s="473"/>
      <c r="R789" s="473"/>
      <c r="S789" s="473"/>
      <c r="T789" s="473"/>
      <c r="U789" s="473"/>
      <c r="V789" s="473"/>
      <c r="W789" s="473"/>
      <c r="X789" s="473"/>
      <c r="Y789" s="467"/>
      <c r="Z789" s="467"/>
      <c r="AA789" s="467"/>
      <c r="AC789" s="194"/>
      <c r="AD789" s="194"/>
      <c r="AE789" s="194"/>
      <c r="AF789" s="194"/>
      <c r="AG789" s="194"/>
      <c r="AH789" s="194"/>
      <c r="AI789" s="194"/>
      <c r="AJ789" s="194"/>
      <c r="AK789" s="194"/>
      <c r="AL789" s="194"/>
      <c r="AM789" s="194"/>
      <c r="AN789" s="194"/>
      <c r="AO789" s="194"/>
      <c r="AP789" s="194"/>
      <c r="AQ789" s="194"/>
      <c r="AR789" s="194"/>
      <c r="AS789" s="194"/>
      <c r="AT789" s="194"/>
      <c r="AU789" s="194"/>
      <c r="AV789" s="194"/>
      <c r="AW789" s="194"/>
      <c r="AX789" s="194"/>
    </row>
    <row r="790" spans="1:50" ht="15" customHeight="1" x14ac:dyDescent="0.15">
      <c r="A790" s="113"/>
      <c r="B790" s="436"/>
      <c r="C790" s="473"/>
      <c r="D790" s="473"/>
      <c r="E790" s="473"/>
      <c r="F790" s="473"/>
      <c r="G790" s="473"/>
      <c r="H790" s="473"/>
      <c r="I790" s="473"/>
      <c r="J790" s="473"/>
      <c r="K790" s="473"/>
      <c r="L790" s="473"/>
      <c r="M790" s="473"/>
      <c r="N790" s="473"/>
      <c r="O790" s="473"/>
      <c r="P790" s="473"/>
      <c r="Q790" s="473"/>
      <c r="R790" s="473"/>
      <c r="S790" s="473"/>
      <c r="T790" s="473"/>
      <c r="U790" s="473"/>
      <c r="V790" s="473"/>
      <c r="W790" s="473"/>
      <c r="X790" s="473"/>
      <c r="Y790" s="467"/>
      <c r="Z790" s="467"/>
      <c r="AA790" s="467"/>
      <c r="AC790" s="194"/>
      <c r="AD790" s="194"/>
      <c r="AE790" s="194"/>
      <c r="AF790" s="194"/>
      <c r="AG790" s="194"/>
      <c r="AH790" s="194"/>
      <c r="AI790" s="194"/>
      <c r="AJ790" s="194"/>
      <c r="AK790" s="194"/>
      <c r="AL790" s="194"/>
      <c r="AM790" s="194"/>
      <c r="AN790" s="194"/>
      <c r="AO790" s="194"/>
      <c r="AP790" s="194"/>
      <c r="AQ790" s="194"/>
      <c r="AR790" s="194"/>
      <c r="AS790" s="194"/>
      <c r="AT790" s="194"/>
      <c r="AU790" s="194"/>
      <c r="AV790" s="194"/>
      <c r="AW790" s="194"/>
      <c r="AX790" s="194"/>
    </row>
    <row r="791" spans="1:50" ht="15" customHeight="1" x14ac:dyDescent="0.15">
      <c r="A791" s="113"/>
      <c r="B791" s="434" t="s">
        <v>9</v>
      </c>
      <c r="C791" s="473" t="s">
        <v>263</v>
      </c>
      <c r="D791" s="473"/>
      <c r="E791" s="473"/>
      <c r="F791" s="473"/>
      <c r="G791" s="473"/>
      <c r="H791" s="473"/>
      <c r="I791" s="473"/>
      <c r="J791" s="473"/>
      <c r="K791" s="473"/>
      <c r="L791" s="473"/>
      <c r="M791" s="473"/>
      <c r="N791" s="473"/>
      <c r="O791" s="473"/>
      <c r="P791" s="473"/>
      <c r="Q791" s="473"/>
      <c r="R791" s="473"/>
      <c r="S791" s="473"/>
      <c r="T791" s="473"/>
      <c r="U791" s="473"/>
      <c r="V791" s="473"/>
      <c r="W791" s="473"/>
      <c r="X791" s="473"/>
      <c r="Y791" s="467"/>
      <c r="Z791" s="467"/>
      <c r="AA791" s="467"/>
      <c r="AC791" s="194"/>
      <c r="AD791" s="194"/>
      <c r="AE791" s="194"/>
      <c r="AF791" s="194"/>
      <c r="AG791" s="194"/>
      <c r="AH791" s="194"/>
      <c r="AI791" s="194"/>
      <c r="AJ791" s="194"/>
      <c r="AK791" s="194"/>
      <c r="AL791" s="194"/>
      <c r="AM791" s="194"/>
      <c r="AN791" s="194"/>
      <c r="AO791" s="194"/>
      <c r="AP791" s="194"/>
      <c r="AQ791" s="194"/>
      <c r="AR791" s="194"/>
      <c r="AS791" s="194"/>
      <c r="AT791" s="194"/>
      <c r="AU791" s="194"/>
      <c r="AV791" s="194"/>
      <c r="AW791" s="194"/>
      <c r="AX791" s="194"/>
    </row>
    <row r="792" spans="1:50" ht="15" customHeight="1" x14ac:dyDescent="0.15">
      <c r="A792" s="113"/>
      <c r="B792" s="436"/>
      <c r="C792" s="473"/>
      <c r="D792" s="473"/>
      <c r="E792" s="473"/>
      <c r="F792" s="473"/>
      <c r="G792" s="473"/>
      <c r="H792" s="473"/>
      <c r="I792" s="473"/>
      <c r="J792" s="473"/>
      <c r="K792" s="473"/>
      <c r="L792" s="473"/>
      <c r="M792" s="473"/>
      <c r="N792" s="473"/>
      <c r="O792" s="473"/>
      <c r="P792" s="473"/>
      <c r="Q792" s="473"/>
      <c r="R792" s="473"/>
      <c r="S792" s="473"/>
      <c r="T792" s="473"/>
      <c r="U792" s="473"/>
      <c r="V792" s="473"/>
      <c r="W792" s="473"/>
      <c r="X792" s="473"/>
      <c r="Y792" s="467"/>
      <c r="Z792" s="467"/>
      <c r="AA792" s="467"/>
      <c r="AC792" s="194"/>
      <c r="AD792" s="194"/>
      <c r="AE792" s="194"/>
      <c r="AF792" s="194"/>
      <c r="AG792" s="194"/>
      <c r="AH792" s="194"/>
      <c r="AI792" s="194"/>
      <c r="AJ792" s="194"/>
      <c r="AK792" s="194"/>
      <c r="AL792" s="194"/>
      <c r="AM792" s="194"/>
      <c r="AN792" s="194"/>
      <c r="AO792" s="194"/>
      <c r="AP792" s="194"/>
      <c r="AQ792" s="194"/>
      <c r="AR792" s="194"/>
      <c r="AS792" s="194"/>
      <c r="AT792" s="194"/>
      <c r="AU792" s="194"/>
      <c r="AV792" s="194"/>
      <c r="AW792" s="194"/>
      <c r="AX792" s="194"/>
    </row>
    <row r="793" spans="1:50" ht="22.5" customHeight="1" x14ac:dyDescent="0.15">
      <c r="A793" s="113"/>
      <c r="B793" s="434" t="s">
        <v>10</v>
      </c>
      <c r="C793" s="473" t="s">
        <v>258</v>
      </c>
      <c r="D793" s="473"/>
      <c r="E793" s="473"/>
      <c r="F793" s="473"/>
      <c r="G793" s="473"/>
      <c r="H793" s="473"/>
      <c r="I793" s="473"/>
      <c r="J793" s="473"/>
      <c r="K793" s="473"/>
      <c r="L793" s="473"/>
      <c r="M793" s="473"/>
      <c r="N793" s="473"/>
      <c r="O793" s="473"/>
      <c r="P793" s="473"/>
      <c r="Q793" s="473"/>
      <c r="R793" s="473"/>
      <c r="S793" s="473"/>
      <c r="T793" s="473"/>
      <c r="U793" s="473"/>
      <c r="V793" s="473"/>
      <c r="W793" s="473"/>
      <c r="X793" s="473"/>
      <c r="Y793" s="467"/>
      <c r="Z793" s="467"/>
      <c r="AA793" s="467"/>
      <c r="AC793" s="194"/>
      <c r="AD793" s="194"/>
      <c r="AE793" s="194"/>
      <c r="AF793" s="194"/>
      <c r="AG793" s="194"/>
      <c r="AH793" s="194"/>
      <c r="AI793" s="194"/>
      <c r="AJ793" s="194"/>
      <c r="AK793" s="194"/>
      <c r="AL793" s="194"/>
      <c r="AM793" s="194"/>
      <c r="AN793" s="194"/>
      <c r="AO793" s="194"/>
      <c r="AP793" s="194"/>
      <c r="AQ793" s="194"/>
      <c r="AR793" s="194"/>
      <c r="AS793" s="194"/>
      <c r="AT793" s="194"/>
      <c r="AU793" s="194"/>
      <c r="AV793" s="194"/>
      <c r="AW793" s="194"/>
      <c r="AX793" s="194"/>
    </row>
    <row r="794" spans="1:50" ht="22.5" customHeight="1" x14ac:dyDescent="0.15">
      <c r="A794" s="113"/>
      <c r="B794" s="436"/>
      <c r="C794" s="473"/>
      <c r="D794" s="473"/>
      <c r="E794" s="473"/>
      <c r="F794" s="473"/>
      <c r="G794" s="473"/>
      <c r="H794" s="473"/>
      <c r="I794" s="473"/>
      <c r="J794" s="473"/>
      <c r="K794" s="473"/>
      <c r="L794" s="473"/>
      <c r="M794" s="473"/>
      <c r="N794" s="473"/>
      <c r="O794" s="473"/>
      <c r="P794" s="473"/>
      <c r="Q794" s="473"/>
      <c r="R794" s="473"/>
      <c r="S794" s="473"/>
      <c r="T794" s="473"/>
      <c r="U794" s="473"/>
      <c r="V794" s="473"/>
      <c r="W794" s="473"/>
      <c r="X794" s="473"/>
      <c r="Y794" s="467"/>
      <c r="Z794" s="467"/>
      <c r="AA794" s="467"/>
      <c r="AC794" s="194"/>
      <c r="AD794" s="194"/>
      <c r="AE794" s="194"/>
      <c r="AF794" s="194"/>
      <c r="AG794" s="194"/>
      <c r="AH794" s="194"/>
      <c r="AI794" s="194"/>
      <c r="AJ794" s="194"/>
      <c r="AK794" s="194"/>
      <c r="AL794" s="194"/>
      <c r="AM794" s="194"/>
      <c r="AN794" s="194"/>
      <c r="AO794" s="194"/>
      <c r="AP794" s="194"/>
      <c r="AQ794" s="194"/>
      <c r="AR794" s="194"/>
      <c r="AS794" s="194"/>
      <c r="AT794" s="194"/>
      <c r="AU794" s="194"/>
      <c r="AV794" s="194"/>
      <c r="AW794" s="194"/>
      <c r="AX794" s="194"/>
    </row>
    <row r="795" spans="1:50" ht="12.75" customHeight="1" x14ac:dyDescent="0.15">
      <c r="A795" s="113"/>
      <c r="B795" s="113"/>
      <c r="C795" s="405"/>
      <c r="D795" s="405"/>
      <c r="E795" s="405"/>
      <c r="F795" s="405"/>
      <c r="G795" s="405"/>
      <c r="H795" s="405"/>
      <c r="I795" s="405"/>
      <c r="J795" s="405"/>
      <c r="K795" s="405"/>
      <c r="L795" s="405"/>
      <c r="M795" s="405"/>
      <c r="N795" s="405"/>
      <c r="O795" s="405"/>
      <c r="P795" s="405"/>
      <c r="Q795" s="405"/>
      <c r="R795" s="405"/>
      <c r="S795" s="405"/>
      <c r="T795" s="405"/>
      <c r="U795" s="405"/>
      <c r="V795" s="405"/>
      <c r="W795" s="405"/>
      <c r="X795" s="405"/>
      <c r="Y795" s="402"/>
      <c r="Z795" s="402"/>
      <c r="AA795" s="402"/>
      <c r="AC795" s="194"/>
      <c r="AD795" s="194"/>
      <c r="AE795" s="194"/>
      <c r="AF795" s="194"/>
      <c r="AG795" s="194"/>
      <c r="AH795" s="194"/>
      <c r="AI795" s="194"/>
      <c r="AJ795" s="194"/>
      <c r="AK795" s="194"/>
      <c r="AL795" s="194"/>
      <c r="AM795" s="194"/>
      <c r="AN795" s="194"/>
      <c r="AO795" s="194"/>
      <c r="AP795" s="194"/>
      <c r="AQ795" s="194"/>
      <c r="AR795" s="194"/>
      <c r="AS795" s="194"/>
      <c r="AT795" s="194"/>
      <c r="AU795" s="194"/>
      <c r="AV795" s="194"/>
      <c r="AW795" s="194"/>
      <c r="AX795" s="194"/>
    </row>
    <row r="796" spans="1:50" ht="18" customHeight="1" x14ac:dyDescent="0.15">
      <c r="A796" s="115" t="s">
        <v>574</v>
      </c>
      <c r="B796" s="102"/>
      <c r="C796" s="113"/>
      <c r="D796" s="113"/>
      <c r="E796" s="113"/>
      <c r="F796" s="113"/>
      <c r="G796" s="113"/>
      <c r="H796" s="113"/>
      <c r="I796" s="113"/>
      <c r="Y796" s="69"/>
      <c r="Z796" s="111"/>
      <c r="AA796" s="111"/>
    </row>
    <row r="797" spans="1:50" ht="14.25" customHeight="1" x14ac:dyDescent="0.15">
      <c r="A797" s="115"/>
      <c r="B797" s="434" t="s">
        <v>568</v>
      </c>
      <c r="C797" s="437" t="s">
        <v>569</v>
      </c>
      <c r="D797" s="438"/>
      <c r="E797" s="438"/>
      <c r="F797" s="438"/>
      <c r="G797" s="438"/>
      <c r="H797" s="438"/>
      <c r="I797" s="438"/>
      <c r="J797" s="438"/>
      <c r="K797" s="438"/>
      <c r="L797" s="438"/>
      <c r="M797" s="438"/>
      <c r="N797" s="438"/>
      <c r="O797" s="438"/>
      <c r="P797" s="438"/>
      <c r="Q797" s="438"/>
      <c r="R797" s="438"/>
      <c r="S797" s="438"/>
      <c r="T797" s="438"/>
      <c r="U797" s="438"/>
      <c r="V797" s="438"/>
      <c r="W797" s="438"/>
      <c r="X797" s="438"/>
      <c r="Y797" s="452"/>
      <c r="Z797" s="455"/>
      <c r="AA797" s="457"/>
    </row>
    <row r="798" spans="1:50" ht="14.25" customHeight="1" x14ac:dyDescent="0.15">
      <c r="A798" s="115"/>
      <c r="B798" s="436"/>
      <c r="C798" s="476"/>
      <c r="D798" s="477"/>
      <c r="E798" s="477"/>
      <c r="F798" s="477"/>
      <c r="G798" s="477"/>
      <c r="H798" s="477"/>
      <c r="I798" s="477"/>
      <c r="J798" s="477"/>
      <c r="K798" s="477"/>
      <c r="L798" s="477"/>
      <c r="M798" s="477"/>
      <c r="N798" s="477"/>
      <c r="O798" s="477"/>
      <c r="P798" s="477"/>
      <c r="Q798" s="477"/>
      <c r="R798" s="477"/>
      <c r="S798" s="477"/>
      <c r="T798" s="477"/>
      <c r="U798" s="477"/>
      <c r="V798" s="477"/>
      <c r="W798" s="477"/>
      <c r="X798" s="477"/>
      <c r="Y798" s="478"/>
      <c r="Z798" s="458"/>
      <c r="AA798" s="460"/>
    </row>
    <row r="799" spans="1:50" ht="15" customHeight="1" x14ac:dyDescent="0.15">
      <c r="A799" s="113"/>
      <c r="B799" s="434" t="s">
        <v>570</v>
      </c>
      <c r="C799" s="437" t="s">
        <v>571</v>
      </c>
      <c r="D799" s="438"/>
      <c r="E799" s="438"/>
      <c r="F799" s="438"/>
      <c r="G799" s="438"/>
      <c r="H799" s="438"/>
      <c r="I799" s="438"/>
      <c r="J799" s="438"/>
      <c r="K799" s="438"/>
      <c r="L799" s="438"/>
      <c r="M799" s="438"/>
      <c r="N799" s="438"/>
      <c r="O799" s="438"/>
      <c r="P799" s="438"/>
      <c r="Q799" s="438"/>
      <c r="R799" s="438"/>
      <c r="S799" s="438"/>
      <c r="T799" s="438"/>
      <c r="U799" s="438"/>
      <c r="V799" s="438"/>
      <c r="W799" s="438"/>
      <c r="X799" s="438"/>
      <c r="Y799" s="452"/>
      <c r="Z799" s="455"/>
      <c r="AA799" s="457"/>
    </row>
    <row r="800" spans="1:50" ht="15" customHeight="1" x14ac:dyDescent="0.15">
      <c r="A800" s="113"/>
      <c r="B800" s="436"/>
      <c r="C800" s="439"/>
      <c r="D800" s="440"/>
      <c r="E800" s="440"/>
      <c r="F800" s="440"/>
      <c r="G800" s="440"/>
      <c r="H800" s="440"/>
      <c r="I800" s="440"/>
      <c r="J800" s="440"/>
      <c r="K800" s="440"/>
      <c r="L800" s="440"/>
      <c r="M800" s="440"/>
      <c r="N800" s="440"/>
      <c r="O800" s="440"/>
      <c r="P800" s="440"/>
      <c r="Q800" s="440"/>
      <c r="R800" s="440"/>
      <c r="S800" s="440"/>
      <c r="T800" s="440"/>
      <c r="U800" s="440"/>
      <c r="V800" s="440"/>
      <c r="W800" s="440"/>
      <c r="X800" s="440"/>
      <c r="Y800" s="453"/>
      <c r="Z800" s="458"/>
      <c r="AA800" s="460"/>
    </row>
    <row r="801" spans="1:50" ht="15" customHeight="1" x14ac:dyDescent="0.15">
      <c r="A801" s="113"/>
      <c r="B801" s="434" t="s">
        <v>129</v>
      </c>
      <c r="C801" s="437" t="s">
        <v>572</v>
      </c>
      <c r="D801" s="438"/>
      <c r="E801" s="438"/>
      <c r="F801" s="438"/>
      <c r="G801" s="438"/>
      <c r="H801" s="438"/>
      <c r="I801" s="438"/>
      <c r="J801" s="438"/>
      <c r="K801" s="438"/>
      <c r="L801" s="438"/>
      <c r="M801" s="438"/>
      <c r="N801" s="438"/>
      <c r="O801" s="438"/>
      <c r="P801" s="438"/>
      <c r="Q801" s="438"/>
      <c r="R801" s="438"/>
      <c r="S801" s="438"/>
      <c r="T801" s="438"/>
      <c r="U801" s="438"/>
      <c r="V801" s="438"/>
      <c r="W801" s="438"/>
      <c r="X801" s="438"/>
      <c r="Y801" s="452"/>
      <c r="Z801" s="455"/>
      <c r="AA801" s="457"/>
    </row>
    <row r="802" spans="1:50" ht="15" customHeight="1" x14ac:dyDescent="0.15">
      <c r="A802" s="113"/>
      <c r="B802" s="436"/>
      <c r="C802" s="439"/>
      <c r="D802" s="440"/>
      <c r="E802" s="440"/>
      <c r="F802" s="440"/>
      <c r="G802" s="440"/>
      <c r="H802" s="440"/>
      <c r="I802" s="440"/>
      <c r="J802" s="440"/>
      <c r="K802" s="440"/>
      <c r="L802" s="440"/>
      <c r="M802" s="440"/>
      <c r="N802" s="440"/>
      <c r="O802" s="440"/>
      <c r="P802" s="440"/>
      <c r="Q802" s="440"/>
      <c r="R802" s="440"/>
      <c r="S802" s="440"/>
      <c r="T802" s="440"/>
      <c r="U802" s="440"/>
      <c r="V802" s="440"/>
      <c r="W802" s="440"/>
      <c r="X802" s="440"/>
      <c r="Y802" s="453"/>
      <c r="Z802" s="458"/>
      <c r="AA802" s="460"/>
    </row>
    <row r="803" spans="1:50" ht="15" customHeight="1" x14ac:dyDescent="0.15">
      <c r="A803" s="113"/>
      <c r="B803" s="434" t="s">
        <v>306</v>
      </c>
      <c r="C803" s="437" t="s">
        <v>573</v>
      </c>
      <c r="D803" s="438"/>
      <c r="E803" s="438"/>
      <c r="F803" s="438"/>
      <c r="G803" s="438"/>
      <c r="H803" s="438"/>
      <c r="I803" s="438"/>
      <c r="J803" s="438"/>
      <c r="K803" s="438"/>
      <c r="L803" s="438"/>
      <c r="M803" s="438"/>
      <c r="N803" s="438"/>
      <c r="O803" s="438"/>
      <c r="P803" s="438"/>
      <c r="Q803" s="438"/>
      <c r="R803" s="438"/>
      <c r="S803" s="438"/>
      <c r="T803" s="438"/>
      <c r="U803" s="438"/>
      <c r="V803" s="438"/>
      <c r="W803" s="438"/>
      <c r="X803" s="438"/>
      <c r="Y803" s="452"/>
      <c r="Z803" s="455"/>
      <c r="AA803" s="457"/>
    </row>
    <row r="804" spans="1:50" ht="15" customHeight="1" x14ac:dyDescent="0.15">
      <c r="A804" s="113"/>
      <c r="B804" s="436"/>
      <c r="C804" s="439"/>
      <c r="D804" s="440"/>
      <c r="E804" s="440"/>
      <c r="F804" s="440"/>
      <c r="G804" s="440"/>
      <c r="H804" s="440"/>
      <c r="I804" s="440"/>
      <c r="J804" s="440"/>
      <c r="K804" s="440"/>
      <c r="L804" s="440"/>
      <c r="M804" s="440"/>
      <c r="N804" s="440"/>
      <c r="O804" s="440"/>
      <c r="P804" s="440"/>
      <c r="Q804" s="440"/>
      <c r="R804" s="440"/>
      <c r="S804" s="440"/>
      <c r="T804" s="440"/>
      <c r="U804" s="440"/>
      <c r="V804" s="440"/>
      <c r="W804" s="440"/>
      <c r="X804" s="440"/>
      <c r="Y804" s="453"/>
      <c r="Z804" s="458"/>
      <c r="AA804" s="460"/>
    </row>
    <row r="805" spans="1:50" ht="12.75" customHeight="1" x14ac:dyDescent="0.15">
      <c r="A805" s="113"/>
      <c r="B805" s="113"/>
      <c r="C805" s="405"/>
      <c r="D805" s="405"/>
      <c r="E805" s="405"/>
      <c r="F805" s="405"/>
      <c r="G805" s="405"/>
      <c r="H805" s="405"/>
      <c r="I805" s="405"/>
      <c r="J805" s="405"/>
      <c r="K805" s="405"/>
      <c r="L805" s="405"/>
      <c r="M805" s="405"/>
      <c r="N805" s="405"/>
      <c r="O805" s="405"/>
      <c r="P805" s="405"/>
      <c r="Q805" s="405"/>
      <c r="R805" s="405"/>
      <c r="S805" s="405"/>
      <c r="T805" s="405"/>
      <c r="U805" s="405"/>
      <c r="V805" s="405"/>
      <c r="W805" s="405"/>
      <c r="X805" s="405"/>
      <c r="Y805" s="402"/>
      <c r="Z805" s="402"/>
      <c r="AA805" s="402"/>
      <c r="AC805" s="194"/>
      <c r="AD805" s="194"/>
      <c r="AE805" s="194"/>
      <c r="AF805" s="194"/>
      <c r="AG805" s="194"/>
      <c r="AH805" s="194"/>
      <c r="AI805" s="194"/>
      <c r="AJ805" s="194"/>
      <c r="AK805" s="194"/>
      <c r="AL805" s="194"/>
      <c r="AM805" s="194"/>
      <c r="AN805" s="194"/>
      <c r="AO805" s="194"/>
      <c r="AP805" s="194"/>
      <c r="AQ805" s="194"/>
      <c r="AR805" s="194"/>
      <c r="AS805" s="194"/>
      <c r="AT805" s="194"/>
      <c r="AU805" s="194"/>
      <c r="AV805" s="194"/>
      <c r="AW805" s="194"/>
      <c r="AX805" s="194"/>
    </row>
    <row r="806" spans="1:50" ht="18" customHeight="1" x14ac:dyDescent="0.15">
      <c r="A806" s="115" t="s">
        <v>577</v>
      </c>
      <c r="B806" s="102"/>
      <c r="C806" s="113"/>
      <c r="D806" s="113"/>
      <c r="E806" s="113"/>
      <c r="F806" s="113"/>
      <c r="G806" s="113"/>
      <c r="H806" s="113"/>
      <c r="I806" s="113"/>
      <c r="Y806" s="69"/>
      <c r="Z806" s="111"/>
      <c r="AA806" s="111"/>
    </row>
    <row r="807" spans="1:50" ht="22.5" customHeight="1" x14ac:dyDescent="0.15">
      <c r="A807" s="115"/>
      <c r="B807" s="434" t="s">
        <v>568</v>
      </c>
      <c r="C807" s="437" t="s">
        <v>575</v>
      </c>
      <c r="D807" s="438"/>
      <c r="E807" s="438"/>
      <c r="F807" s="438"/>
      <c r="G807" s="438"/>
      <c r="H807" s="438"/>
      <c r="I807" s="438"/>
      <c r="J807" s="438"/>
      <c r="K807" s="438"/>
      <c r="L807" s="438"/>
      <c r="M807" s="438"/>
      <c r="N807" s="438"/>
      <c r="O807" s="438"/>
      <c r="P807" s="438"/>
      <c r="Q807" s="438"/>
      <c r="R807" s="438"/>
      <c r="S807" s="438"/>
      <c r="T807" s="438"/>
      <c r="U807" s="438"/>
      <c r="V807" s="438"/>
      <c r="W807" s="438"/>
      <c r="X807" s="438"/>
      <c r="Y807" s="452"/>
      <c r="Z807" s="455"/>
      <c r="AA807" s="457"/>
    </row>
    <row r="808" spans="1:50" ht="22.5" customHeight="1" x14ac:dyDescent="0.15">
      <c r="A808" s="115"/>
      <c r="B808" s="436"/>
      <c r="C808" s="476"/>
      <c r="D808" s="477"/>
      <c r="E808" s="477"/>
      <c r="F808" s="477"/>
      <c r="G808" s="477"/>
      <c r="H808" s="477"/>
      <c r="I808" s="477"/>
      <c r="J808" s="477"/>
      <c r="K808" s="477"/>
      <c r="L808" s="477"/>
      <c r="M808" s="477"/>
      <c r="N808" s="477"/>
      <c r="O808" s="477"/>
      <c r="P808" s="477"/>
      <c r="Q808" s="477"/>
      <c r="R808" s="477"/>
      <c r="S808" s="477"/>
      <c r="T808" s="477"/>
      <c r="U808" s="477"/>
      <c r="V808" s="477"/>
      <c r="W808" s="477"/>
      <c r="X808" s="477"/>
      <c r="Y808" s="478"/>
      <c r="Z808" s="458"/>
      <c r="AA808" s="460"/>
    </row>
    <row r="809" spans="1:50" ht="15" customHeight="1" x14ac:dyDescent="0.15">
      <c r="A809" s="113"/>
      <c r="B809" s="434" t="s">
        <v>570</v>
      </c>
      <c r="C809" s="437" t="s">
        <v>576</v>
      </c>
      <c r="D809" s="438"/>
      <c r="E809" s="438"/>
      <c r="F809" s="438"/>
      <c r="G809" s="438"/>
      <c r="H809" s="438"/>
      <c r="I809" s="438"/>
      <c r="J809" s="438"/>
      <c r="K809" s="438"/>
      <c r="L809" s="438"/>
      <c r="M809" s="438"/>
      <c r="N809" s="438"/>
      <c r="O809" s="438"/>
      <c r="P809" s="438"/>
      <c r="Q809" s="438"/>
      <c r="R809" s="438"/>
      <c r="S809" s="438"/>
      <c r="T809" s="438"/>
      <c r="U809" s="438"/>
      <c r="V809" s="438"/>
      <c r="W809" s="438"/>
      <c r="X809" s="438"/>
      <c r="Y809" s="452"/>
      <c r="Z809" s="455"/>
      <c r="AA809" s="457"/>
    </row>
    <row r="810" spans="1:50" ht="15" customHeight="1" x14ac:dyDescent="0.15">
      <c r="A810" s="113"/>
      <c r="B810" s="436"/>
      <c r="C810" s="439"/>
      <c r="D810" s="440"/>
      <c r="E810" s="440"/>
      <c r="F810" s="440"/>
      <c r="G810" s="440"/>
      <c r="H810" s="440"/>
      <c r="I810" s="440"/>
      <c r="J810" s="440"/>
      <c r="K810" s="440"/>
      <c r="L810" s="440"/>
      <c r="M810" s="440"/>
      <c r="N810" s="440"/>
      <c r="O810" s="440"/>
      <c r="P810" s="440"/>
      <c r="Q810" s="440"/>
      <c r="R810" s="440"/>
      <c r="S810" s="440"/>
      <c r="T810" s="440"/>
      <c r="U810" s="440"/>
      <c r="V810" s="440"/>
      <c r="W810" s="440"/>
      <c r="X810" s="440"/>
      <c r="Y810" s="453"/>
      <c r="Z810" s="458"/>
      <c r="AA810" s="460"/>
    </row>
    <row r="811" spans="1:50" ht="14.25" customHeight="1" x14ac:dyDescent="0.15">
      <c r="A811" s="113"/>
      <c r="B811" s="113"/>
      <c r="C811" s="405"/>
      <c r="D811" s="405"/>
      <c r="E811" s="405"/>
      <c r="F811" s="405"/>
      <c r="G811" s="405"/>
      <c r="H811" s="405"/>
      <c r="I811" s="405"/>
      <c r="J811" s="405"/>
      <c r="K811" s="405"/>
      <c r="L811" s="405"/>
      <c r="M811" s="405"/>
      <c r="N811" s="405"/>
      <c r="O811" s="405"/>
      <c r="P811" s="405"/>
      <c r="Q811" s="405"/>
      <c r="R811" s="405"/>
      <c r="S811" s="405"/>
      <c r="T811" s="405"/>
      <c r="U811" s="405"/>
      <c r="V811" s="405"/>
      <c r="W811" s="405"/>
      <c r="X811" s="405"/>
      <c r="Y811" s="402"/>
      <c r="Z811" s="402"/>
      <c r="AA811" s="402"/>
      <c r="AC811" s="194"/>
      <c r="AD811" s="194"/>
      <c r="AE811" s="194"/>
      <c r="AF811" s="194"/>
      <c r="AG811" s="194"/>
      <c r="AH811" s="194"/>
      <c r="AI811" s="194"/>
      <c r="AJ811" s="194"/>
      <c r="AK811" s="194"/>
      <c r="AL811" s="194"/>
      <c r="AM811" s="194"/>
      <c r="AN811" s="194"/>
      <c r="AO811" s="194"/>
      <c r="AP811" s="194"/>
      <c r="AQ811" s="194"/>
      <c r="AR811" s="194"/>
      <c r="AS811" s="194"/>
      <c r="AT811" s="194"/>
      <c r="AU811" s="194"/>
      <c r="AV811" s="194"/>
      <c r="AW811" s="194"/>
      <c r="AX811" s="194"/>
    </row>
    <row r="812" spans="1:50" s="194" customFormat="1" ht="12" customHeight="1" x14ac:dyDescent="0.15">
      <c r="A812" s="115" t="s">
        <v>859</v>
      </c>
      <c r="B812" s="102"/>
      <c r="C812" s="113"/>
      <c r="D812" s="113"/>
      <c r="E812" s="113"/>
      <c r="F812" s="113"/>
      <c r="G812" s="113"/>
      <c r="H812" s="113"/>
      <c r="I812" s="113"/>
      <c r="J812" s="69"/>
      <c r="K812" s="69"/>
      <c r="L812" s="69"/>
      <c r="M812" s="69"/>
      <c r="N812" s="69"/>
      <c r="O812" s="69"/>
      <c r="P812" s="69"/>
      <c r="Q812" s="69"/>
      <c r="R812" s="69"/>
      <c r="S812" s="69"/>
      <c r="T812" s="69"/>
      <c r="U812" s="69"/>
      <c r="V812" s="69"/>
      <c r="W812" s="69"/>
      <c r="X812" s="69"/>
      <c r="Y812" s="69"/>
      <c r="Z812" s="111"/>
      <c r="AA812" s="111"/>
      <c r="AC812" s="68"/>
      <c r="AD812" s="68"/>
      <c r="AE812" s="68"/>
      <c r="AF812" s="68"/>
      <c r="AG812" s="68"/>
      <c r="AH812" s="68"/>
      <c r="AI812" s="68"/>
      <c r="AJ812" s="68"/>
      <c r="AK812" s="68"/>
      <c r="AL812" s="68"/>
      <c r="AM812" s="68"/>
      <c r="AN812" s="68"/>
      <c r="AO812" s="68"/>
      <c r="AP812" s="68"/>
      <c r="AQ812" s="68"/>
      <c r="AR812" s="68"/>
      <c r="AS812" s="68"/>
      <c r="AT812" s="68"/>
      <c r="AU812" s="68"/>
      <c r="AV812" s="68"/>
      <c r="AW812" s="68"/>
      <c r="AX812" s="68"/>
    </row>
    <row r="813" spans="1:50" s="194" customFormat="1" ht="13.5" customHeight="1" x14ac:dyDescent="0.15">
      <c r="A813" s="115"/>
      <c r="B813" s="434" t="s">
        <v>568</v>
      </c>
      <c r="C813" s="437" t="s">
        <v>861</v>
      </c>
      <c r="D813" s="438"/>
      <c r="E813" s="438"/>
      <c r="F813" s="438"/>
      <c r="G813" s="438"/>
      <c r="H813" s="438"/>
      <c r="I813" s="438"/>
      <c r="J813" s="438"/>
      <c r="K813" s="438"/>
      <c r="L813" s="438"/>
      <c r="M813" s="438"/>
      <c r="N813" s="438"/>
      <c r="O813" s="438"/>
      <c r="P813" s="438"/>
      <c r="Q813" s="438"/>
      <c r="R813" s="438"/>
      <c r="S813" s="438"/>
      <c r="T813" s="438"/>
      <c r="U813" s="438"/>
      <c r="V813" s="438"/>
      <c r="W813" s="438"/>
      <c r="X813" s="438"/>
      <c r="Y813" s="452"/>
      <c r="Z813" s="455"/>
      <c r="AA813" s="457"/>
      <c r="AC813" s="68"/>
      <c r="AD813" s="68"/>
      <c r="AE813" s="68"/>
      <c r="AF813" s="68"/>
      <c r="AG813" s="68"/>
      <c r="AH813" s="68"/>
      <c r="AI813" s="68"/>
      <c r="AJ813" s="68"/>
      <c r="AK813" s="68"/>
      <c r="AL813" s="68"/>
      <c r="AM813" s="68"/>
      <c r="AN813" s="68"/>
      <c r="AO813" s="68"/>
      <c r="AP813" s="68"/>
      <c r="AQ813" s="68"/>
      <c r="AR813" s="68"/>
      <c r="AS813" s="68"/>
      <c r="AT813" s="68"/>
      <c r="AU813" s="68"/>
      <c r="AV813" s="68"/>
      <c r="AW813" s="68"/>
      <c r="AX813" s="68"/>
    </row>
    <row r="814" spans="1:50" s="194" customFormat="1" ht="24" customHeight="1" x14ac:dyDescent="0.15">
      <c r="A814" s="115"/>
      <c r="B814" s="436"/>
      <c r="C814" s="476"/>
      <c r="D814" s="477"/>
      <c r="E814" s="477"/>
      <c r="F814" s="477"/>
      <c r="G814" s="477"/>
      <c r="H814" s="477"/>
      <c r="I814" s="477"/>
      <c r="J814" s="477"/>
      <c r="K814" s="477"/>
      <c r="L814" s="477"/>
      <c r="M814" s="477"/>
      <c r="N814" s="477"/>
      <c r="O814" s="477"/>
      <c r="P814" s="477"/>
      <c r="Q814" s="477"/>
      <c r="R814" s="477"/>
      <c r="S814" s="477"/>
      <c r="T814" s="477"/>
      <c r="U814" s="477"/>
      <c r="V814" s="477"/>
      <c r="W814" s="477"/>
      <c r="X814" s="477"/>
      <c r="Y814" s="478"/>
      <c r="Z814" s="458"/>
      <c r="AA814" s="460"/>
      <c r="AC814" s="68"/>
      <c r="AD814" s="68"/>
      <c r="AE814" s="68"/>
      <c r="AF814" s="68"/>
      <c r="AG814" s="68"/>
      <c r="AH814" s="68"/>
      <c r="AI814" s="68"/>
      <c r="AJ814" s="68"/>
      <c r="AK814" s="68"/>
      <c r="AL814" s="68"/>
      <c r="AM814" s="68"/>
      <c r="AN814" s="68"/>
      <c r="AO814" s="68"/>
      <c r="AP814" s="68"/>
      <c r="AQ814" s="68"/>
      <c r="AR814" s="68"/>
      <c r="AS814" s="68"/>
      <c r="AT814" s="68"/>
      <c r="AU814" s="68"/>
      <c r="AV814" s="68"/>
      <c r="AW814" s="68"/>
      <c r="AX814" s="68"/>
    </row>
    <row r="815" spans="1:50" s="194" customFormat="1" ht="24" customHeight="1" x14ac:dyDescent="0.15">
      <c r="A815" s="113"/>
      <c r="B815" s="434" t="s">
        <v>570</v>
      </c>
      <c r="C815" s="437" t="s">
        <v>860</v>
      </c>
      <c r="D815" s="438"/>
      <c r="E815" s="438"/>
      <c r="F815" s="438"/>
      <c r="G815" s="438"/>
      <c r="H815" s="438"/>
      <c r="I815" s="438"/>
      <c r="J815" s="438"/>
      <c r="K815" s="438"/>
      <c r="L815" s="438"/>
      <c r="M815" s="438"/>
      <c r="N815" s="438"/>
      <c r="O815" s="438"/>
      <c r="P815" s="438"/>
      <c r="Q815" s="438"/>
      <c r="R815" s="438"/>
      <c r="S815" s="438"/>
      <c r="T815" s="438"/>
      <c r="U815" s="438"/>
      <c r="V815" s="438"/>
      <c r="W815" s="438"/>
      <c r="X815" s="438"/>
      <c r="Y815" s="452"/>
      <c r="Z815" s="455"/>
      <c r="AA815" s="457"/>
      <c r="AC815" s="68"/>
      <c r="AD815" s="68"/>
      <c r="AE815" s="68"/>
      <c r="AF815" s="68"/>
      <c r="AG815" s="68"/>
      <c r="AH815" s="68"/>
      <c r="AI815" s="68"/>
      <c r="AJ815" s="68"/>
      <c r="AK815" s="68"/>
      <c r="AL815" s="68"/>
      <c r="AM815" s="68"/>
      <c r="AN815" s="68"/>
      <c r="AO815" s="68"/>
      <c r="AP815" s="68"/>
      <c r="AQ815" s="68"/>
      <c r="AR815" s="68"/>
      <c r="AS815" s="68"/>
      <c r="AT815" s="68"/>
      <c r="AU815" s="68"/>
      <c r="AV815" s="68"/>
      <c r="AW815" s="68"/>
      <c r="AX815" s="68"/>
    </row>
    <row r="816" spans="1:50" s="194" customFormat="1" ht="15" customHeight="1" x14ac:dyDescent="0.15">
      <c r="A816" s="113"/>
      <c r="B816" s="436"/>
      <c r="C816" s="439"/>
      <c r="D816" s="440"/>
      <c r="E816" s="440"/>
      <c r="F816" s="440"/>
      <c r="G816" s="440"/>
      <c r="H816" s="440"/>
      <c r="I816" s="440"/>
      <c r="J816" s="440"/>
      <c r="K816" s="440"/>
      <c r="L816" s="440"/>
      <c r="M816" s="440"/>
      <c r="N816" s="440"/>
      <c r="O816" s="440"/>
      <c r="P816" s="440"/>
      <c r="Q816" s="440"/>
      <c r="R816" s="440"/>
      <c r="S816" s="440"/>
      <c r="T816" s="440"/>
      <c r="U816" s="440"/>
      <c r="V816" s="440"/>
      <c r="W816" s="440"/>
      <c r="X816" s="440"/>
      <c r="Y816" s="453"/>
      <c r="Z816" s="458"/>
      <c r="AA816" s="460"/>
      <c r="AC816" s="68"/>
      <c r="AD816" s="68"/>
      <c r="AE816" s="68"/>
      <c r="AF816" s="68"/>
      <c r="AG816" s="68"/>
      <c r="AH816" s="68"/>
      <c r="AI816" s="68"/>
      <c r="AJ816" s="68"/>
      <c r="AK816" s="68"/>
      <c r="AL816" s="68"/>
      <c r="AM816" s="68"/>
      <c r="AN816" s="68"/>
      <c r="AO816" s="68"/>
      <c r="AP816" s="68"/>
      <c r="AQ816" s="68"/>
      <c r="AR816" s="68"/>
      <c r="AS816" s="68"/>
      <c r="AT816" s="68"/>
      <c r="AU816" s="68"/>
      <c r="AV816" s="68"/>
      <c r="AW816" s="68"/>
      <c r="AX816" s="68"/>
    </row>
    <row r="817" spans="1:27" ht="18.75" customHeight="1" x14ac:dyDescent="0.15">
      <c r="A817" s="113"/>
      <c r="B817" s="78"/>
      <c r="C817" s="126"/>
      <c r="D817" s="126"/>
      <c r="E817" s="126"/>
      <c r="F817" s="126"/>
      <c r="G817" s="126"/>
      <c r="H817" s="126"/>
      <c r="I817" s="126"/>
      <c r="J817" s="126"/>
      <c r="K817" s="126"/>
      <c r="L817" s="126"/>
      <c r="M817" s="126"/>
      <c r="N817" s="126"/>
      <c r="O817" s="127"/>
      <c r="P817" s="126"/>
      <c r="Q817" s="126"/>
      <c r="R817" s="126"/>
      <c r="S817" s="126"/>
      <c r="T817" s="126"/>
      <c r="U817" s="126"/>
      <c r="V817" s="126"/>
      <c r="W817" s="126"/>
      <c r="X817" s="126"/>
      <c r="Y817" s="111"/>
      <c r="Z817" s="111"/>
      <c r="AA817" s="111"/>
    </row>
    <row r="818" spans="1:27" s="129" customFormat="1" ht="12.95" customHeight="1" x14ac:dyDescent="0.15">
      <c r="A818" s="708" t="s">
        <v>845</v>
      </c>
      <c r="B818" s="583"/>
      <c r="C818" s="583"/>
      <c r="D818" s="583"/>
      <c r="E818" s="583"/>
      <c r="F818" s="583"/>
      <c r="G818" s="583"/>
      <c r="H818" s="583"/>
      <c r="I818" s="583"/>
      <c r="J818" s="583"/>
      <c r="K818" s="583"/>
      <c r="L818" s="583"/>
      <c r="M818" s="583"/>
      <c r="N818" s="583"/>
      <c r="O818" s="583"/>
      <c r="P818" s="583"/>
      <c r="Q818" s="583"/>
      <c r="R818" s="583"/>
      <c r="S818" s="583"/>
      <c r="T818" s="583"/>
      <c r="U818" s="583"/>
      <c r="V818" s="583"/>
      <c r="W818" s="583"/>
      <c r="X818" s="583"/>
      <c r="Y818" s="583"/>
      <c r="Z818" s="583"/>
      <c r="AA818" s="584"/>
    </row>
    <row r="819" spans="1:27" s="129" customFormat="1" ht="13.5" x14ac:dyDescent="0.15">
      <c r="A819" s="605"/>
      <c r="B819" s="581"/>
      <c r="C819" s="581"/>
      <c r="D819" s="581"/>
      <c r="E819" s="581"/>
      <c r="F819" s="581"/>
      <c r="G819" s="581"/>
      <c r="H819" s="581"/>
      <c r="I819" s="581"/>
      <c r="J819" s="581"/>
      <c r="K819" s="581"/>
      <c r="L819" s="581"/>
      <c r="M819" s="581"/>
      <c r="N819" s="581"/>
      <c r="O819" s="581"/>
      <c r="P819" s="581"/>
      <c r="Q819" s="581"/>
      <c r="R819" s="581"/>
      <c r="S819" s="581"/>
      <c r="T819" s="581"/>
      <c r="U819" s="581"/>
      <c r="V819" s="581"/>
      <c r="W819" s="581"/>
      <c r="X819" s="581"/>
      <c r="Y819" s="581"/>
      <c r="Z819" s="581"/>
      <c r="AA819" s="606"/>
    </row>
    <row r="820" spans="1:27" s="129" customFormat="1" ht="15.6" customHeight="1" x14ac:dyDescent="0.15">
      <c r="A820" s="597"/>
      <c r="B820" s="544"/>
      <c r="C820" s="544"/>
      <c r="D820" s="544"/>
      <c r="E820" s="544"/>
      <c r="F820" s="544"/>
      <c r="G820" s="544"/>
      <c r="H820" s="544"/>
      <c r="I820" s="544"/>
      <c r="J820" s="544"/>
      <c r="K820" s="544"/>
      <c r="L820" s="544"/>
      <c r="M820" s="544"/>
      <c r="N820" s="544"/>
      <c r="O820" s="544"/>
      <c r="P820" s="544"/>
      <c r="Q820" s="544"/>
      <c r="R820" s="544"/>
      <c r="S820" s="544"/>
      <c r="T820" s="544"/>
      <c r="U820" s="544"/>
      <c r="V820" s="544"/>
      <c r="W820" s="544"/>
      <c r="X820" s="544"/>
      <c r="Y820" s="544"/>
      <c r="Z820" s="544"/>
      <c r="AA820" s="598"/>
    </row>
    <row r="821" spans="1:27" s="129" customFormat="1" ht="24.75" thickBot="1" x14ac:dyDescent="0.2">
      <c r="A821" s="113"/>
      <c r="B821" s="78"/>
      <c r="C821" s="126"/>
      <c r="D821" s="126"/>
      <c r="E821" s="126"/>
      <c r="F821" s="126"/>
      <c r="G821" s="126"/>
      <c r="H821" s="126"/>
      <c r="I821" s="126"/>
      <c r="J821" s="126"/>
      <c r="K821" s="126"/>
      <c r="L821" s="126"/>
      <c r="M821" s="126"/>
      <c r="N821" s="126"/>
      <c r="O821" s="127"/>
      <c r="P821" s="126"/>
      <c r="Q821" s="126"/>
      <c r="R821" s="126"/>
      <c r="S821" s="126"/>
      <c r="T821" s="126"/>
      <c r="U821" s="126"/>
      <c r="V821" s="126"/>
      <c r="W821" s="126"/>
      <c r="X821" s="126"/>
      <c r="Y821" s="111"/>
      <c r="Z821" s="111"/>
      <c r="AA821" s="111"/>
    </row>
    <row r="822" spans="1:27" s="129" customFormat="1" ht="18" thickTop="1" x14ac:dyDescent="0.15">
      <c r="A822" s="575" t="s">
        <v>288</v>
      </c>
      <c r="B822" s="576"/>
      <c r="C822" s="576"/>
      <c r="D822" s="576"/>
      <c r="E822" s="576"/>
      <c r="F822" s="576"/>
      <c r="G822" s="576"/>
      <c r="H822" s="576"/>
      <c r="I822" s="576"/>
      <c r="J822" s="576"/>
      <c r="K822" s="576"/>
      <c r="L822" s="576"/>
      <c r="M822" s="576"/>
      <c r="N822" s="576"/>
      <c r="O822" s="576"/>
      <c r="P822" s="576"/>
      <c r="Q822" s="576"/>
      <c r="R822" s="576"/>
      <c r="S822" s="576"/>
      <c r="T822" s="576"/>
      <c r="U822" s="576"/>
      <c r="V822" s="576"/>
      <c r="W822" s="576"/>
      <c r="X822" s="576"/>
      <c r="Y822" s="576"/>
      <c r="Z822" s="576"/>
      <c r="AA822" s="577"/>
    </row>
    <row r="823" spans="1:27" ht="13.5" x14ac:dyDescent="0.15">
      <c r="A823" s="195"/>
      <c r="B823" s="196" t="s">
        <v>108</v>
      </c>
      <c r="C823" s="706" t="s">
        <v>107</v>
      </c>
      <c r="D823" s="706"/>
      <c r="E823" s="706"/>
      <c r="F823" s="706"/>
      <c r="G823" s="706"/>
      <c r="H823" s="706"/>
      <c r="I823" s="706"/>
      <c r="J823" s="706"/>
      <c r="K823" s="706"/>
      <c r="L823" s="706"/>
      <c r="M823" s="706"/>
      <c r="N823" s="706"/>
      <c r="O823" s="706"/>
      <c r="P823" s="706"/>
      <c r="Q823" s="706"/>
      <c r="R823" s="706"/>
      <c r="S823" s="706"/>
      <c r="T823" s="706"/>
      <c r="U823" s="706"/>
      <c r="V823" s="706"/>
      <c r="W823" s="706"/>
      <c r="X823" s="706"/>
      <c r="Y823" s="706"/>
      <c r="Z823" s="706"/>
      <c r="AA823" s="707"/>
    </row>
    <row r="824" spans="1:27" ht="13.5" x14ac:dyDescent="0.15">
      <c r="A824" s="197"/>
      <c r="B824" s="198"/>
      <c r="C824" s="706"/>
      <c r="D824" s="706"/>
      <c r="E824" s="706"/>
      <c r="F824" s="706"/>
      <c r="G824" s="706"/>
      <c r="H824" s="706"/>
      <c r="I824" s="706"/>
      <c r="J824" s="706"/>
      <c r="K824" s="706"/>
      <c r="L824" s="706"/>
      <c r="M824" s="706"/>
      <c r="N824" s="706"/>
      <c r="O824" s="706"/>
      <c r="P824" s="706"/>
      <c r="Q824" s="706"/>
      <c r="R824" s="706"/>
      <c r="S824" s="706"/>
      <c r="T824" s="706"/>
      <c r="U824" s="706"/>
      <c r="V824" s="706"/>
      <c r="W824" s="706"/>
      <c r="X824" s="706"/>
      <c r="Y824" s="706"/>
      <c r="Z824" s="706"/>
      <c r="AA824" s="707"/>
    </row>
    <row r="825" spans="1:27" ht="15.6" customHeight="1" x14ac:dyDescent="0.15">
      <c r="A825" s="197"/>
      <c r="B825" s="198"/>
      <c r="C825" s="706"/>
      <c r="D825" s="706"/>
      <c r="E825" s="706"/>
      <c r="F825" s="706"/>
      <c r="G825" s="706"/>
      <c r="H825" s="706"/>
      <c r="I825" s="706"/>
      <c r="J825" s="706"/>
      <c r="K825" s="706"/>
      <c r="L825" s="706"/>
      <c r="M825" s="706"/>
      <c r="N825" s="706"/>
      <c r="O825" s="706"/>
      <c r="P825" s="706"/>
      <c r="Q825" s="706"/>
      <c r="R825" s="706"/>
      <c r="S825" s="706"/>
      <c r="T825" s="706"/>
      <c r="U825" s="706"/>
      <c r="V825" s="706"/>
      <c r="W825" s="706"/>
      <c r="X825" s="706"/>
      <c r="Y825" s="706"/>
      <c r="Z825" s="706"/>
      <c r="AA825" s="707"/>
    </row>
    <row r="826" spans="1:27" ht="12.75" customHeight="1" x14ac:dyDescent="0.15">
      <c r="A826" s="195"/>
      <c r="B826" s="196" t="s">
        <v>108</v>
      </c>
      <c r="C826" s="199" t="s">
        <v>289</v>
      </c>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200"/>
    </row>
    <row r="827" spans="1:27" ht="12.75" customHeight="1" x14ac:dyDescent="0.15">
      <c r="A827" s="195"/>
      <c r="B827" s="196" t="s">
        <v>108</v>
      </c>
      <c r="C827" s="199" t="s">
        <v>290</v>
      </c>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200"/>
    </row>
    <row r="828" spans="1:27" ht="12.75" customHeight="1" x14ac:dyDescent="0.15">
      <c r="A828" s="201"/>
      <c r="B828" s="69"/>
      <c r="C828" s="70" t="s">
        <v>279</v>
      </c>
      <c r="D828" s="202"/>
      <c r="E828" s="202"/>
      <c r="F828" s="202"/>
      <c r="G828" s="202"/>
      <c r="H828" s="202"/>
      <c r="I828" s="202"/>
      <c r="J828" s="202"/>
      <c r="K828" s="202"/>
      <c r="L828" s="202"/>
      <c r="M828" s="202"/>
      <c r="N828" s="202"/>
      <c r="O828" s="202"/>
      <c r="P828" s="202"/>
      <c r="Q828" s="202"/>
      <c r="R828" s="202"/>
      <c r="S828" s="202"/>
      <c r="T828" s="202"/>
      <c r="U828" s="202"/>
      <c r="V828" s="202"/>
      <c r="W828" s="202"/>
      <c r="X828" s="202"/>
      <c r="Y828" s="202"/>
      <c r="Z828" s="202"/>
      <c r="AA828" s="203"/>
    </row>
    <row r="829" spans="1:27" ht="12.75" customHeight="1" x14ac:dyDescent="0.15">
      <c r="A829" s="204"/>
      <c r="B829" s="69"/>
      <c r="C829" s="70" t="s">
        <v>273</v>
      </c>
      <c r="D829" s="202"/>
      <c r="E829" s="202"/>
      <c r="F829" s="202"/>
      <c r="G829" s="202"/>
      <c r="H829" s="202"/>
      <c r="I829" s="202"/>
      <c r="J829" s="202"/>
      <c r="K829" s="202"/>
      <c r="L829" s="202"/>
      <c r="M829" s="202"/>
      <c r="N829" s="202"/>
      <c r="O829" s="202"/>
      <c r="P829" s="202"/>
      <c r="Q829" s="202"/>
      <c r="R829" s="202"/>
      <c r="S829" s="202"/>
      <c r="T829" s="202"/>
      <c r="U829" s="202"/>
      <c r="V829" s="202"/>
      <c r="W829" s="202"/>
      <c r="X829" s="202"/>
      <c r="Y829" s="202"/>
      <c r="Z829" s="202"/>
      <c r="AA829" s="203"/>
    </row>
    <row r="830" spans="1:27" ht="12.75" customHeight="1" thickBot="1" x14ac:dyDescent="0.2">
      <c r="A830" s="205"/>
      <c r="B830" s="206"/>
      <c r="C830" s="207"/>
      <c r="D830" s="208"/>
      <c r="E830" s="208"/>
      <c r="F830" s="208"/>
      <c r="G830" s="208"/>
      <c r="H830" s="208"/>
      <c r="I830" s="208"/>
      <c r="J830" s="208"/>
      <c r="K830" s="208"/>
      <c r="L830" s="208"/>
      <c r="M830" s="208"/>
      <c r="N830" s="208"/>
      <c r="O830" s="208"/>
      <c r="P830" s="208"/>
      <c r="Q830" s="208"/>
      <c r="R830" s="208"/>
      <c r="S830" s="208"/>
      <c r="T830" s="208"/>
      <c r="U830" s="208"/>
      <c r="V830" s="208"/>
      <c r="W830" s="208"/>
      <c r="X830" s="208"/>
      <c r="Y830" s="208"/>
      <c r="Z830" s="208"/>
      <c r="AA830" s="209"/>
    </row>
    <row r="831" spans="1:27" ht="12.75" customHeight="1" thickTop="1" x14ac:dyDescent="0.25"/>
  </sheetData>
  <mergeCells count="892">
    <mergeCell ref="B813:B814"/>
    <mergeCell ref="C813:Y814"/>
    <mergeCell ref="Z813:AA814"/>
    <mergeCell ref="B815:B816"/>
    <mergeCell ref="C815:Y816"/>
    <mergeCell ref="Z815:AA816"/>
    <mergeCell ref="B596:B597"/>
    <mergeCell ref="C596:X597"/>
    <mergeCell ref="Y596:AA597"/>
    <mergeCell ref="E611:X612"/>
    <mergeCell ref="E613:X613"/>
    <mergeCell ref="Z750:AA751"/>
    <mergeCell ref="C479:X480"/>
    <mergeCell ref="Y479:AA480"/>
    <mergeCell ref="B479:B480"/>
    <mergeCell ref="B481:B482"/>
    <mergeCell ref="C481:X482"/>
    <mergeCell ref="B742:B743"/>
    <mergeCell ref="C742:Y743"/>
    <mergeCell ref="Z742:AA743"/>
    <mergeCell ref="B744:B745"/>
    <mergeCell ref="C744:Y745"/>
    <mergeCell ref="Z744:AA745"/>
    <mergeCell ref="B746:B747"/>
    <mergeCell ref="C746:Y747"/>
    <mergeCell ref="Z746:AA747"/>
    <mergeCell ref="C728:Y729"/>
    <mergeCell ref="Z728:AA729"/>
    <mergeCell ref="C730:Y731"/>
    <mergeCell ref="Z730:AA731"/>
    <mergeCell ref="C732:Y733"/>
    <mergeCell ref="Z732:AA733"/>
    <mergeCell ref="C734:Y735"/>
    <mergeCell ref="Z734:AA735"/>
    <mergeCell ref="B706:B707"/>
    <mergeCell ref="B323:B324"/>
    <mergeCell ref="Y321:AA322"/>
    <mergeCell ref="Y323:AA324"/>
    <mergeCell ref="Y481:AA482"/>
    <mergeCell ref="B333:B334"/>
    <mergeCell ref="C333:X334"/>
    <mergeCell ref="Y333:AA334"/>
    <mergeCell ref="E418:X419"/>
    <mergeCell ref="Y349:AA350"/>
    <mergeCell ref="Y353:AA354"/>
    <mergeCell ref="C337:X338"/>
    <mergeCell ref="Y337:AA338"/>
    <mergeCell ref="B337:B338"/>
    <mergeCell ref="Y357:AA358"/>
    <mergeCell ref="Y369:AA370"/>
    <mergeCell ref="Y363:AA364"/>
    <mergeCell ref="C365:X365"/>
    <mergeCell ref="Y365:AA365"/>
    <mergeCell ref="B367:B368"/>
    <mergeCell ref="B395:B396"/>
    <mergeCell ref="Y367:AA368"/>
    <mergeCell ref="C367:X368"/>
    <mergeCell ref="B369:B370"/>
    <mergeCell ref="Y366:AA366"/>
    <mergeCell ref="Y220:AA221"/>
    <mergeCell ref="B473:B474"/>
    <mergeCell ref="C473:X474"/>
    <mergeCell ref="Y473:AA474"/>
    <mergeCell ref="B339:B340"/>
    <mergeCell ref="B341:B342"/>
    <mergeCell ref="B371:B372"/>
    <mergeCell ref="B297:B298"/>
    <mergeCell ref="B299:B300"/>
    <mergeCell ref="Y395:AA396"/>
    <mergeCell ref="Y397:AA398"/>
    <mergeCell ref="B471:B472"/>
    <mergeCell ref="A394:G394"/>
    <mergeCell ref="C371:X372"/>
    <mergeCell ref="Y371:AA372"/>
    <mergeCell ref="C369:X370"/>
    <mergeCell ref="Y355:AA356"/>
    <mergeCell ref="Y359:AA360"/>
    <mergeCell ref="Y345:AA346"/>
    <mergeCell ref="Y399:AA400"/>
    <mergeCell ref="Y401:AA402"/>
    <mergeCell ref="C321:X322"/>
    <mergeCell ref="C323:X324"/>
    <mergeCell ref="B321:B322"/>
    <mergeCell ref="Z694:AA695"/>
    <mergeCell ref="B696:B697"/>
    <mergeCell ref="C696:Y697"/>
    <mergeCell ref="Z696:AA697"/>
    <mergeCell ref="B698:B699"/>
    <mergeCell ref="C698:Y699"/>
    <mergeCell ref="Z698:AA699"/>
    <mergeCell ref="C706:Y707"/>
    <mergeCell ref="Z706:AA707"/>
    <mergeCell ref="B700:B701"/>
    <mergeCell ref="C700:Y701"/>
    <mergeCell ref="Z700:AA701"/>
    <mergeCell ref="B702:B703"/>
    <mergeCell ref="C702:Y703"/>
    <mergeCell ref="Z702:AA703"/>
    <mergeCell ref="B704:B705"/>
    <mergeCell ref="C704:Y705"/>
    <mergeCell ref="Z704:AA705"/>
    <mergeCell ref="B803:B804"/>
    <mergeCell ref="C803:Y804"/>
    <mergeCell ref="Z803:AA804"/>
    <mergeCell ref="B807:B808"/>
    <mergeCell ref="C807:Y808"/>
    <mergeCell ref="Z807:AA808"/>
    <mergeCell ref="B809:B810"/>
    <mergeCell ref="C809:Y810"/>
    <mergeCell ref="Z809:AA810"/>
    <mergeCell ref="B797:B798"/>
    <mergeCell ref="C797:Y798"/>
    <mergeCell ref="Z797:AA798"/>
    <mergeCell ref="B799:B800"/>
    <mergeCell ref="C799:Y800"/>
    <mergeCell ref="Z799:AA800"/>
    <mergeCell ref="B801:B802"/>
    <mergeCell ref="C801:Y802"/>
    <mergeCell ref="Z801:AA802"/>
    <mergeCell ref="Y687:AA688"/>
    <mergeCell ref="B676:B677"/>
    <mergeCell ref="C680:X680"/>
    <mergeCell ref="D681:X682"/>
    <mergeCell ref="C681:C682"/>
    <mergeCell ref="B680:B684"/>
    <mergeCell ref="B689:B690"/>
    <mergeCell ref="B687:B688"/>
    <mergeCell ref="Y680:AA684"/>
    <mergeCell ref="Y676:AA677"/>
    <mergeCell ref="B724:B725"/>
    <mergeCell ref="B716:B717"/>
    <mergeCell ref="B712:B713"/>
    <mergeCell ref="B708:B709"/>
    <mergeCell ref="C708:Y709"/>
    <mergeCell ref="Z708:AA709"/>
    <mergeCell ref="C718:Y719"/>
    <mergeCell ref="Z718:AA719"/>
    <mergeCell ref="C720:Y721"/>
    <mergeCell ref="Z720:AA721"/>
    <mergeCell ref="C722:Y723"/>
    <mergeCell ref="Z722:AA723"/>
    <mergeCell ref="C724:Y725"/>
    <mergeCell ref="Z724:AA725"/>
    <mergeCell ref="C712:Y713"/>
    <mergeCell ref="Z712:AA713"/>
    <mergeCell ref="C714:Y715"/>
    <mergeCell ref="Z714:AA715"/>
    <mergeCell ref="C716:Y717"/>
    <mergeCell ref="Z716:AA717"/>
    <mergeCell ref="C483:X484"/>
    <mergeCell ref="C489:X490"/>
    <mergeCell ref="C493:X494"/>
    <mergeCell ref="B449:B450"/>
    <mergeCell ref="B447:B448"/>
    <mergeCell ref="B463:B464"/>
    <mergeCell ref="B720:B721"/>
    <mergeCell ref="B722:B723"/>
    <mergeCell ref="B718:B719"/>
    <mergeCell ref="B694:B695"/>
    <mergeCell ref="C694:Y695"/>
    <mergeCell ref="Y507:AA508"/>
    <mergeCell ref="B553:B554"/>
    <mergeCell ref="C553:X554"/>
    <mergeCell ref="Y553:AA554"/>
    <mergeCell ref="B397:B398"/>
    <mergeCell ref="B399:B400"/>
    <mergeCell ref="B401:B402"/>
    <mergeCell ref="C395:X396"/>
    <mergeCell ref="C397:X398"/>
    <mergeCell ref="C399:X400"/>
    <mergeCell ref="C401:X402"/>
    <mergeCell ref="B465:B466"/>
    <mergeCell ref="C477:X478"/>
    <mergeCell ref="Y409:AA410"/>
    <mergeCell ref="C411:X412"/>
    <mergeCell ref="C471:X472"/>
    <mergeCell ref="B519:B520"/>
    <mergeCell ref="B662:B663"/>
    <mergeCell ref="C662:Y663"/>
    <mergeCell ref="Z662:AA663"/>
    <mergeCell ref="Y459:AA460"/>
    <mergeCell ref="C443:X444"/>
    <mergeCell ref="C445:X446"/>
    <mergeCell ref="C459:X460"/>
    <mergeCell ref="Y463:AA464"/>
    <mergeCell ref="B467:B468"/>
    <mergeCell ref="C465:X466"/>
    <mergeCell ref="C533:X534"/>
    <mergeCell ref="C511:X512"/>
    <mergeCell ref="C515:X516"/>
    <mergeCell ref="C523:X524"/>
    <mergeCell ref="B511:B512"/>
    <mergeCell ref="C517:X518"/>
    <mergeCell ref="C491:X492"/>
    <mergeCell ref="C497:X498"/>
    <mergeCell ref="B477:B478"/>
    <mergeCell ref="B483:B484"/>
    <mergeCell ref="B664:B665"/>
    <mergeCell ref="C664:Y665"/>
    <mergeCell ref="Z664:AA665"/>
    <mergeCell ref="Y515:AA516"/>
    <mergeCell ref="Y489:AA490"/>
    <mergeCell ref="Y491:AA492"/>
    <mergeCell ref="Y497:AA498"/>
    <mergeCell ref="Y485:AA486"/>
    <mergeCell ref="B586:B587"/>
    <mergeCell ref="B649:B652"/>
    <mergeCell ref="B580:B581"/>
    <mergeCell ref="B578:B579"/>
    <mergeCell ref="B633:B634"/>
    <mergeCell ref="B601:B606"/>
    <mergeCell ref="B598:B599"/>
    <mergeCell ref="B607:B613"/>
    <mergeCell ref="D652:X652"/>
    <mergeCell ref="Y541:AA542"/>
    <mergeCell ref="B485:B486"/>
    <mergeCell ref="Y527:AA528"/>
    <mergeCell ref="B489:B490"/>
    <mergeCell ref="C509:X510"/>
    <mergeCell ref="Y525:AA526"/>
    <mergeCell ref="C531:X532"/>
    <mergeCell ref="Y674:AA674"/>
    <mergeCell ref="B363:B364"/>
    <mergeCell ref="C363:X364"/>
    <mergeCell ref="C101:X102"/>
    <mergeCell ref="C103:X104"/>
    <mergeCell ref="B272:B273"/>
    <mergeCell ref="B355:B356"/>
    <mergeCell ref="C355:X356"/>
    <mergeCell ref="B345:B346"/>
    <mergeCell ref="B349:B350"/>
    <mergeCell ref="B359:B360"/>
    <mergeCell ref="C359:X360"/>
    <mergeCell ref="B357:B358"/>
    <mergeCell ref="C357:X358"/>
    <mergeCell ref="C345:X346"/>
    <mergeCell ref="C349:X350"/>
    <mergeCell ref="B353:B354"/>
    <mergeCell ref="C353:X354"/>
    <mergeCell ref="B317:B318"/>
    <mergeCell ref="C317:X318"/>
    <mergeCell ref="B303:B304"/>
    <mergeCell ref="C303:X304"/>
    <mergeCell ref="C260:X261"/>
    <mergeCell ref="C270:X271"/>
    <mergeCell ref="B270:B271"/>
    <mergeCell ref="C405:X406"/>
    <mergeCell ref="Y405:AA406"/>
    <mergeCell ref="Y413:AA416"/>
    <mergeCell ref="Y417:AA423"/>
    <mergeCell ref="Y391:AA392"/>
    <mergeCell ref="Y689:AA690"/>
    <mergeCell ref="B757:B758"/>
    <mergeCell ref="B759:B760"/>
    <mergeCell ref="B614:B615"/>
    <mergeCell ref="B405:B406"/>
    <mergeCell ref="B714:B715"/>
    <mergeCell ref="D413:X414"/>
    <mergeCell ref="Y411:AA412"/>
    <mergeCell ref="Y424:AA428"/>
    <mergeCell ref="Y572:AA577"/>
    <mergeCell ref="B656:B659"/>
    <mergeCell ref="C669:X669"/>
    <mergeCell ref="D670:X671"/>
    <mergeCell ref="D672:X673"/>
    <mergeCell ref="C670:C671"/>
    <mergeCell ref="D683:X684"/>
    <mergeCell ref="C683:C684"/>
    <mergeCell ref="C311:X312"/>
    <mergeCell ref="A818:AA820"/>
    <mergeCell ref="B373:B374"/>
    <mergeCell ref="C373:X374"/>
    <mergeCell ref="Y373:AA374"/>
    <mergeCell ref="B409:B410"/>
    <mergeCell ref="C409:X410"/>
    <mergeCell ref="D650:X650"/>
    <mergeCell ref="Y441:AA442"/>
    <mergeCell ref="Y449:AA450"/>
    <mergeCell ref="B592:B593"/>
    <mergeCell ref="B594:B595"/>
    <mergeCell ref="Y439:AA440"/>
    <mergeCell ref="B616:B626"/>
    <mergeCell ref="D625:X625"/>
    <mergeCell ref="Y523:AA524"/>
    <mergeCell ref="Y509:AA510"/>
    <mergeCell ref="Y578:AA579"/>
    <mergeCell ref="Y549:AA550"/>
    <mergeCell ref="Y557:AA558"/>
    <mergeCell ref="B653:B655"/>
    <mergeCell ref="B584:B585"/>
    <mergeCell ref="B565:B571"/>
    <mergeCell ref="C603:C604"/>
    <mergeCell ref="C605:C606"/>
    <mergeCell ref="Y311:AA312"/>
    <mergeCell ref="B313:B314"/>
    <mergeCell ref="C313:X314"/>
    <mergeCell ref="Y313:AA314"/>
    <mergeCell ref="C319:X320"/>
    <mergeCell ref="C823:AA825"/>
    <mergeCell ref="B431:B432"/>
    <mergeCell ref="C431:X432"/>
    <mergeCell ref="Y649:AA652"/>
    <mergeCell ref="C649:X649"/>
    <mergeCell ref="D624:X624"/>
    <mergeCell ref="Y471:AA472"/>
    <mergeCell ref="C453:X454"/>
    <mergeCell ref="C485:X486"/>
    <mergeCell ref="C519:X520"/>
    <mergeCell ref="Y465:AA466"/>
    <mergeCell ref="Y467:AA468"/>
    <mergeCell ref="C475:X476"/>
    <mergeCell ref="Y475:AA476"/>
    <mergeCell ref="Y453:AA454"/>
    <mergeCell ref="Y519:AA520"/>
    <mergeCell ref="B631:B632"/>
    <mergeCell ref="B645:B646"/>
    <mergeCell ref="D655:X655"/>
    <mergeCell ref="B307:B308"/>
    <mergeCell ref="C307:X308"/>
    <mergeCell ref="Y307:AA308"/>
    <mergeCell ref="B266:B267"/>
    <mergeCell ref="C266:X267"/>
    <mergeCell ref="Y266:AA267"/>
    <mergeCell ref="B268:B269"/>
    <mergeCell ref="C268:X269"/>
    <mergeCell ref="Y268:AA269"/>
    <mergeCell ref="B276:B292"/>
    <mergeCell ref="C276:X277"/>
    <mergeCell ref="Y276:AA292"/>
    <mergeCell ref="D282:X282"/>
    <mergeCell ref="Y270:AA271"/>
    <mergeCell ref="C272:X273"/>
    <mergeCell ref="Y272:AA273"/>
    <mergeCell ref="A294:I294"/>
    <mergeCell ref="C295:X296"/>
    <mergeCell ref="C297:X298"/>
    <mergeCell ref="C299:X300"/>
    <mergeCell ref="Y295:AA296"/>
    <mergeCell ref="Y297:AA298"/>
    <mergeCell ref="Y299:AA300"/>
    <mergeCell ref="B295:B296"/>
    <mergeCell ref="B264:B265"/>
    <mergeCell ref="C264:X265"/>
    <mergeCell ref="Y264:AA265"/>
    <mergeCell ref="B262:B263"/>
    <mergeCell ref="C262:X263"/>
    <mergeCell ref="Y262:AA263"/>
    <mergeCell ref="B230:B231"/>
    <mergeCell ref="C230:X231"/>
    <mergeCell ref="Y230:AA231"/>
    <mergeCell ref="Y254:AA255"/>
    <mergeCell ref="B258:B259"/>
    <mergeCell ref="C258:X259"/>
    <mergeCell ref="B252:B253"/>
    <mergeCell ref="B254:B255"/>
    <mergeCell ref="Y258:AA259"/>
    <mergeCell ref="B260:B261"/>
    <mergeCell ref="B248:B249"/>
    <mergeCell ref="B238:B239"/>
    <mergeCell ref="C238:X239"/>
    <mergeCell ref="Y238:AA239"/>
    <mergeCell ref="B240:B241"/>
    <mergeCell ref="Y240:AA241"/>
    <mergeCell ref="Y244:AA245"/>
    <mergeCell ref="C240:X241"/>
    <mergeCell ref="B244:B245"/>
    <mergeCell ref="C244:X245"/>
    <mergeCell ref="B216:B217"/>
    <mergeCell ref="C216:X217"/>
    <mergeCell ref="Y216:AA217"/>
    <mergeCell ref="B236:B237"/>
    <mergeCell ref="C236:X237"/>
    <mergeCell ref="Y236:AA237"/>
    <mergeCell ref="B232:B233"/>
    <mergeCell ref="C232:X233"/>
    <mergeCell ref="B224:B225"/>
    <mergeCell ref="C224:X225"/>
    <mergeCell ref="Y224:AA225"/>
    <mergeCell ref="B226:B227"/>
    <mergeCell ref="C226:X227"/>
    <mergeCell ref="Y226:AA227"/>
    <mergeCell ref="B228:B229"/>
    <mergeCell ref="C228:X229"/>
    <mergeCell ref="Y228:AA229"/>
    <mergeCell ref="B218:B219"/>
    <mergeCell ref="B220:B221"/>
    <mergeCell ref="C218:X219"/>
    <mergeCell ref="C220:X221"/>
    <mergeCell ref="Y218:AA219"/>
    <mergeCell ref="B214:B215"/>
    <mergeCell ref="C214:X215"/>
    <mergeCell ref="Y214:AA215"/>
    <mergeCell ref="B210:B211"/>
    <mergeCell ref="C210:X211"/>
    <mergeCell ref="Y210:AA211"/>
    <mergeCell ref="B212:B213"/>
    <mergeCell ref="C212:X213"/>
    <mergeCell ref="Y212:AA213"/>
    <mergeCell ref="B206:B207"/>
    <mergeCell ref="C206:X207"/>
    <mergeCell ref="Y206:AA207"/>
    <mergeCell ref="B200:B201"/>
    <mergeCell ref="C200:X201"/>
    <mergeCell ref="Y200:AA201"/>
    <mergeCell ref="C208:X209"/>
    <mergeCell ref="B208:B209"/>
    <mergeCell ref="C194:X195"/>
    <mergeCell ref="Y194:AA195"/>
    <mergeCell ref="C196:X197"/>
    <mergeCell ref="B196:B197"/>
    <mergeCell ref="B204:B205"/>
    <mergeCell ref="C204:X205"/>
    <mergeCell ref="Y204:AA205"/>
    <mergeCell ref="Y196:AA197"/>
    <mergeCell ref="Y208:AA209"/>
    <mergeCell ref="B186:B187"/>
    <mergeCell ref="C186:X187"/>
    <mergeCell ref="Y186:AA187"/>
    <mergeCell ref="B198:B199"/>
    <mergeCell ref="C198:X199"/>
    <mergeCell ref="Y198:AA199"/>
    <mergeCell ref="B190:B191"/>
    <mergeCell ref="C190:X191"/>
    <mergeCell ref="Y190:AA191"/>
    <mergeCell ref="B194:B195"/>
    <mergeCell ref="B182:B183"/>
    <mergeCell ref="C182:X183"/>
    <mergeCell ref="Y182:AA183"/>
    <mergeCell ref="B184:B185"/>
    <mergeCell ref="C184:X185"/>
    <mergeCell ref="Y184:AA185"/>
    <mergeCell ref="B178:B179"/>
    <mergeCell ref="C178:X179"/>
    <mergeCell ref="Y178:AA179"/>
    <mergeCell ref="B180:B181"/>
    <mergeCell ref="C180:X181"/>
    <mergeCell ref="Y180:AA181"/>
    <mergeCell ref="B172:B173"/>
    <mergeCell ref="C172:X173"/>
    <mergeCell ref="Y172:AA173"/>
    <mergeCell ref="B176:B177"/>
    <mergeCell ref="C176:X177"/>
    <mergeCell ref="Y176:AA177"/>
    <mergeCell ref="B166:B167"/>
    <mergeCell ref="C166:X167"/>
    <mergeCell ref="Y166:AA167"/>
    <mergeCell ref="B170:B171"/>
    <mergeCell ref="C170:X171"/>
    <mergeCell ref="Y170:AA171"/>
    <mergeCell ref="B158:B159"/>
    <mergeCell ref="C158:X159"/>
    <mergeCell ref="Y158:AA159"/>
    <mergeCell ref="B162:B163"/>
    <mergeCell ref="C162:X163"/>
    <mergeCell ref="Y162:AA163"/>
    <mergeCell ref="B152:B153"/>
    <mergeCell ref="C152:X153"/>
    <mergeCell ref="Y152:AA153"/>
    <mergeCell ref="B154:B155"/>
    <mergeCell ref="C154:X155"/>
    <mergeCell ref="Y154:AA155"/>
    <mergeCell ref="B144:B145"/>
    <mergeCell ref="C144:X145"/>
    <mergeCell ref="Y144:AA145"/>
    <mergeCell ref="B138:B139"/>
    <mergeCell ref="C138:X139"/>
    <mergeCell ref="B148:B149"/>
    <mergeCell ref="C148:X149"/>
    <mergeCell ref="Y148:AA149"/>
    <mergeCell ref="B130:B131"/>
    <mergeCell ref="Y130:AA131"/>
    <mergeCell ref="Y138:AA139"/>
    <mergeCell ref="B142:B143"/>
    <mergeCell ref="C142:X143"/>
    <mergeCell ref="Y142:AA143"/>
    <mergeCell ref="B134:B135"/>
    <mergeCell ref="C134:X135"/>
    <mergeCell ref="Y134:AA135"/>
    <mergeCell ref="B136:B137"/>
    <mergeCell ref="C136:X137"/>
    <mergeCell ref="Y136:AA137"/>
    <mergeCell ref="C252:X253"/>
    <mergeCell ref="Y252:AA253"/>
    <mergeCell ref="C366:X366"/>
    <mergeCell ref="C467:X468"/>
    <mergeCell ref="Y381:AA382"/>
    <mergeCell ref="C130:X131"/>
    <mergeCell ref="C463:X464"/>
    <mergeCell ref="C339:X340"/>
    <mergeCell ref="Y447:AA448"/>
    <mergeCell ref="C447:X448"/>
    <mergeCell ref="Y339:AA340"/>
    <mergeCell ref="C341:X342"/>
    <mergeCell ref="Y341:AA342"/>
    <mergeCell ref="C377:X378"/>
    <mergeCell ref="Y232:AA233"/>
    <mergeCell ref="C254:X255"/>
    <mergeCell ref="C248:X249"/>
    <mergeCell ref="Y248:AA249"/>
    <mergeCell ref="Y260:AA261"/>
    <mergeCell ref="Y303:AA304"/>
    <mergeCell ref="Y317:AA318"/>
    <mergeCell ref="C325:X326"/>
    <mergeCell ref="Y325:AA326"/>
    <mergeCell ref="C331:X332"/>
    <mergeCell ref="B122:B123"/>
    <mergeCell ref="C122:X123"/>
    <mergeCell ref="Y122:AA123"/>
    <mergeCell ref="B101:B102"/>
    <mergeCell ref="B103:B104"/>
    <mergeCell ref="B126:B127"/>
    <mergeCell ref="B113:B114"/>
    <mergeCell ref="B115:B116"/>
    <mergeCell ref="C109:X110"/>
    <mergeCell ref="Y113:AA114"/>
    <mergeCell ref="Y109:AA110"/>
    <mergeCell ref="C107:X108"/>
    <mergeCell ref="Y115:AA116"/>
    <mergeCell ref="C113:X114"/>
    <mergeCell ref="C115:X116"/>
    <mergeCell ref="C126:X126"/>
    <mergeCell ref="Y126:AA127"/>
    <mergeCell ref="C127:X127"/>
    <mergeCell ref="Y91:AA92"/>
    <mergeCell ref="B93:B94"/>
    <mergeCell ref="C93:X94"/>
    <mergeCell ref="Y93:AA94"/>
    <mergeCell ref="Y97:AA98"/>
    <mergeCell ref="Y99:AA100"/>
    <mergeCell ref="Y101:AA102"/>
    <mergeCell ref="Y103:AA104"/>
    <mergeCell ref="U90:AA90"/>
    <mergeCell ref="B95:B96"/>
    <mergeCell ref="C95:X96"/>
    <mergeCell ref="Y95:AA96"/>
    <mergeCell ref="B91:B92"/>
    <mergeCell ref="C91:X92"/>
    <mergeCell ref="B99:B100"/>
    <mergeCell ref="C99:X100"/>
    <mergeCell ref="B73:G73"/>
    <mergeCell ref="B74:B75"/>
    <mergeCell ref="C74:X75"/>
    <mergeCell ref="Y74:AA75"/>
    <mergeCell ref="B76:B77"/>
    <mergeCell ref="C76:X77"/>
    <mergeCell ref="Y76:AA77"/>
    <mergeCell ref="B67:B68"/>
    <mergeCell ref="C67:X68"/>
    <mergeCell ref="Y67:AA68"/>
    <mergeCell ref="C69:X72"/>
    <mergeCell ref="B69:B72"/>
    <mergeCell ref="Y69:AA72"/>
    <mergeCell ref="B63:B64"/>
    <mergeCell ref="C63:X64"/>
    <mergeCell ref="Y63:AA64"/>
    <mergeCell ref="B65:B66"/>
    <mergeCell ref="C65:X66"/>
    <mergeCell ref="Y65:AA66"/>
    <mergeCell ref="B59:B60"/>
    <mergeCell ref="C59:X60"/>
    <mergeCell ref="Y59:AA60"/>
    <mergeCell ref="B61:B62"/>
    <mergeCell ref="C61:X62"/>
    <mergeCell ref="Y61:AA62"/>
    <mergeCell ref="B52:B53"/>
    <mergeCell ref="C52:X53"/>
    <mergeCell ref="Y52:AA53"/>
    <mergeCell ref="U55:AA55"/>
    <mergeCell ref="B56:I56"/>
    <mergeCell ref="B57:B58"/>
    <mergeCell ref="C57:X58"/>
    <mergeCell ref="Y57:AA58"/>
    <mergeCell ref="A33:AA33"/>
    <mergeCell ref="B48:B49"/>
    <mergeCell ref="C48:X49"/>
    <mergeCell ref="Y48:AA49"/>
    <mergeCell ref="B50:B51"/>
    <mergeCell ref="C50:X51"/>
    <mergeCell ref="Y50:AA51"/>
    <mergeCell ref="Z28:AA29"/>
    <mergeCell ref="E30:F30"/>
    <mergeCell ref="G30:J30"/>
    <mergeCell ref="K30:M30"/>
    <mergeCell ref="T21:U21"/>
    <mergeCell ref="Y21:Z21"/>
    <mergeCell ref="T28:V29"/>
    <mergeCell ref="A24:R26"/>
    <mergeCell ref="T25:U25"/>
    <mergeCell ref="Y25:Z25"/>
    <mergeCell ref="A20:R22"/>
    <mergeCell ref="C10:G11"/>
    <mergeCell ref="H10:AA11"/>
    <mergeCell ref="C12:G13"/>
    <mergeCell ref="H12:AA13"/>
    <mergeCell ref="C14:G16"/>
    <mergeCell ref="H14:Q14"/>
    <mergeCell ref="H15:AA16"/>
    <mergeCell ref="A1:AA1"/>
    <mergeCell ref="A2:AA2"/>
    <mergeCell ref="A4:G4"/>
    <mergeCell ref="A5:J6"/>
    <mergeCell ref="K5:AA6"/>
    <mergeCell ref="A8:B18"/>
    <mergeCell ref="C8:G8"/>
    <mergeCell ref="H8:AA9"/>
    <mergeCell ref="C9:G9"/>
    <mergeCell ref="C17:G18"/>
    <mergeCell ref="H17:J18"/>
    <mergeCell ref="K17:AA18"/>
    <mergeCell ref="A822:AA822"/>
    <mergeCell ref="Y785:AA786"/>
    <mergeCell ref="Y656:AA659"/>
    <mergeCell ref="C783:X784"/>
    <mergeCell ref="Y783:AA784"/>
    <mergeCell ref="Y678:AA678"/>
    <mergeCell ref="Y791:AA792"/>
    <mergeCell ref="B785:B786"/>
    <mergeCell ref="B793:B794"/>
    <mergeCell ref="C791:X792"/>
    <mergeCell ref="Y793:AA794"/>
    <mergeCell ref="C793:X794"/>
    <mergeCell ref="B789:B790"/>
    <mergeCell ref="C785:X786"/>
    <mergeCell ref="B791:B792"/>
    <mergeCell ref="B779:B780"/>
    <mergeCell ref="B783:B784"/>
    <mergeCell ref="C781:AA781"/>
    <mergeCell ref="C779:X780"/>
    <mergeCell ref="Y779:AA780"/>
    <mergeCell ref="Y757:AA758"/>
    <mergeCell ref="V774:X775"/>
    <mergeCell ref="B763:B767"/>
    <mergeCell ref="S766:U767"/>
    <mergeCell ref="B572:B577"/>
    <mergeCell ref="B561:B562"/>
    <mergeCell ref="B491:B492"/>
    <mergeCell ref="B497:B498"/>
    <mergeCell ref="B475:B476"/>
    <mergeCell ref="B541:B542"/>
    <mergeCell ref="B531:B532"/>
    <mergeCell ref="B533:B534"/>
    <mergeCell ref="B543:B544"/>
    <mergeCell ref="B549:B550"/>
    <mergeCell ref="B547:B548"/>
    <mergeCell ref="B557:B558"/>
    <mergeCell ref="B537:B538"/>
    <mergeCell ref="B499:B500"/>
    <mergeCell ref="B527:B528"/>
    <mergeCell ref="B525:B526"/>
    <mergeCell ref="B523:B524"/>
    <mergeCell ref="B515:B518"/>
    <mergeCell ref="C789:X790"/>
    <mergeCell ref="Y789:AA790"/>
    <mergeCell ref="C776:AA776"/>
    <mergeCell ref="B777:B778"/>
    <mergeCell ref="C757:X758"/>
    <mergeCell ref="C563:X564"/>
    <mergeCell ref="H28:I29"/>
    <mergeCell ref="Y107:AA108"/>
    <mergeCell ref="B117:AA117"/>
    <mergeCell ref="A28:D29"/>
    <mergeCell ref="E28:G29"/>
    <mergeCell ref="W28:Y29"/>
    <mergeCell ref="B107:B108"/>
    <mergeCell ref="B411:B428"/>
    <mergeCell ref="Y443:AA444"/>
    <mergeCell ref="B109:B110"/>
    <mergeCell ref="K28:M29"/>
    <mergeCell ref="N28:P29"/>
    <mergeCell ref="Q28:R29"/>
    <mergeCell ref="B97:B98"/>
    <mergeCell ref="C97:X98"/>
    <mergeCell ref="A31:AA31"/>
    <mergeCell ref="B437:B438"/>
    <mergeCell ref="Y759:AA760"/>
    <mergeCell ref="B387:B388"/>
    <mergeCell ref="B461:B462"/>
    <mergeCell ref="C461:X462"/>
    <mergeCell ref="Y461:AA462"/>
    <mergeCell ref="Y445:AA446"/>
    <mergeCell ref="C389:X390"/>
    <mergeCell ref="Y389:AA390"/>
    <mergeCell ref="Y437:AA438"/>
    <mergeCell ref="B439:B440"/>
    <mergeCell ref="B441:B442"/>
    <mergeCell ref="B443:B444"/>
    <mergeCell ref="C441:X442"/>
    <mergeCell ref="C439:X440"/>
    <mergeCell ref="B445:B446"/>
    <mergeCell ref="C449:X450"/>
    <mergeCell ref="Y431:AA432"/>
    <mergeCell ref="B389:B390"/>
    <mergeCell ref="C387:X388"/>
    <mergeCell ref="Y387:AA388"/>
    <mergeCell ref="B459:B460"/>
    <mergeCell ref="B453:B454"/>
    <mergeCell ref="C437:X438"/>
    <mergeCell ref="B391:B392"/>
    <mergeCell ref="C391:X392"/>
    <mergeCell ref="B381:B382"/>
    <mergeCell ref="C381:X382"/>
    <mergeCell ref="B385:B386"/>
    <mergeCell ref="B383:B384"/>
    <mergeCell ref="C383:X384"/>
    <mergeCell ref="B309:B310"/>
    <mergeCell ref="C309:X310"/>
    <mergeCell ref="Y309:AA310"/>
    <mergeCell ref="B377:B378"/>
    <mergeCell ref="C385:X386"/>
    <mergeCell ref="B327:B328"/>
    <mergeCell ref="Y385:AA386"/>
    <mergeCell ref="C379:X380"/>
    <mergeCell ref="Y379:AA380"/>
    <mergeCell ref="Y377:AA378"/>
    <mergeCell ref="B379:B380"/>
    <mergeCell ref="Y383:AA384"/>
    <mergeCell ref="C327:X328"/>
    <mergeCell ref="Y327:AA328"/>
    <mergeCell ref="B331:B332"/>
    <mergeCell ref="Y331:AA332"/>
    <mergeCell ref="B319:B320"/>
    <mergeCell ref="B325:B326"/>
    <mergeCell ref="B311:B312"/>
    <mergeCell ref="C759:X760"/>
    <mergeCell ref="C756:AA756"/>
    <mergeCell ref="B732:B733"/>
    <mergeCell ref="B734:B735"/>
    <mergeCell ref="B736:B737"/>
    <mergeCell ref="C763:X764"/>
    <mergeCell ref="Y763:AA767"/>
    <mergeCell ref="C769:X770"/>
    <mergeCell ref="Y771:AA775"/>
    <mergeCell ref="C768:AA768"/>
    <mergeCell ref="B771:B775"/>
    <mergeCell ref="C771:X772"/>
    <mergeCell ref="G775:U775"/>
    <mergeCell ref="Y769:AA770"/>
    <mergeCell ref="E766:R766"/>
    <mergeCell ref="E767:R767"/>
    <mergeCell ref="G774:U774"/>
    <mergeCell ref="B769:B770"/>
    <mergeCell ref="D774:F775"/>
    <mergeCell ref="B748:B749"/>
    <mergeCell ref="C748:Y749"/>
    <mergeCell ref="Z748:AA749"/>
    <mergeCell ref="B750:B751"/>
    <mergeCell ref="C750:Y751"/>
    <mergeCell ref="C777:X778"/>
    <mergeCell ref="C689:X690"/>
    <mergeCell ref="Y777:AA778"/>
    <mergeCell ref="Y631:AA632"/>
    <mergeCell ref="Y588:AA589"/>
    <mergeCell ref="C586:X587"/>
    <mergeCell ref="E608:X608"/>
    <mergeCell ref="E609:X610"/>
    <mergeCell ref="Y633:AA634"/>
    <mergeCell ref="C631:X632"/>
    <mergeCell ref="Y616:AA626"/>
    <mergeCell ref="C622:I622"/>
    <mergeCell ref="D623:X623"/>
    <mergeCell ref="C627:X628"/>
    <mergeCell ref="Y627:AA628"/>
    <mergeCell ref="Y607:AA613"/>
    <mergeCell ref="Y586:AA587"/>
    <mergeCell ref="C618:K618"/>
    <mergeCell ref="D619:X619"/>
    <mergeCell ref="D626:X626"/>
    <mergeCell ref="C656:X657"/>
    <mergeCell ref="C676:X677"/>
    <mergeCell ref="C672:C673"/>
    <mergeCell ref="C674:X674"/>
    <mergeCell ref="B669:B673"/>
    <mergeCell ref="Y669:AA673"/>
    <mergeCell ref="C685:X685"/>
    <mergeCell ref="C678:X678"/>
    <mergeCell ref="C687:X688"/>
    <mergeCell ref="Y551:AA552"/>
    <mergeCell ref="Y555:AA556"/>
    <mergeCell ref="Y635:AA636"/>
    <mergeCell ref="Y637:AA638"/>
    <mergeCell ref="C641:X642"/>
    <mergeCell ref="B551:B552"/>
    <mergeCell ref="B582:B583"/>
    <mergeCell ref="B555:B556"/>
    <mergeCell ref="C598:X599"/>
    <mergeCell ref="B588:B589"/>
    <mergeCell ref="D620:X620"/>
    <mergeCell ref="D621:X621"/>
    <mergeCell ref="C633:X634"/>
    <mergeCell ref="B627:B628"/>
    <mergeCell ref="B635:B636"/>
    <mergeCell ref="B563:B564"/>
    <mergeCell ref="C578:X579"/>
    <mergeCell ref="Y565:AA571"/>
    <mergeCell ref="C616:X617"/>
    <mergeCell ref="Y592:AA593"/>
    <mergeCell ref="Y594:AA595"/>
    <mergeCell ref="D609:D610"/>
    <mergeCell ref="C549:X550"/>
    <mergeCell ref="C565:X566"/>
    <mergeCell ref="C555:X556"/>
    <mergeCell ref="Y614:AA615"/>
    <mergeCell ref="C614:X615"/>
    <mergeCell ref="C582:X583"/>
    <mergeCell ref="Y582:AA583"/>
    <mergeCell ref="Y598:AA599"/>
    <mergeCell ref="C600:X600"/>
    <mergeCell ref="E605:X606"/>
    <mergeCell ref="Y601:AA606"/>
    <mergeCell ref="Y600:AA600"/>
    <mergeCell ref="C607:X607"/>
    <mergeCell ref="Y580:AA581"/>
    <mergeCell ref="N575:W575"/>
    <mergeCell ref="C584:X585"/>
    <mergeCell ref="C580:X581"/>
    <mergeCell ref="C561:X562"/>
    <mergeCell ref="Y584:AA585"/>
    <mergeCell ref="C639:X640"/>
    <mergeCell ref="B637:B638"/>
    <mergeCell ref="C635:X636"/>
    <mergeCell ref="C653:X653"/>
    <mergeCell ref="D654:X654"/>
    <mergeCell ref="C643:X644"/>
    <mergeCell ref="C645:X646"/>
    <mergeCell ref="B639:B640"/>
    <mergeCell ref="B641:B642"/>
    <mergeCell ref="B643:B644"/>
    <mergeCell ref="C647:X648"/>
    <mergeCell ref="B647:B648"/>
    <mergeCell ref="C637:X638"/>
    <mergeCell ref="D651:X651"/>
    <mergeCell ref="C588:X589"/>
    <mergeCell ref="C592:X593"/>
    <mergeCell ref="C594:X595"/>
    <mergeCell ref="E602:X602"/>
    <mergeCell ref="E603:X604"/>
    <mergeCell ref="D603:D604"/>
    <mergeCell ref="C601:X601"/>
    <mergeCell ref="D605:D606"/>
    <mergeCell ref="C499:X500"/>
    <mergeCell ref="D575:J575"/>
    <mergeCell ref="C572:X573"/>
    <mergeCell ref="C557:X558"/>
    <mergeCell ref="D568:X568"/>
    <mergeCell ref="C535:X536"/>
    <mergeCell ref="C525:X526"/>
    <mergeCell ref="C521:X522"/>
    <mergeCell ref="C537:X538"/>
    <mergeCell ref="Y505:AA506"/>
    <mergeCell ref="B505:B506"/>
    <mergeCell ref="B503:B504"/>
    <mergeCell ref="C507:X508"/>
    <mergeCell ref="Y531:AA532"/>
    <mergeCell ref="Y543:AA544"/>
    <mergeCell ref="Y563:AA564"/>
    <mergeCell ref="Y561:AA562"/>
    <mergeCell ref="Y547:AA548"/>
    <mergeCell ref="C547:X548"/>
    <mergeCell ref="B535:B536"/>
    <mergeCell ref="A530:J530"/>
    <mergeCell ref="B509:B510"/>
    <mergeCell ref="C527:X528"/>
    <mergeCell ref="C543:X544"/>
    <mergeCell ref="B521:B522"/>
    <mergeCell ref="B507:B508"/>
    <mergeCell ref="A546:J546"/>
    <mergeCell ref="C541:X542"/>
    <mergeCell ref="C551:X552"/>
    <mergeCell ref="B728:B729"/>
    <mergeCell ref="B730:B731"/>
    <mergeCell ref="B738:B739"/>
    <mergeCell ref="C736:Y737"/>
    <mergeCell ref="Z736:AA737"/>
    <mergeCell ref="C738:Y739"/>
    <mergeCell ref="Z738:AA739"/>
    <mergeCell ref="Y477:AA478"/>
    <mergeCell ref="Y483:AA484"/>
    <mergeCell ref="Y535:AA536"/>
    <mergeCell ref="Y537:AA538"/>
    <mergeCell ref="B495:B496"/>
    <mergeCell ref="C503:X504"/>
    <mergeCell ref="B501:B502"/>
    <mergeCell ref="C505:X506"/>
    <mergeCell ref="Y511:AA512"/>
    <mergeCell ref="Y533:AA534"/>
    <mergeCell ref="Y493:AA494"/>
    <mergeCell ref="B493:B494"/>
    <mergeCell ref="C495:X496"/>
    <mergeCell ref="C501:X502"/>
    <mergeCell ref="Y495:AA496"/>
    <mergeCell ref="Y521:AA522"/>
    <mergeCell ref="Y499:AA500"/>
  </mergeCells>
  <phoneticPr fontId="3"/>
  <printOptions horizontalCentered="1"/>
  <pageMargins left="0.59055118110236227" right="0.39370078740157483" top="0.70866141732283472" bottom="0.43307086614173229" header="0.39370078740157483" footer="0"/>
  <pageSetup paperSize="9" scale="92" fitToHeight="0" orientation="portrait" copies="2" r:id="rId1"/>
  <headerFooter alignWithMargins="0">
    <oddHeader>&amp;R&amp;"ＭＳ Ｐゴシック,標準"&amp;9運営状況点検書（認知症対応型通所介護）</oddHeader>
    <oddFooter>&amp;C&amp;"ＭＳ Ｐゴシック,標準"&amp;9&amp;P</oddFooter>
  </headerFooter>
  <rowBreaks count="22" manualBreakCount="22">
    <brk id="54" max="26" man="1"/>
    <brk id="88" max="26" man="1"/>
    <brk id="128" max="26" man="1"/>
    <brk id="168" max="26" man="1"/>
    <brk id="211" max="26" man="1"/>
    <brk id="256" max="26" man="1"/>
    <brk id="315" max="26" man="1"/>
    <brk id="329" max="26" man="1"/>
    <brk id="375" max="26" man="1"/>
    <brk id="434" max="16383" man="1"/>
    <brk id="469" max="26" man="1"/>
    <brk id="486" max="26" man="1"/>
    <brk id="513" max="26" man="1"/>
    <brk id="545" max="26" man="1"/>
    <brk id="590" max="26" man="1"/>
    <brk id="629" max="26" man="1"/>
    <brk id="660" max="26" man="1"/>
    <brk id="691" max="26" man="1"/>
    <brk id="710" max="26" man="1"/>
    <brk id="726" max="26" man="1"/>
    <brk id="753" max="26" man="1"/>
    <brk id="78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U80"/>
  <sheetViews>
    <sheetView showGridLines="0" view="pageBreakPreview" zoomScale="55" zoomScaleNormal="70" zoomScaleSheetLayoutView="55" workbookViewId="0">
      <selection activeCell="Z3" sqref="Z3"/>
    </sheetView>
  </sheetViews>
  <sheetFormatPr defaultColWidth="5" defaultRowHeight="20.25" customHeight="1" x14ac:dyDescent="0.15"/>
  <cols>
    <col min="1" max="1" width="1.85546875" style="298" customWidth="1"/>
    <col min="2" max="5" width="6.5703125" style="298" customWidth="1"/>
    <col min="6" max="6" width="18.85546875" style="298" hidden="1" customWidth="1"/>
    <col min="7" max="58" width="6.42578125" style="298" customWidth="1"/>
    <col min="59" max="16384" width="5" style="298"/>
  </cols>
  <sheetData>
    <row r="1" spans="2:64" s="272" customFormat="1" ht="20.25" customHeight="1" x14ac:dyDescent="0.15">
      <c r="C1" s="273" t="s">
        <v>629</v>
      </c>
      <c r="D1" s="273"/>
      <c r="E1" s="273"/>
      <c r="F1" s="273"/>
      <c r="G1" s="273"/>
      <c r="H1" s="274" t="s">
        <v>458</v>
      </c>
      <c r="J1" s="274"/>
      <c r="L1" s="273"/>
      <c r="M1" s="273"/>
      <c r="N1" s="273"/>
      <c r="O1" s="273"/>
      <c r="P1" s="273"/>
      <c r="Q1" s="273"/>
      <c r="R1" s="273"/>
      <c r="AM1" s="275"/>
      <c r="AN1" s="276"/>
      <c r="AO1" s="276" t="s">
        <v>459</v>
      </c>
      <c r="AP1" s="945"/>
      <c r="AQ1" s="946"/>
      <c r="AR1" s="946"/>
      <c r="AS1" s="946"/>
      <c r="AT1" s="946"/>
      <c r="AU1" s="946"/>
      <c r="AV1" s="946"/>
      <c r="AW1" s="946"/>
      <c r="AX1" s="946"/>
      <c r="AY1" s="946"/>
      <c r="AZ1" s="946"/>
      <c r="BA1" s="946"/>
      <c r="BB1" s="946"/>
      <c r="BC1" s="946"/>
      <c r="BD1" s="946"/>
      <c r="BE1" s="946"/>
      <c r="BF1" s="276" t="s">
        <v>739</v>
      </c>
    </row>
    <row r="2" spans="2:64" s="272" customFormat="1" ht="20.25" customHeight="1" x14ac:dyDescent="0.15">
      <c r="C2" s="273"/>
      <c r="D2" s="273"/>
      <c r="E2" s="273"/>
      <c r="F2" s="273"/>
      <c r="G2" s="273"/>
      <c r="J2" s="274"/>
      <c r="L2" s="273"/>
      <c r="M2" s="273"/>
      <c r="N2" s="273"/>
      <c r="O2" s="273"/>
      <c r="P2" s="273"/>
      <c r="Q2" s="273"/>
      <c r="R2" s="273"/>
      <c r="Y2" s="276" t="s">
        <v>461</v>
      </c>
      <c r="Z2" s="947">
        <v>7</v>
      </c>
      <c r="AA2" s="947"/>
      <c r="AB2" s="276" t="s">
        <v>740</v>
      </c>
      <c r="AC2" s="948">
        <f>IF(Z2=0,"",YEAR(DATE(2018+Z2,1,1)))</f>
        <v>2025</v>
      </c>
      <c r="AD2" s="948"/>
      <c r="AE2" s="277" t="s">
        <v>741</v>
      </c>
      <c r="AF2" s="277" t="s">
        <v>462</v>
      </c>
      <c r="AG2" s="947">
        <v>4</v>
      </c>
      <c r="AH2" s="947"/>
      <c r="AI2" s="277" t="s">
        <v>463</v>
      </c>
      <c r="AM2" s="275"/>
      <c r="AN2" s="276"/>
      <c r="AO2" s="276" t="s">
        <v>464</v>
      </c>
      <c r="AP2" s="947"/>
      <c r="AQ2" s="947"/>
      <c r="AR2" s="947"/>
      <c r="AS2" s="947"/>
      <c r="AT2" s="947"/>
      <c r="AU2" s="947"/>
      <c r="AV2" s="947"/>
      <c r="AW2" s="947"/>
      <c r="AX2" s="947"/>
      <c r="AY2" s="947"/>
      <c r="AZ2" s="947"/>
      <c r="BA2" s="947"/>
      <c r="BB2" s="947"/>
      <c r="BC2" s="947"/>
      <c r="BD2" s="947"/>
      <c r="BE2" s="947"/>
      <c r="BF2" s="276" t="s">
        <v>630</v>
      </c>
    </row>
    <row r="3" spans="2:64" s="277" customFormat="1" ht="20.25" customHeight="1" x14ac:dyDescent="0.15">
      <c r="G3" s="274"/>
      <c r="J3" s="274"/>
      <c r="L3" s="276"/>
      <c r="M3" s="276"/>
      <c r="N3" s="276"/>
      <c r="O3" s="276"/>
      <c r="P3" s="276"/>
      <c r="Q3" s="276"/>
      <c r="R3" s="276"/>
      <c r="Z3" s="278"/>
      <c r="AA3" s="278"/>
      <c r="AB3" s="278"/>
      <c r="AC3" s="279"/>
      <c r="AD3" s="278"/>
      <c r="BA3" s="280" t="s">
        <v>742</v>
      </c>
      <c r="BB3" s="936" t="s">
        <v>635</v>
      </c>
      <c r="BC3" s="937"/>
      <c r="BD3" s="937"/>
      <c r="BE3" s="938"/>
      <c r="BF3" s="276"/>
    </row>
    <row r="4" spans="2:64" s="277" customFormat="1" ht="18.75" x14ac:dyDescent="0.15">
      <c r="G4" s="274"/>
      <c r="J4" s="274"/>
      <c r="L4" s="276"/>
      <c r="M4" s="276"/>
      <c r="N4" s="276"/>
      <c r="O4" s="276"/>
      <c r="P4" s="276"/>
      <c r="Q4" s="276"/>
      <c r="R4" s="276"/>
      <c r="Z4" s="281"/>
      <c r="AA4" s="281"/>
      <c r="AG4" s="272"/>
      <c r="AH4" s="272"/>
      <c r="AI4" s="272"/>
      <c r="AJ4" s="272"/>
      <c r="AK4" s="272"/>
      <c r="AL4" s="272"/>
      <c r="AM4" s="272"/>
      <c r="AN4" s="272"/>
      <c r="AO4" s="272"/>
      <c r="AP4" s="272"/>
      <c r="AQ4" s="272"/>
      <c r="AR4" s="272"/>
      <c r="AS4" s="272"/>
      <c r="AT4" s="272"/>
      <c r="AU4" s="272"/>
      <c r="AV4" s="272"/>
      <c r="AW4" s="272"/>
      <c r="AX4" s="272"/>
      <c r="AY4" s="272"/>
      <c r="AZ4" s="272"/>
      <c r="BA4" s="280" t="s">
        <v>743</v>
      </c>
      <c r="BB4" s="936" t="s">
        <v>637</v>
      </c>
      <c r="BC4" s="937"/>
      <c r="BD4" s="937"/>
      <c r="BE4" s="938"/>
      <c r="BF4" s="282"/>
    </row>
    <row r="5" spans="2:64" s="277" customFormat="1" ht="6.75" customHeight="1" x14ac:dyDescent="0.15">
      <c r="C5" s="272"/>
      <c r="D5" s="272"/>
      <c r="E5" s="272"/>
      <c r="F5" s="272"/>
      <c r="G5" s="273"/>
      <c r="H5" s="272"/>
      <c r="I5" s="272"/>
      <c r="J5" s="273"/>
      <c r="K5" s="272"/>
      <c r="L5" s="282"/>
      <c r="M5" s="282"/>
      <c r="N5" s="282"/>
      <c r="O5" s="282"/>
      <c r="P5" s="282"/>
      <c r="Q5" s="282"/>
      <c r="R5" s="282"/>
      <c r="S5" s="272"/>
      <c r="T5" s="272"/>
      <c r="U5" s="272"/>
      <c r="V5" s="272"/>
      <c r="W5" s="272"/>
      <c r="X5" s="272"/>
      <c r="Y5" s="272"/>
      <c r="Z5" s="283"/>
      <c r="AA5" s="283"/>
      <c r="AB5" s="272"/>
      <c r="AC5" s="272"/>
      <c r="AD5" s="272"/>
      <c r="AE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82"/>
      <c r="BF5" s="282"/>
    </row>
    <row r="6" spans="2:64" s="277" customFormat="1" ht="20.25" customHeight="1" x14ac:dyDescent="0.15">
      <c r="C6" s="272"/>
      <c r="D6" s="272"/>
      <c r="E6" s="272"/>
      <c r="F6" s="272"/>
      <c r="G6" s="273"/>
      <c r="H6" s="272"/>
      <c r="I6" s="272"/>
      <c r="J6" s="273"/>
      <c r="K6" s="272"/>
      <c r="L6" s="282"/>
      <c r="M6" s="282"/>
      <c r="N6" s="282"/>
      <c r="O6" s="282"/>
      <c r="P6" s="282"/>
      <c r="Q6" s="282"/>
      <c r="R6" s="282"/>
      <c r="S6" s="272"/>
      <c r="T6" s="272"/>
      <c r="U6" s="272"/>
      <c r="V6" s="272"/>
      <c r="W6" s="272"/>
      <c r="X6" s="272"/>
      <c r="Y6" s="272"/>
      <c r="Z6" s="283"/>
      <c r="AA6" s="283"/>
      <c r="AB6" s="272"/>
      <c r="AC6" s="272"/>
      <c r="AD6" s="272"/>
      <c r="AE6" s="272"/>
      <c r="AG6" s="272"/>
      <c r="AH6" s="272"/>
      <c r="AI6" s="272"/>
      <c r="AJ6" s="272"/>
      <c r="AK6" s="272"/>
      <c r="AL6" s="272" t="s">
        <v>638</v>
      </c>
      <c r="AM6" s="272"/>
      <c r="AN6" s="272"/>
      <c r="AO6" s="272"/>
      <c r="AP6" s="272"/>
      <c r="AQ6" s="272"/>
      <c r="AR6" s="272"/>
      <c r="AS6" s="272"/>
      <c r="AT6" s="284"/>
      <c r="AU6" s="284"/>
      <c r="AV6" s="285"/>
      <c r="AW6" s="272"/>
      <c r="AX6" s="939">
        <v>40</v>
      </c>
      <c r="AY6" s="940"/>
      <c r="AZ6" s="285" t="s">
        <v>465</v>
      </c>
      <c r="BA6" s="272"/>
      <c r="BB6" s="939">
        <v>160</v>
      </c>
      <c r="BC6" s="940"/>
      <c r="BD6" s="285" t="s">
        <v>466</v>
      </c>
      <c r="BE6" s="272"/>
      <c r="BF6" s="282"/>
    </row>
    <row r="7" spans="2:64" s="277" customFormat="1" ht="6.75" customHeight="1" x14ac:dyDescent="0.15">
      <c r="C7" s="272"/>
      <c r="D7" s="272"/>
      <c r="E7" s="272"/>
      <c r="F7" s="272"/>
      <c r="G7" s="273"/>
      <c r="H7" s="272"/>
      <c r="I7" s="272"/>
      <c r="J7" s="273"/>
      <c r="K7" s="272"/>
      <c r="L7" s="282"/>
      <c r="M7" s="282"/>
      <c r="N7" s="282"/>
      <c r="O7" s="282"/>
      <c r="P7" s="282"/>
      <c r="Q7" s="282"/>
      <c r="R7" s="282"/>
      <c r="S7" s="272"/>
      <c r="T7" s="272"/>
      <c r="U7" s="272"/>
      <c r="V7" s="272"/>
      <c r="W7" s="272"/>
      <c r="X7" s="272"/>
      <c r="Y7" s="272"/>
      <c r="Z7" s="283"/>
      <c r="AA7" s="283"/>
      <c r="AB7" s="272"/>
      <c r="AC7" s="272"/>
      <c r="AD7" s="272"/>
      <c r="AE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82"/>
      <c r="BF7" s="282"/>
    </row>
    <row r="8" spans="2:64" s="277" customFormat="1" ht="20.25" customHeight="1" x14ac:dyDescent="0.15">
      <c r="B8" s="286"/>
      <c r="C8" s="286"/>
      <c r="D8" s="286"/>
      <c r="E8" s="286"/>
      <c r="F8" s="286"/>
      <c r="G8" s="287"/>
      <c r="H8" s="287"/>
      <c r="I8" s="287"/>
      <c r="J8" s="286"/>
      <c r="K8" s="286"/>
      <c r="L8" s="287"/>
      <c r="M8" s="287"/>
      <c r="N8" s="287"/>
      <c r="O8" s="286"/>
      <c r="P8" s="287"/>
      <c r="Q8" s="287"/>
      <c r="R8" s="287"/>
      <c r="S8" s="288"/>
      <c r="T8" s="289"/>
      <c r="U8" s="289"/>
      <c r="V8" s="290"/>
      <c r="Z8" s="283"/>
      <c r="AA8" s="291"/>
      <c r="AB8" s="273"/>
      <c r="AC8" s="283"/>
      <c r="AD8" s="283"/>
      <c r="AE8" s="283"/>
      <c r="AF8" s="281"/>
      <c r="AG8" s="292"/>
      <c r="AH8" s="292"/>
      <c r="AI8" s="292"/>
      <c r="AJ8" s="272"/>
      <c r="AK8" s="282"/>
      <c r="AL8" s="291"/>
      <c r="AM8" s="291"/>
      <c r="AN8" s="273"/>
      <c r="AO8" s="284"/>
      <c r="AP8" s="284"/>
      <c r="AQ8" s="284"/>
      <c r="AR8" s="293"/>
      <c r="AS8" s="293"/>
      <c r="AT8" s="272"/>
      <c r="AU8" s="387"/>
      <c r="AV8" s="387"/>
      <c r="AW8" s="286"/>
      <c r="AX8" s="272"/>
      <c r="AY8" s="272" t="s">
        <v>470</v>
      </c>
      <c r="AZ8" s="272"/>
      <c r="BA8" s="272"/>
      <c r="BB8" s="941">
        <f>DAY(EOMONTH(DATE(AC2,AG2,1),0))</f>
        <v>30</v>
      </c>
      <c r="BC8" s="942"/>
      <c r="BD8" s="272" t="s">
        <v>467</v>
      </c>
      <c r="BE8" s="272"/>
      <c r="BF8" s="272"/>
      <c r="BJ8" s="276"/>
      <c r="BK8" s="276"/>
      <c r="BL8" s="276"/>
    </row>
    <row r="9" spans="2:64" s="277" customFormat="1" ht="6" customHeight="1" x14ac:dyDescent="0.15">
      <c r="B9" s="284"/>
      <c r="C9" s="284"/>
      <c r="D9" s="284"/>
      <c r="E9" s="284"/>
      <c r="F9" s="284"/>
      <c r="G9" s="286"/>
      <c r="H9" s="287"/>
      <c r="I9" s="284"/>
      <c r="J9" s="284"/>
      <c r="K9" s="284"/>
      <c r="L9" s="286"/>
      <c r="M9" s="287"/>
      <c r="N9" s="284"/>
      <c r="O9" s="284"/>
      <c r="P9" s="286"/>
      <c r="Q9" s="284"/>
      <c r="R9" s="284"/>
      <c r="S9" s="284"/>
      <c r="T9" s="284"/>
      <c r="U9" s="284"/>
      <c r="V9" s="284"/>
      <c r="Z9" s="272"/>
      <c r="AA9" s="272"/>
      <c r="AB9" s="272"/>
      <c r="AC9" s="272"/>
      <c r="AD9" s="272"/>
      <c r="AE9" s="272"/>
      <c r="AG9" s="283"/>
      <c r="AH9" s="272"/>
      <c r="AI9" s="272"/>
      <c r="AJ9" s="292"/>
      <c r="AK9" s="272"/>
      <c r="AL9" s="272"/>
      <c r="AM9" s="272"/>
      <c r="AN9" s="272"/>
      <c r="AO9" s="272"/>
      <c r="AP9" s="272"/>
      <c r="AQ9" s="283"/>
      <c r="AR9" s="283"/>
      <c r="AS9" s="283"/>
      <c r="AT9" s="272"/>
      <c r="AU9" s="272"/>
      <c r="AV9" s="272"/>
      <c r="AW9" s="272"/>
      <c r="AX9" s="272"/>
      <c r="AY9" s="272"/>
      <c r="AZ9" s="272"/>
      <c r="BA9" s="272"/>
      <c r="BB9" s="272"/>
      <c r="BC9" s="272"/>
      <c r="BD9" s="272"/>
      <c r="BE9" s="272"/>
      <c r="BF9" s="272"/>
      <c r="BJ9" s="276"/>
      <c r="BK9" s="276"/>
      <c r="BL9" s="276"/>
    </row>
    <row r="10" spans="2:64" s="277" customFormat="1" ht="18.75" x14ac:dyDescent="0.2">
      <c r="B10" s="286"/>
      <c r="C10" s="286"/>
      <c r="D10" s="286"/>
      <c r="E10" s="286"/>
      <c r="F10" s="286"/>
      <c r="G10" s="287"/>
      <c r="H10" s="287"/>
      <c r="I10" s="287"/>
      <c r="J10" s="286"/>
      <c r="K10" s="286"/>
      <c r="L10" s="287"/>
      <c r="M10" s="287"/>
      <c r="N10" s="287"/>
      <c r="O10" s="286"/>
      <c r="P10" s="287"/>
      <c r="Q10" s="287"/>
      <c r="R10" s="287"/>
      <c r="S10" s="288"/>
      <c r="T10" s="289"/>
      <c r="U10" s="289"/>
      <c r="V10" s="290"/>
      <c r="Z10" s="283"/>
      <c r="AA10" s="291"/>
      <c r="AB10" s="273"/>
      <c r="AC10" s="283"/>
      <c r="AD10" s="283"/>
      <c r="AE10" s="283"/>
      <c r="AG10" s="292"/>
      <c r="AH10" s="292"/>
      <c r="AI10" s="292"/>
      <c r="AJ10" s="272"/>
      <c r="AK10" s="282"/>
      <c r="AL10" s="291"/>
      <c r="AM10" s="272"/>
      <c r="AN10" s="272"/>
      <c r="AO10" s="294"/>
      <c r="AP10" s="294"/>
      <c r="AQ10" s="294"/>
      <c r="AR10" s="285"/>
      <c r="AS10" s="283"/>
      <c r="AT10" s="283"/>
      <c r="AU10" s="283"/>
      <c r="AV10" s="272"/>
      <c r="AW10" s="272"/>
      <c r="AX10" s="295"/>
      <c r="AY10" s="295"/>
      <c r="AZ10" s="282" t="s">
        <v>744</v>
      </c>
      <c r="BA10" s="272"/>
      <c r="BB10" s="939">
        <v>1</v>
      </c>
      <c r="BC10" s="943"/>
      <c r="BD10" s="940"/>
      <c r="BE10" s="296" t="s">
        <v>471</v>
      </c>
      <c r="BF10" s="272"/>
      <c r="BJ10" s="276"/>
      <c r="BK10" s="276"/>
      <c r="BL10" s="276"/>
    </row>
    <row r="11" spans="2:64" s="277" customFormat="1" ht="6" customHeight="1" x14ac:dyDescent="0.2">
      <c r="B11" s="284"/>
      <c r="C11" s="284"/>
      <c r="D11" s="284"/>
      <c r="E11" s="284"/>
      <c r="F11" s="278"/>
      <c r="G11" s="284"/>
      <c r="H11" s="284"/>
      <c r="I11" s="284"/>
      <c r="J11" s="284"/>
      <c r="K11" s="286"/>
      <c r="L11" s="287"/>
      <c r="M11" s="284"/>
      <c r="N11" s="284"/>
      <c r="O11" s="286"/>
      <c r="P11" s="284"/>
      <c r="Q11" s="284"/>
      <c r="R11" s="284"/>
      <c r="S11" s="284"/>
      <c r="T11" s="284"/>
      <c r="U11" s="284"/>
      <c r="V11" s="278"/>
      <c r="Z11" s="272"/>
      <c r="AA11" s="272"/>
      <c r="AB11" s="272"/>
      <c r="AC11" s="272"/>
      <c r="AD11" s="272"/>
      <c r="AE11" s="272"/>
      <c r="AG11" s="283"/>
      <c r="AH11" s="292"/>
      <c r="AI11" s="272"/>
      <c r="AJ11" s="292"/>
      <c r="AK11" s="272"/>
      <c r="AL11" s="272"/>
      <c r="AM11" s="272"/>
      <c r="AN11" s="272"/>
      <c r="AO11" s="284"/>
      <c r="AP11" s="284"/>
      <c r="AQ11" s="286"/>
      <c r="AR11" s="297"/>
      <c r="AS11" s="283"/>
      <c r="AT11" s="283"/>
      <c r="AU11" s="283"/>
      <c r="AV11" s="272"/>
      <c r="AW11" s="272"/>
      <c r="AX11" s="295"/>
      <c r="AY11" s="295"/>
      <c r="AZ11" s="272"/>
      <c r="BA11" s="272"/>
      <c r="BB11" s="283"/>
      <c r="BC11" s="283"/>
      <c r="BD11" s="283"/>
      <c r="BE11" s="296"/>
      <c r="BF11" s="272"/>
      <c r="BJ11" s="276"/>
      <c r="BK11" s="276"/>
      <c r="BL11" s="276"/>
    </row>
    <row r="12" spans="2:64" s="277" customFormat="1" ht="20.25" customHeight="1" x14ac:dyDescent="0.2">
      <c r="B12" s="254"/>
      <c r="C12" s="254"/>
      <c r="D12" s="254"/>
      <c r="E12" s="254"/>
      <c r="F12" s="254"/>
      <c r="G12" s="254"/>
      <c r="H12" s="254"/>
      <c r="I12" s="254"/>
      <c r="J12" s="254"/>
      <c r="K12" s="254"/>
      <c r="L12" s="254"/>
      <c r="M12" s="254"/>
      <c r="N12" s="254"/>
      <c r="O12" s="254"/>
      <c r="P12" s="254"/>
      <c r="Q12" s="254"/>
      <c r="R12" s="254"/>
      <c r="S12" s="254"/>
      <c r="T12" s="254"/>
      <c r="U12" s="254"/>
      <c r="V12" s="254"/>
      <c r="Z12" s="286"/>
      <c r="AA12" s="298"/>
      <c r="AB12" s="298"/>
      <c r="AC12" s="286"/>
      <c r="AD12" s="283"/>
      <c r="AE12" s="283"/>
      <c r="AF12" s="281"/>
      <c r="AG12" s="273"/>
      <c r="AH12" s="292"/>
      <c r="AI12" s="272"/>
      <c r="AJ12" s="292"/>
      <c r="AK12" s="272"/>
      <c r="AL12" s="272"/>
      <c r="AM12" s="272"/>
      <c r="AN12" s="272"/>
      <c r="AO12" s="944"/>
      <c r="AP12" s="944"/>
      <c r="AQ12" s="944"/>
      <c r="AR12" s="285"/>
      <c r="AS12" s="283"/>
      <c r="AT12" s="283"/>
      <c r="AU12" s="283"/>
      <c r="AV12" s="272"/>
      <c r="AW12" s="272"/>
      <c r="AX12" s="295"/>
      <c r="AY12" s="295"/>
      <c r="AZ12" s="272"/>
      <c r="BA12" s="272"/>
      <c r="BB12" s="939">
        <v>1</v>
      </c>
      <c r="BC12" s="943"/>
      <c r="BD12" s="940"/>
      <c r="BE12" s="299" t="s">
        <v>472</v>
      </c>
      <c r="BF12" s="272"/>
      <c r="BJ12" s="276"/>
      <c r="BK12" s="276"/>
      <c r="BL12" s="276"/>
    </row>
    <row r="13" spans="2:64" s="277" customFormat="1" ht="6.75" customHeight="1" x14ac:dyDescent="0.2">
      <c r="B13" s="254"/>
      <c r="C13" s="254"/>
      <c r="D13" s="254"/>
      <c r="E13" s="254"/>
      <c r="F13" s="254"/>
      <c r="G13" s="254"/>
      <c r="H13" s="254"/>
      <c r="I13" s="254"/>
      <c r="J13" s="254"/>
      <c r="K13" s="254"/>
      <c r="L13" s="254"/>
      <c r="M13" s="254"/>
      <c r="N13" s="254"/>
      <c r="O13" s="254"/>
      <c r="P13" s="254"/>
      <c r="Q13" s="254"/>
      <c r="R13" s="254"/>
      <c r="S13" s="254"/>
      <c r="T13" s="254"/>
      <c r="U13" s="254"/>
      <c r="V13" s="254"/>
      <c r="Z13" s="287"/>
      <c r="AA13" s="300"/>
      <c r="AB13" s="300"/>
      <c r="AC13" s="287"/>
      <c r="AD13" s="292"/>
      <c r="AE13" s="292"/>
      <c r="AG13" s="272"/>
      <c r="AH13" s="272"/>
      <c r="AI13" s="272"/>
      <c r="AJ13" s="272"/>
      <c r="AK13" s="272"/>
      <c r="AL13" s="272"/>
      <c r="AM13" s="272"/>
      <c r="AN13" s="272"/>
      <c r="AO13" s="284"/>
      <c r="AP13" s="284"/>
      <c r="AQ13" s="284"/>
      <c r="AR13" s="272"/>
      <c r="AS13" s="283"/>
      <c r="AT13" s="283"/>
      <c r="AU13" s="283"/>
      <c r="AV13" s="272"/>
      <c r="AW13" s="272"/>
      <c r="AX13" s="295"/>
      <c r="AY13" s="295"/>
      <c r="AZ13" s="272"/>
      <c r="BA13" s="272"/>
      <c r="BB13" s="283"/>
      <c r="BC13" s="283"/>
      <c r="BD13" s="283"/>
      <c r="BE13" s="296"/>
      <c r="BF13" s="272"/>
      <c r="BJ13" s="276"/>
      <c r="BK13" s="276"/>
      <c r="BL13" s="276"/>
    </row>
    <row r="14" spans="2:64" s="277" customFormat="1" ht="18.75" x14ac:dyDescent="0.15">
      <c r="B14" s="254"/>
      <c r="C14" s="254"/>
      <c r="D14" s="254"/>
      <c r="E14" s="254"/>
      <c r="F14" s="254"/>
      <c r="G14" s="254"/>
      <c r="H14" s="254"/>
      <c r="I14" s="254"/>
      <c r="J14" s="254"/>
      <c r="K14" s="254"/>
      <c r="L14" s="254"/>
      <c r="M14" s="254"/>
      <c r="N14" s="254"/>
      <c r="O14" s="254"/>
      <c r="P14" s="254"/>
      <c r="Q14" s="254"/>
      <c r="R14" s="254"/>
      <c r="S14" s="254"/>
      <c r="T14" s="254"/>
      <c r="U14" s="254"/>
      <c r="V14" s="254"/>
      <c r="Z14" s="286"/>
      <c r="AA14" s="298"/>
      <c r="AB14" s="298"/>
      <c r="AC14" s="286"/>
      <c r="AD14" s="283"/>
      <c r="AE14" s="283"/>
      <c r="AG14" s="272"/>
      <c r="AH14" s="272"/>
      <c r="AI14" s="272"/>
      <c r="AJ14" s="272"/>
      <c r="AK14" s="272"/>
      <c r="AL14" s="272"/>
      <c r="AM14" s="272"/>
      <c r="AN14" s="272"/>
      <c r="AO14" s="284"/>
      <c r="AP14" s="284"/>
      <c r="AQ14" s="284"/>
      <c r="AR14" s="272"/>
      <c r="AS14" s="283"/>
      <c r="AT14" s="282" t="s">
        <v>640</v>
      </c>
      <c r="AU14" s="898"/>
      <c r="AV14" s="899"/>
      <c r="AW14" s="900"/>
      <c r="AX14" s="283" t="s">
        <v>745</v>
      </c>
      <c r="AY14" s="898"/>
      <c r="AZ14" s="899"/>
      <c r="BA14" s="900"/>
      <c r="BB14" s="282" t="s">
        <v>468</v>
      </c>
      <c r="BC14" s="901">
        <f>(AY14-AU14)*24</f>
        <v>0</v>
      </c>
      <c r="BD14" s="902"/>
      <c r="BE14" s="273" t="s">
        <v>469</v>
      </c>
      <c r="BF14" s="283"/>
      <c r="BJ14" s="276"/>
      <c r="BK14" s="276"/>
      <c r="BL14" s="276"/>
    </row>
    <row r="15" spans="2:64" s="277" customFormat="1" ht="6.75" customHeight="1" x14ac:dyDescent="0.15">
      <c r="C15" s="293"/>
      <c r="D15" s="293"/>
      <c r="E15" s="293"/>
      <c r="F15" s="293"/>
      <c r="G15" s="272"/>
      <c r="H15" s="272"/>
      <c r="I15" s="282"/>
      <c r="J15" s="283"/>
      <c r="K15" s="292"/>
      <c r="L15" s="272"/>
      <c r="M15" s="272"/>
      <c r="N15" s="283"/>
      <c r="O15" s="272"/>
      <c r="P15" s="272"/>
      <c r="Q15" s="292"/>
      <c r="R15" s="272"/>
      <c r="S15" s="272"/>
      <c r="T15" s="272"/>
      <c r="U15" s="272"/>
      <c r="V15" s="272"/>
      <c r="W15" s="282"/>
      <c r="X15" s="283"/>
      <c r="Y15" s="283"/>
      <c r="Z15" s="273"/>
      <c r="AA15" s="283"/>
      <c r="AB15" s="282"/>
      <c r="AC15" s="283"/>
      <c r="AD15" s="292"/>
      <c r="AE15" s="272"/>
      <c r="AG15" s="281"/>
      <c r="AH15" s="301"/>
      <c r="AJ15" s="301"/>
      <c r="AQ15" s="281"/>
      <c r="AR15" s="281"/>
      <c r="AS15" s="281"/>
      <c r="AT15" s="281"/>
      <c r="AU15" s="281"/>
      <c r="AX15" s="302"/>
      <c r="AY15" s="302"/>
      <c r="BB15" s="281"/>
      <c r="BC15" s="281"/>
      <c r="BD15" s="281"/>
      <c r="BE15" s="303"/>
      <c r="BJ15" s="276"/>
      <c r="BK15" s="276"/>
      <c r="BL15" s="276"/>
    </row>
    <row r="16" spans="2:64" ht="8.4499999999999993" customHeight="1" thickBot="1" x14ac:dyDescent="0.2">
      <c r="C16" s="300"/>
      <c r="D16" s="300"/>
      <c r="E16" s="300"/>
      <c r="F16" s="300"/>
      <c r="G16" s="300"/>
      <c r="X16" s="300"/>
      <c r="AN16" s="300"/>
      <c r="BE16" s="304"/>
      <c r="BF16" s="304"/>
      <c r="BG16" s="304"/>
    </row>
    <row r="17" spans="2:58" ht="20.25" customHeight="1" x14ac:dyDescent="0.15">
      <c r="B17" s="903" t="s">
        <v>746</v>
      </c>
      <c r="C17" s="906" t="s">
        <v>747</v>
      </c>
      <c r="D17" s="907"/>
      <c r="E17" s="908"/>
      <c r="F17" s="305"/>
      <c r="G17" s="915" t="s">
        <v>748</v>
      </c>
      <c r="H17" s="918" t="s">
        <v>645</v>
      </c>
      <c r="I17" s="907"/>
      <c r="J17" s="907"/>
      <c r="K17" s="908"/>
      <c r="L17" s="918" t="s">
        <v>749</v>
      </c>
      <c r="M17" s="907"/>
      <c r="N17" s="907"/>
      <c r="O17" s="921"/>
      <c r="P17" s="924"/>
      <c r="Q17" s="925"/>
      <c r="R17" s="926"/>
      <c r="S17" s="933" t="s">
        <v>750</v>
      </c>
      <c r="T17" s="934"/>
      <c r="U17" s="934"/>
      <c r="V17" s="934"/>
      <c r="W17" s="934"/>
      <c r="X17" s="934"/>
      <c r="Y17" s="934"/>
      <c r="Z17" s="934"/>
      <c r="AA17" s="934"/>
      <c r="AB17" s="934"/>
      <c r="AC17" s="934"/>
      <c r="AD17" s="934"/>
      <c r="AE17" s="934"/>
      <c r="AF17" s="934"/>
      <c r="AG17" s="934"/>
      <c r="AH17" s="934"/>
      <c r="AI17" s="934"/>
      <c r="AJ17" s="934"/>
      <c r="AK17" s="934"/>
      <c r="AL17" s="934"/>
      <c r="AM17" s="934"/>
      <c r="AN17" s="934"/>
      <c r="AO17" s="934"/>
      <c r="AP17" s="934"/>
      <c r="AQ17" s="934"/>
      <c r="AR17" s="934"/>
      <c r="AS17" s="934"/>
      <c r="AT17" s="934"/>
      <c r="AU17" s="934"/>
      <c r="AV17" s="934"/>
      <c r="AW17" s="935"/>
      <c r="AX17" s="871" t="str">
        <f>IF(BB3="４週","(11) 1～4週目の勤務時間数合計","(11) 1か月の勤務時間数   合計")</f>
        <v>(11) 1～4週目の勤務時間数合計</v>
      </c>
      <c r="AY17" s="872"/>
      <c r="AZ17" s="877" t="s">
        <v>751</v>
      </c>
      <c r="BA17" s="878"/>
      <c r="BB17" s="883" t="s">
        <v>649</v>
      </c>
      <c r="BC17" s="734"/>
      <c r="BD17" s="734"/>
      <c r="BE17" s="734"/>
      <c r="BF17" s="884"/>
    </row>
    <row r="18" spans="2:58" ht="20.25" customHeight="1" x14ac:dyDescent="0.15">
      <c r="B18" s="904"/>
      <c r="C18" s="909"/>
      <c r="D18" s="910"/>
      <c r="E18" s="911"/>
      <c r="F18" s="306"/>
      <c r="G18" s="916"/>
      <c r="H18" s="919"/>
      <c r="I18" s="910"/>
      <c r="J18" s="910"/>
      <c r="K18" s="911"/>
      <c r="L18" s="919"/>
      <c r="M18" s="910"/>
      <c r="N18" s="910"/>
      <c r="O18" s="922"/>
      <c r="P18" s="927"/>
      <c r="Q18" s="928"/>
      <c r="R18" s="929"/>
      <c r="S18" s="885" t="s">
        <v>473</v>
      </c>
      <c r="T18" s="886"/>
      <c r="U18" s="886"/>
      <c r="V18" s="886"/>
      <c r="W18" s="886"/>
      <c r="X18" s="886"/>
      <c r="Y18" s="887"/>
      <c r="Z18" s="885" t="s">
        <v>474</v>
      </c>
      <c r="AA18" s="886"/>
      <c r="AB18" s="886"/>
      <c r="AC18" s="886"/>
      <c r="AD18" s="886"/>
      <c r="AE18" s="886"/>
      <c r="AF18" s="887"/>
      <c r="AG18" s="885" t="s">
        <v>475</v>
      </c>
      <c r="AH18" s="886"/>
      <c r="AI18" s="886"/>
      <c r="AJ18" s="886"/>
      <c r="AK18" s="886"/>
      <c r="AL18" s="886"/>
      <c r="AM18" s="887"/>
      <c r="AN18" s="885" t="s">
        <v>476</v>
      </c>
      <c r="AO18" s="886"/>
      <c r="AP18" s="886"/>
      <c r="AQ18" s="886"/>
      <c r="AR18" s="886"/>
      <c r="AS18" s="886"/>
      <c r="AT18" s="887"/>
      <c r="AU18" s="888" t="s">
        <v>477</v>
      </c>
      <c r="AV18" s="889"/>
      <c r="AW18" s="890"/>
      <c r="AX18" s="873"/>
      <c r="AY18" s="874"/>
      <c r="AZ18" s="879"/>
      <c r="BA18" s="880"/>
      <c r="BB18" s="814"/>
      <c r="BC18" s="736"/>
      <c r="BD18" s="736"/>
      <c r="BE18" s="736"/>
      <c r="BF18" s="815"/>
    </row>
    <row r="19" spans="2:58" ht="20.25" customHeight="1" x14ac:dyDescent="0.15">
      <c r="B19" s="904"/>
      <c r="C19" s="909"/>
      <c r="D19" s="910"/>
      <c r="E19" s="911"/>
      <c r="F19" s="306"/>
      <c r="G19" s="916"/>
      <c r="H19" s="919"/>
      <c r="I19" s="910"/>
      <c r="J19" s="910"/>
      <c r="K19" s="911"/>
      <c r="L19" s="919"/>
      <c r="M19" s="910"/>
      <c r="N19" s="910"/>
      <c r="O19" s="922"/>
      <c r="P19" s="927"/>
      <c r="Q19" s="928"/>
      <c r="R19" s="929"/>
      <c r="S19" s="307">
        <v>1</v>
      </c>
      <c r="T19" s="308">
        <v>2</v>
      </c>
      <c r="U19" s="308">
        <v>3</v>
      </c>
      <c r="V19" s="308">
        <v>4</v>
      </c>
      <c r="W19" s="308">
        <v>5</v>
      </c>
      <c r="X19" s="308">
        <v>6</v>
      </c>
      <c r="Y19" s="309">
        <v>7</v>
      </c>
      <c r="Z19" s="307">
        <v>8</v>
      </c>
      <c r="AA19" s="308">
        <v>9</v>
      </c>
      <c r="AB19" s="308">
        <v>10</v>
      </c>
      <c r="AC19" s="308">
        <v>11</v>
      </c>
      <c r="AD19" s="308">
        <v>12</v>
      </c>
      <c r="AE19" s="308">
        <v>13</v>
      </c>
      <c r="AF19" s="309">
        <v>14</v>
      </c>
      <c r="AG19" s="310">
        <v>15</v>
      </c>
      <c r="AH19" s="308">
        <v>16</v>
      </c>
      <c r="AI19" s="308">
        <v>17</v>
      </c>
      <c r="AJ19" s="308">
        <v>18</v>
      </c>
      <c r="AK19" s="308">
        <v>19</v>
      </c>
      <c r="AL19" s="308">
        <v>20</v>
      </c>
      <c r="AM19" s="309">
        <v>21</v>
      </c>
      <c r="AN19" s="307">
        <v>22</v>
      </c>
      <c r="AO19" s="308">
        <v>23</v>
      </c>
      <c r="AP19" s="308">
        <v>24</v>
      </c>
      <c r="AQ19" s="308">
        <v>25</v>
      </c>
      <c r="AR19" s="308">
        <v>26</v>
      </c>
      <c r="AS19" s="308">
        <v>27</v>
      </c>
      <c r="AT19" s="309">
        <v>28</v>
      </c>
      <c r="AU19" s="307" t="str">
        <f>IF($BB$3="暦月",IF(DAY(DATE($AC$2,$AG$2,29))=29,29,""),"")</f>
        <v/>
      </c>
      <c r="AV19" s="308" t="str">
        <f>IF($BB$3="暦月",IF(DAY(DATE($AC$2,$AG$2,30))=30,30,""),"")</f>
        <v/>
      </c>
      <c r="AW19" s="309" t="str">
        <f>IF($BB$3="暦月",IF(DAY(DATE($AC$2,$AG$2,31))=31,31,""),"")</f>
        <v/>
      </c>
      <c r="AX19" s="873"/>
      <c r="AY19" s="874"/>
      <c r="AZ19" s="879"/>
      <c r="BA19" s="880"/>
      <c r="BB19" s="814"/>
      <c r="BC19" s="736"/>
      <c r="BD19" s="736"/>
      <c r="BE19" s="736"/>
      <c r="BF19" s="815"/>
    </row>
    <row r="20" spans="2:58" ht="20.25" hidden="1" customHeight="1" x14ac:dyDescent="0.15">
      <c r="B20" s="904"/>
      <c r="C20" s="909"/>
      <c r="D20" s="910"/>
      <c r="E20" s="911"/>
      <c r="F20" s="306"/>
      <c r="G20" s="916"/>
      <c r="H20" s="919"/>
      <c r="I20" s="910"/>
      <c r="J20" s="910"/>
      <c r="K20" s="911"/>
      <c r="L20" s="919"/>
      <c r="M20" s="910"/>
      <c r="N20" s="910"/>
      <c r="O20" s="922"/>
      <c r="P20" s="927"/>
      <c r="Q20" s="928"/>
      <c r="R20" s="929"/>
      <c r="S20" s="307">
        <f>WEEKDAY(DATE($AC$2,$AG$2,1))</f>
        <v>3</v>
      </c>
      <c r="T20" s="308">
        <f>WEEKDAY(DATE($AC$2,$AG$2,2))</f>
        <v>4</v>
      </c>
      <c r="U20" s="308">
        <f>WEEKDAY(DATE($AC$2,$AG$2,3))</f>
        <v>5</v>
      </c>
      <c r="V20" s="308">
        <f>WEEKDAY(DATE($AC$2,$AG$2,4))</f>
        <v>6</v>
      </c>
      <c r="W20" s="308">
        <f>WEEKDAY(DATE($AC$2,$AG$2,5))</f>
        <v>7</v>
      </c>
      <c r="X20" s="308">
        <f>WEEKDAY(DATE($AC$2,$AG$2,6))</f>
        <v>1</v>
      </c>
      <c r="Y20" s="309">
        <f>WEEKDAY(DATE($AC$2,$AG$2,7))</f>
        <v>2</v>
      </c>
      <c r="Z20" s="307">
        <f>WEEKDAY(DATE($AC$2,$AG$2,8))</f>
        <v>3</v>
      </c>
      <c r="AA20" s="308">
        <f>WEEKDAY(DATE($AC$2,$AG$2,9))</f>
        <v>4</v>
      </c>
      <c r="AB20" s="308">
        <f>WEEKDAY(DATE($AC$2,$AG$2,10))</f>
        <v>5</v>
      </c>
      <c r="AC20" s="308">
        <f>WEEKDAY(DATE($AC$2,$AG$2,11))</f>
        <v>6</v>
      </c>
      <c r="AD20" s="308">
        <f>WEEKDAY(DATE($AC$2,$AG$2,12))</f>
        <v>7</v>
      </c>
      <c r="AE20" s="308">
        <f>WEEKDAY(DATE($AC$2,$AG$2,13))</f>
        <v>1</v>
      </c>
      <c r="AF20" s="309">
        <f>WEEKDAY(DATE($AC$2,$AG$2,14))</f>
        <v>2</v>
      </c>
      <c r="AG20" s="307">
        <f>WEEKDAY(DATE($AC$2,$AG$2,15))</f>
        <v>3</v>
      </c>
      <c r="AH20" s="308">
        <f>WEEKDAY(DATE($AC$2,$AG$2,16))</f>
        <v>4</v>
      </c>
      <c r="AI20" s="308">
        <f>WEEKDAY(DATE($AC$2,$AG$2,17))</f>
        <v>5</v>
      </c>
      <c r="AJ20" s="308">
        <f>WEEKDAY(DATE($AC$2,$AG$2,18))</f>
        <v>6</v>
      </c>
      <c r="AK20" s="308">
        <f>WEEKDAY(DATE($AC$2,$AG$2,19))</f>
        <v>7</v>
      </c>
      <c r="AL20" s="308">
        <f>WEEKDAY(DATE($AC$2,$AG$2,20))</f>
        <v>1</v>
      </c>
      <c r="AM20" s="309">
        <f>WEEKDAY(DATE($AC$2,$AG$2,21))</f>
        <v>2</v>
      </c>
      <c r="AN20" s="307">
        <f>WEEKDAY(DATE($AC$2,$AG$2,22))</f>
        <v>3</v>
      </c>
      <c r="AO20" s="308">
        <f>WEEKDAY(DATE($AC$2,$AG$2,23))</f>
        <v>4</v>
      </c>
      <c r="AP20" s="308">
        <f>WEEKDAY(DATE($AC$2,$AG$2,24))</f>
        <v>5</v>
      </c>
      <c r="AQ20" s="308">
        <f>WEEKDAY(DATE($AC$2,$AG$2,25))</f>
        <v>6</v>
      </c>
      <c r="AR20" s="308">
        <f>WEEKDAY(DATE($AC$2,$AG$2,26))</f>
        <v>7</v>
      </c>
      <c r="AS20" s="308">
        <f>WEEKDAY(DATE($AC$2,$AG$2,27))</f>
        <v>1</v>
      </c>
      <c r="AT20" s="309">
        <f>WEEKDAY(DATE($AC$2,$AG$2,28))</f>
        <v>2</v>
      </c>
      <c r="AU20" s="307">
        <f>IF(AU19=29,WEEKDAY(DATE($AC$2,$AG$2,29)),0)</f>
        <v>0</v>
      </c>
      <c r="AV20" s="308">
        <f>IF(AV19=30,WEEKDAY(DATE($AC$2,$AG$2,30)),0)</f>
        <v>0</v>
      </c>
      <c r="AW20" s="309">
        <f>IF(AW19=31,WEEKDAY(DATE($AC$2,$AG$2,31)),0)</f>
        <v>0</v>
      </c>
      <c r="AX20" s="873"/>
      <c r="AY20" s="874"/>
      <c r="AZ20" s="879"/>
      <c r="BA20" s="880"/>
      <c r="BB20" s="814"/>
      <c r="BC20" s="736"/>
      <c r="BD20" s="736"/>
      <c r="BE20" s="736"/>
      <c r="BF20" s="815"/>
    </row>
    <row r="21" spans="2:58" ht="22.5" customHeight="1" thickBot="1" x14ac:dyDescent="0.2">
      <c r="B21" s="905"/>
      <c r="C21" s="912"/>
      <c r="D21" s="913"/>
      <c r="E21" s="914"/>
      <c r="F21" s="311"/>
      <c r="G21" s="917"/>
      <c r="H21" s="920"/>
      <c r="I21" s="913"/>
      <c r="J21" s="913"/>
      <c r="K21" s="914"/>
      <c r="L21" s="920"/>
      <c r="M21" s="913"/>
      <c r="N21" s="913"/>
      <c r="O21" s="923"/>
      <c r="P21" s="930"/>
      <c r="Q21" s="931"/>
      <c r="R21" s="932"/>
      <c r="S21" s="312" t="str">
        <f>IF(S20=1,"日",IF(S20=2,"月",IF(S20=3,"火",IF(S20=4,"水",IF(S20=5,"木",IF(S20=6,"金","土"))))))</f>
        <v>火</v>
      </c>
      <c r="T21" s="313" t="str">
        <f t="shared" ref="T21:AT21" si="0">IF(T20=1,"日",IF(T20=2,"月",IF(T20=3,"火",IF(T20=4,"水",IF(T20=5,"木",IF(T20=6,"金","土"))))))</f>
        <v>水</v>
      </c>
      <c r="U21" s="313" t="str">
        <f t="shared" si="0"/>
        <v>木</v>
      </c>
      <c r="V21" s="313" t="str">
        <f t="shared" si="0"/>
        <v>金</v>
      </c>
      <c r="W21" s="313" t="str">
        <f t="shared" si="0"/>
        <v>土</v>
      </c>
      <c r="X21" s="313" t="str">
        <f t="shared" si="0"/>
        <v>日</v>
      </c>
      <c r="Y21" s="314" t="str">
        <f t="shared" si="0"/>
        <v>月</v>
      </c>
      <c r="Z21" s="312" t="str">
        <f>IF(Z20=1,"日",IF(Z20=2,"月",IF(Z20=3,"火",IF(Z20=4,"水",IF(Z20=5,"木",IF(Z20=6,"金","土"))))))</f>
        <v>火</v>
      </c>
      <c r="AA21" s="313" t="str">
        <f t="shared" si="0"/>
        <v>水</v>
      </c>
      <c r="AB21" s="313" t="str">
        <f t="shared" si="0"/>
        <v>木</v>
      </c>
      <c r="AC21" s="313" t="str">
        <f t="shared" si="0"/>
        <v>金</v>
      </c>
      <c r="AD21" s="313" t="str">
        <f t="shared" si="0"/>
        <v>土</v>
      </c>
      <c r="AE21" s="313" t="str">
        <f t="shared" si="0"/>
        <v>日</v>
      </c>
      <c r="AF21" s="314" t="str">
        <f t="shared" si="0"/>
        <v>月</v>
      </c>
      <c r="AG21" s="312" t="str">
        <f>IF(AG20=1,"日",IF(AG20=2,"月",IF(AG20=3,"火",IF(AG20=4,"水",IF(AG20=5,"木",IF(AG20=6,"金","土"))))))</f>
        <v>火</v>
      </c>
      <c r="AH21" s="313" t="str">
        <f t="shared" si="0"/>
        <v>水</v>
      </c>
      <c r="AI21" s="313" t="str">
        <f t="shared" si="0"/>
        <v>木</v>
      </c>
      <c r="AJ21" s="313" t="str">
        <f t="shared" si="0"/>
        <v>金</v>
      </c>
      <c r="AK21" s="313" t="str">
        <f t="shared" si="0"/>
        <v>土</v>
      </c>
      <c r="AL21" s="313" t="str">
        <f t="shared" si="0"/>
        <v>日</v>
      </c>
      <c r="AM21" s="314" t="str">
        <f t="shared" si="0"/>
        <v>月</v>
      </c>
      <c r="AN21" s="312" t="str">
        <f>IF(AN20=1,"日",IF(AN20=2,"月",IF(AN20=3,"火",IF(AN20=4,"水",IF(AN20=5,"木",IF(AN20=6,"金","土"))))))</f>
        <v>火</v>
      </c>
      <c r="AO21" s="313" t="str">
        <f t="shared" si="0"/>
        <v>水</v>
      </c>
      <c r="AP21" s="313" t="str">
        <f t="shared" si="0"/>
        <v>木</v>
      </c>
      <c r="AQ21" s="313" t="str">
        <f t="shared" si="0"/>
        <v>金</v>
      </c>
      <c r="AR21" s="313" t="str">
        <f t="shared" si="0"/>
        <v>土</v>
      </c>
      <c r="AS21" s="313" t="str">
        <f t="shared" si="0"/>
        <v>日</v>
      </c>
      <c r="AT21" s="314" t="str">
        <f t="shared" si="0"/>
        <v>月</v>
      </c>
      <c r="AU21" s="313" t="str">
        <f>IF(AU20=1,"日",IF(AU20=2,"月",IF(AU20=3,"火",IF(AU20=4,"水",IF(AU20=5,"木",IF(AU20=6,"金",IF(AU20=0,"","土")))))))</f>
        <v/>
      </c>
      <c r="AV21" s="313" t="str">
        <f>IF(AV20=1,"日",IF(AV20=2,"月",IF(AV20=3,"火",IF(AV20=4,"水",IF(AV20=5,"木",IF(AV20=6,"金",IF(AV20=0,"","土")))))))</f>
        <v/>
      </c>
      <c r="AW21" s="313" t="str">
        <f>IF(AW20=1,"日",IF(AW20=2,"月",IF(AW20=3,"火",IF(AW20=4,"水",IF(AW20=5,"木",IF(AW20=6,"金",IF(AW20=0,"","土")))))))</f>
        <v/>
      </c>
      <c r="AX21" s="875"/>
      <c r="AY21" s="876"/>
      <c r="AZ21" s="881"/>
      <c r="BA21" s="882"/>
      <c r="BB21" s="816"/>
      <c r="BC21" s="817"/>
      <c r="BD21" s="817"/>
      <c r="BE21" s="817"/>
      <c r="BF21" s="818"/>
    </row>
    <row r="22" spans="2:58" ht="20.25" customHeight="1" x14ac:dyDescent="0.15">
      <c r="B22" s="857">
        <v>1</v>
      </c>
      <c r="C22" s="858"/>
      <c r="D22" s="859"/>
      <c r="E22" s="860"/>
      <c r="F22" s="315"/>
      <c r="G22" s="861"/>
      <c r="H22" s="862"/>
      <c r="I22" s="863"/>
      <c r="J22" s="863"/>
      <c r="K22" s="864"/>
      <c r="L22" s="865"/>
      <c r="M22" s="866"/>
      <c r="N22" s="866"/>
      <c r="O22" s="867"/>
      <c r="P22" s="868" t="s">
        <v>752</v>
      </c>
      <c r="Q22" s="869"/>
      <c r="R22" s="870"/>
      <c r="S22" s="316"/>
      <c r="T22" s="317"/>
      <c r="U22" s="317"/>
      <c r="V22" s="317"/>
      <c r="W22" s="317"/>
      <c r="X22" s="317"/>
      <c r="Y22" s="318"/>
      <c r="Z22" s="316"/>
      <c r="AA22" s="317"/>
      <c r="AB22" s="317"/>
      <c r="AC22" s="317"/>
      <c r="AD22" s="317"/>
      <c r="AE22" s="317"/>
      <c r="AF22" s="318"/>
      <c r="AG22" s="316"/>
      <c r="AH22" s="317"/>
      <c r="AI22" s="317"/>
      <c r="AJ22" s="317"/>
      <c r="AK22" s="317"/>
      <c r="AL22" s="317"/>
      <c r="AM22" s="318"/>
      <c r="AN22" s="316"/>
      <c r="AO22" s="317"/>
      <c r="AP22" s="317"/>
      <c r="AQ22" s="317"/>
      <c r="AR22" s="317"/>
      <c r="AS22" s="317"/>
      <c r="AT22" s="318"/>
      <c r="AU22" s="316"/>
      <c r="AV22" s="317"/>
      <c r="AW22" s="317"/>
      <c r="AX22" s="891"/>
      <c r="AY22" s="892"/>
      <c r="AZ22" s="893"/>
      <c r="BA22" s="894"/>
      <c r="BB22" s="895"/>
      <c r="BC22" s="896"/>
      <c r="BD22" s="896"/>
      <c r="BE22" s="896"/>
      <c r="BF22" s="897"/>
    </row>
    <row r="23" spans="2:58" ht="20.25" customHeight="1" x14ac:dyDescent="0.15">
      <c r="B23" s="831"/>
      <c r="C23" s="851"/>
      <c r="D23" s="852"/>
      <c r="E23" s="853"/>
      <c r="F23" s="319"/>
      <c r="G23" s="748"/>
      <c r="H23" s="753"/>
      <c r="I23" s="751"/>
      <c r="J23" s="751"/>
      <c r="K23" s="752"/>
      <c r="L23" s="757"/>
      <c r="M23" s="758"/>
      <c r="N23" s="758"/>
      <c r="O23" s="759"/>
      <c r="P23" s="787" t="s">
        <v>484</v>
      </c>
      <c r="Q23" s="788"/>
      <c r="R23" s="789"/>
      <c r="S23" s="320" t="str">
        <f>IF(S22="","",VLOOKUP(S22,'シフト記号表（勤務時間帯）'!$C$6:$K$35,9,FALSE))</f>
        <v/>
      </c>
      <c r="T23" s="321" t="str">
        <f>IF(T22="","",VLOOKUP(T22,'シフト記号表（勤務時間帯）'!$C$6:$K$35,9,FALSE))</f>
        <v/>
      </c>
      <c r="U23" s="321" t="str">
        <f>IF(U22="","",VLOOKUP(U22,'シフト記号表（勤務時間帯）'!$C$6:$K$35,9,FALSE))</f>
        <v/>
      </c>
      <c r="V23" s="321" t="str">
        <f>IF(V22="","",VLOOKUP(V22,'シフト記号表（勤務時間帯）'!$C$6:$K$35,9,FALSE))</f>
        <v/>
      </c>
      <c r="W23" s="321" t="str">
        <f>IF(W22="","",VLOOKUP(W22,'シフト記号表（勤務時間帯）'!$C$6:$K$35,9,FALSE))</f>
        <v/>
      </c>
      <c r="X23" s="321" t="str">
        <f>IF(X22="","",VLOOKUP(X22,'シフト記号表（勤務時間帯）'!$C$6:$K$35,9,FALSE))</f>
        <v/>
      </c>
      <c r="Y23" s="322" t="str">
        <f>IF(Y22="","",VLOOKUP(Y22,'シフト記号表（勤務時間帯）'!$C$6:$K$35,9,FALSE))</f>
        <v/>
      </c>
      <c r="Z23" s="320" t="str">
        <f>IF(Z22="","",VLOOKUP(Z22,'シフト記号表（勤務時間帯）'!$C$6:$K$35,9,FALSE))</f>
        <v/>
      </c>
      <c r="AA23" s="321" t="str">
        <f>IF(AA22="","",VLOOKUP(AA22,'シフト記号表（勤務時間帯）'!$C$6:$K$35,9,FALSE))</f>
        <v/>
      </c>
      <c r="AB23" s="321" t="str">
        <f>IF(AB22="","",VLOOKUP(AB22,'シフト記号表（勤務時間帯）'!$C$6:$K$35,9,FALSE))</f>
        <v/>
      </c>
      <c r="AC23" s="321" t="str">
        <f>IF(AC22="","",VLOOKUP(AC22,'シフト記号表（勤務時間帯）'!$C$6:$K$35,9,FALSE))</f>
        <v/>
      </c>
      <c r="AD23" s="321" t="str">
        <f>IF(AD22="","",VLOOKUP(AD22,'シフト記号表（勤務時間帯）'!$C$6:$K$35,9,FALSE))</f>
        <v/>
      </c>
      <c r="AE23" s="321" t="str">
        <f>IF(AE22="","",VLOOKUP(AE22,'シフト記号表（勤務時間帯）'!$C$6:$K$35,9,FALSE))</f>
        <v/>
      </c>
      <c r="AF23" s="322" t="str">
        <f>IF(AF22="","",VLOOKUP(AF22,'シフト記号表（勤務時間帯）'!$C$6:$K$35,9,FALSE))</f>
        <v/>
      </c>
      <c r="AG23" s="320" t="str">
        <f>IF(AG22="","",VLOOKUP(AG22,'シフト記号表（勤務時間帯）'!$C$6:$K$35,9,FALSE))</f>
        <v/>
      </c>
      <c r="AH23" s="321" t="str">
        <f>IF(AH22="","",VLOOKUP(AH22,'シフト記号表（勤務時間帯）'!$C$6:$K$35,9,FALSE))</f>
        <v/>
      </c>
      <c r="AI23" s="321" t="str">
        <f>IF(AI22="","",VLOOKUP(AI22,'シフト記号表（勤務時間帯）'!$C$6:$K$35,9,FALSE))</f>
        <v/>
      </c>
      <c r="AJ23" s="321" t="str">
        <f>IF(AJ22="","",VLOOKUP(AJ22,'シフト記号表（勤務時間帯）'!$C$6:$K$35,9,FALSE))</f>
        <v/>
      </c>
      <c r="AK23" s="321" t="str">
        <f>IF(AK22="","",VLOOKUP(AK22,'シフト記号表（勤務時間帯）'!$C$6:$K$35,9,FALSE))</f>
        <v/>
      </c>
      <c r="AL23" s="321" t="str">
        <f>IF(AL22="","",VLOOKUP(AL22,'シフト記号表（勤務時間帯）'!$C$6:$K$35,9,FALSE))</f>
        <v/>
      </c>
      <c r="AM23" s="322" t="str">
        <f>IF(AM22="","",VLOOKUP(AM22,'シフト記号表（勤務時間帯）'!$C$6:$K$35,9,FALSE))</f>
        <v/>
      </c>
      <c r="AN23" s="320" t="str">
        <f>IF(AN22="","",VLOOKUP(AN22,'シフト記号表（勤務時間帯）'!$C$6:$K$35,9,FALSE))</f>
        <v/>
      </c>
      <c r="AO23" s="321" t="str">
        <f>IF(AO22="","",VLOOKUP(AO22,'シフト記号表（勤務時間帯）'!$C$6:$K$35,9,FALSE))</f>
        <v/>
      </c>
      <c r="AP23" s="321" t="str">
        <f>IF(AP22="","",VLOOKUP(AP22,'シフト記号表（勤務時間帯）'!$C$6:$K$35,9,FALSE))</f>
        <v/>
      </c>
      <c r="AQ23" s="321" t="str">
        <f>IF(AQ22="","",VLOOKUP(AQ22,'シフト記号表（勤務時間帯）'!$C$6:$K$35,9,FALSE))</f>
        <v/>
      </c>
      <c r="AR23" s="321" t="str">
        <f>IF(AR22="","",VLOOKUP(AR22,'シフト記号表（勤務時間帯）'!$C$6:$K$35,9,FALSE))</f>
        <v/>
      </c>
      <c r="AS23" s="321" t="str">
        <f>IF(AS22="","",VLOOKUP(AS22,'シフト記号表（勤務時間帯）'!$C$6:$K$35,9,FALSE))</f>
        <v/>
      </c>
      <c r="AT23" s="322" t="str">
        <f>IF(AT22="","",VLOOKUP(AT22,'シフト記号表（勤務時間帯）'!$C$6:$K$35,9,FALSE))</f>
        <v/>
      </c>
      <c r="AU23" s="320" t="str">
        <f>IF(AU22="","",VLOOKUP(AU22,'シフト記号表（勤務時間帯）'!$C$6:$K$35,9,FALSE))</f>
        <v/>
      </c>
      <c r="AV23" s="321" t="str">
        <f>IF(AV22="","",VLOOKUP(AV22,'シフト記号表（勤務時間帯）'!$C$6:$K$35,9,FALSE))</f>
        <v/>
      </c>
      <c r="AW23" s="321" t="str">
        <f>IF(AW22="","",VLOOKUP(AW22,'シフト記号表（勤務時間帯）'!$C$6:$K$35,9,FALSE))</f>
        <v/>
      </c>
      <c r="AX23" s="790">
        <f>IF($BB$3="４週",SUM(S23:AT23),IF($BB$3="暦月",SUM(S23:AW23),""))</f>
        <v>0</v>
      </c>
      <c r="AY23" s="791"/>
      <c r="AZ23" s="792">
        <f>IF($BB$3="４週",AX23/4,IF($BB$3="暦月",'勤務形態一覧表（1枚版）'!AX23/('勤務形態一覧表（1枚版）'!$BB$8/7),""))</f>
        <v>0</v>
      </c>
      <c r="BA23" s="793"/>
      <c r="BB23" s="822"/>
      <c r="BC23" s="823"/>
      <c r="BD23" s="823"/>
      <c r="BE23" s="823"/>
      <c r="BF23" s="824"/>
    </row>
    <row r="24" spans="2:58" ht="20.25" customHeight="1" x14ac:dyDescent="0.15">
      <c r="B24" s="831"/>
      <c r="C24" s="854"/>
      <c r="D24" s="855"/>
      <c r="E24" s="856"/>
      <c r="F24" s="323">
        <f>C22</f>
        <v>0</v>
      </c>
      <c r="G24" s="748"/>
      <c r="H24" s="753"/>
      <c r="I24" s="751"/>
      <c r="J24" s="751"/>
      <c r="K24" s="752"/>
      <c r="L24" s="757"/>
      <c r="M24" s="758"/>
      <c r="N24" s="758"/>
      <c r="O24" s="759"/>
      <c r="P24" s="828" t="s">
        <v>485</v>
      </c>
      <c r="Q24" s="829"/>
      <c r="R24" s="830"/>
      <c r="S24" s="324" t="str">
        <f>IF(S22="","",VLOOKUP(S22,'シフト記号表（勤務時間帯）'!$C$6:$U$35,19,FALSE))</f>
        <v/>
      </c>
      <c r="T24" s="325" t="str">
        <f>IF(T22="","",VLOOKUP(T22,'シフト記号表（勤務時間帯）'!$C$6:$U$35,19,FALSE))</f>
        <v/>
      </c>
      <c r="U24" s="325" t="str">
        <f>IF(U22="","",VLOOKUP(U22,'シフト記号表（勤務時間帯）'!$C$6:$U$35,19,FALSE))</f>
        <v/>
      </c>
      <c r="V24" s="325" t="str">
        <f>IF(V22="","",VLOOKUP(V22,'シフト記号表（勤務時間帯）'!$C$6:$U$35,19,FALSE))</f>
        <v/>
      </c>
      <c r="W24" s="325" t="str">
        <f>IF(W22="","",VLOOKUP(W22,'シフト記号表（勤務時間帯）'!$C$6:$U$35,19,FALSE))</f>
        <v/>
      </c>
      <c r="X24" s="325" t="str">
        <f>IF(X22="","",VLOOKUP(X22,'シフト記号表（勤務時間帯）'!$C$6:$U$35,19,FALSE))</f>
        <v/>
      </c>
      <c r="Y24" s="326" t="str">
        <f>IF(Y22="","",VLOOKUP(Y22,'シフト記号表（勤務時間帯）'!$C$6:$U$35,19,FALSE))</f>
        <v/>
      </c>
      <c r="Z24" s="324" t="str">
        <f>IF(Z22="","",VLOOKUP(Z22,'シフト記号表（勤務時間帯）'!$C$6:$U$35,19,FALSE))</f>
        <v/>
      </c>
      <c r="AA24" s="325" t="str">
        <f>IF(AA22="","",VLOOKUP(AA22,'シフト記号表（勤務時間帯）'!$C$6:$U$35,19,FALSE))</f>
        <v/>
      </c>
      <c r="AB24" s="325" t="str">
        <f>IF(AB22="","",VLOOKUP(AB22,'シフト記号表（勤務時間帯）'!$C$6:$U$35,19,FALSE))</f>
        <v/>
      </c>
      <c r="AC24" s="325" t="str">
        <f>IF(AC22="","",VLOOKUP(AC22,'シフト記号表（勤務時間帯）'!$C$6:$U$35,19,FALSE))</f>
        <v/>
      </c>
      <c r="AD24" s="325" t="str">
        <f>IF(AD22="","",VLOOKUP(AD22,'シフト記号表（勤務時間帯）'!$C$6:$U$35,19,FALSE))</f>
        <v/>
      </c>
      <c r="AE24" s="325" t="str">
        <f>IF(AE22="","",VLOOKUP(AE22,'シフト記号表（勤務時間帯）'!$C$6:$U$35,19,FALSE))</f>
        <v/>
      </c>
      <c r="AF24" s="326" t="str">
        <f>IF(AF22="","",VLOOKUP(AF22,'シフト記号表（勤務時間帯）'!$C$6:$U$35,19,FALSE))</f>
        <v/>
      </c>
      <c r="AG24" s="324" t="str">
        <f>IF(AG22="","",VLOOKUP(AG22,'シフト記号表（勤務時間帯）'!$C$6:$U$35,19,FALSE))</f>
        <v/>
      </c>
      <c r="AH24" s="325" t="str">
        <f>IF(AH22="","",VLOOKUP(AH22,'シフト記号表（勤務時間帯）'!$C$6:$U$35,19,FALSE))</f>
        <v/>
      </c>
      <c r="AI24" s="325" t="str">
        <f>IF(AI22="","",VLOOKUP(AI22,'シフト記号表（勤務時間帯）'!$C$6:$U$35,19,FALSE))</f>
        <v/>
      </c>
      <c r="AJ24" s="325" t="str">
        <f>IF(AJ22="","",VLOOKUP(AJ22,'シフト記号表（勤務時間帯）'!$C$6:$U$35,19,FALSE))</f>
        <v/>
      </c>
      <c r="AK24" s="325" t="str">
        <f>IF(AK22="","",VLOOKUP(AK22,'シフト記号表（勤務時間帯）'!$C$6:$U$35,19,FALSE))</f>
        <v/>
      </c>
      <c r="AL24" s="325" t="str">
        <f>IF(AL22="","",VLOOKUP(AL22,'シフト記号表（勤務時間帯）'!$C$6:$U$35,19,FALSE))</f>
        <v/>
      </c>
      <c r="AM24" s="326" t="str">
        <f>IF(AM22="","",VLOOKUP(AM22,'シフト記号表（勤務時間帯）'!$C$6:$U$35,19,FALSE))</f>
        <v/>
      </c>
      <c r="AN24" s="324" t="str">
        <f>IF(AN22="","",VLOOKUP(AN22,'シフト記号表（勤務時間帯）'!$C$6:$U$35,19,FALSE))</f>
        <v/>
      </c>
      <c r="AO24" s="325" t="str">
        <f>IF(AO22="","",VLOOKUP(AO22,'シフト記号表（勤務時間帯）'!$C$6:$U$35,19,FALSE))</f>
        <v/>
      </c>
      <c r="AP24" s="325" t="str">
        <f>IF(AP22="","",VLOOKUP(AP22,'シフト記号表（勤務時間帯）'!$C$6:$U$35,19,FALSE))</f>
        <v/>
      </c>
      <c r="AQ24" s="325" t="str">
        <f>IF(AQ22="","",VLOOKUP(AQ22,'シフト記号表（勤務時間帯）'!$C$6:$U$35,19,FALSE))</f>
        <v/>
      </c>
      <c r="AR24" s="325" t="str">
        <f>IF(AR22="","",VLOOKUP(AR22,'シフト記号表（勤務時間帯）'!$C$6:$U$35,19,FALSE))</f>
        <v/>
      </c>
      <c r="AS24" s="325" t="str">
        <f>IF(AS22="","",VLOOKUP(AS22,'シフト記号表（勤務時間帯）'!$C$6:$U$35,19,FALSE))</f>
        <v/>
      </c>
      <c r="AT24" s="326" t="str">
        <f>IF(AT22="","",VLOOKUP(AT22,'シフト記号表（勤務時間帯）'!$C$6:$U$35,19,FALSE))</f>
        <v/>
      </c>
      <c r="AU24" s="324" t="str">
        <f>IF(AU22="","",VLOOKUP(AU22,'シフト記号表（勤務時間帯）'!$C$6:$U$35,19,FALSE))</f>
        <v/>
      </c>
      <c r="AV24" s="325" t="str">
        <f>IF(AV22="","",VLOOKUP(AV22,'シフト記号表（勤務時間帯）'!$C$6:$U$35,19,FALSE))</f>
        <v/>
      </c>
      <c r="AW24" s="325" t="str">
        <f>IF(AW22="","",VLOOKUP(AW22,'シフト記号表（勤務時間帯）'!$C$6:$U$35,19,FALSE))</f>
        <v/>
      </c>
      <c r="AX24" s="797">
        <f>IF($BB$3="４週",SUM(S24:AT24),IF($BB$3="暦月",SUM(S24:AW24),""))</f>
        <v>0</v>
      </c>
      <c r="AY24" s="798"/>
      <c r="AZ24" s="799">
        <f>IF($BB$3="４週",AX24/4,IF($BB$3="暦月",'勤務形態一覧表（1枚版）'!AX24/('勤務形態一覧表（1枚版）'!$BB$8/7),""))</f>
        <v>0</v>
      </c>
      <c r="BA24" s="800"/>
      <c r="BB24" s="825"/>
      <c r="BC24" s="826"/>
      <c r="BD24" s="826"/>
      <c r="BE24" s="826"/>
      <c r="BF24" s="827"/>
    </row>
    <row r="25" spans="2:58" ht="20.25" customHeight="1" x14ac:dyDescent="0.15">
      <c r="B25" s="831">
        <f>B22+1</f>
        <v>2</v>
      </c>
      <c r="C25" s="848"/>
      <c r="D25" s="849"/>
      <c r="E25" s="850"/>
      <c r="F25" s="327"/>
      <c r="G25" s="747"/>
      <c r="H25" s="750"/>
      <c r="I25" s="751"/>
      <c r="J25" s="751"/>
      <c r="K25" s="752"/>
      <c r="L25" s="754"/>
      <c r="M25" s="755"/>
      <c r="N25" s="755"/>
      <c r="O25" s="756"/>
      <c r="P25" s="763" t="s">
        <v>753</v>
      </c>
      <c r="Q25" s="764"/>
      <c r="R25" s="765"/>
      <c r="S25" s="316"/>
      <c r="T25" s="317"/>
      <c r="U25" s="317"/>
      <c r="V25" s="317"/>
      <c r="W25" s="317"/>
      <c r="X25" s="317"/>
      <c r="Y25" s="318"/>
      <c r="Z25" s="316"/>
      <c r="AA25" s="317"/>
      <c r="AB25" s="317"/>
      <c r="AC25" s="317"/>
      <c r="AD25" s="317"/>
      <c r="AE25" s="317"/>
      <c r="AF25" s="318"/>
      <c r="AG25" s="316"/>
      <c r="AH25" s="317"/>
      <c r="AI25" s="317"/>
      <c r="AJ25" s="317"/>
      <c r="AK25" s="317"/>
      <c r="AL25" s="317"/>
      <c r="AM25" s="318"/>
      <c r="AN25" s="316"/>
      <c r="AO25" s="317"/>
      <c r="AP25" s="317"/>
      <c r="AQ25" s="317"/>
      <c r="AR25" s="317"/>
      <c r="AS25" s="317"/>
      <c r="AT25" s="318"/>
      <c r="AU25" s="316"/>
      <c r="AV25" s="317"/>
      <c r="AW25" s="317"/>
      <c r="AX25" s="778"/>
      <c r="AY25" s="779"/>
      <c r="AZ25" s="780"/>
      <c r="BA25" s="781"/>
      <c r="BB25" s="819"/>
      <c r="BC25" s="820"/>
      <c r="BD25" s="820"/>
      <c r="BE25" s="820"/>
      <c r="BF25" s="821"/>
    </row>
    <row r="26" spans="2:58" ht="20.25" customHeight="1" x14ac:dyDescent="0.15">
      <c r="B26" s="831"/>
      <c r="C26" s="851"/>
      <c r="D26" s="852"/>
      <c r="E26" s="853"/>
      <c r="F26" s="319"/>
      <c r="G26" s="748"/>
      <c r="H26" s="753"/>
      <c r="I26" s="751"/>
      <c r="J26" s="751"/>
      <c r="K26" s="752"/>
      <c r="L26" s="757"/>
      <c r="M26" s="758"/>
      <c r="N26" s="758"/>
      <c r="O26" s="759"/>
      <c r="P26" s="787" t="s">
        <v>484</v>
      </c>
      <c r="Q26" s="788"/>
      <c r="R26" s="789"/>
      <c r="S26" s="320" t="str">
        <f>IF(S25="","",VLOOKUP(S25,'シフト記号表（勤務時間帯）'!$C$6:$K$35,9,FALSE))</f>
        <v/>
      </c>
      <c r="T26" s="321" t="str">
        <f>IF(T25="","",VLOOKUP(T25,'シフト記号表（勤務時間帯）'!$C$6:$K$35,9,FALSE))</f>
        <v/>
      </c>
      <c r="U26" s="321" t="str">
        <f>IF(U25="","",VLOOKUP(U25,'シフト記号表（勤務時間帯）'!$C$6:$K$35,9,FALSE))</f>
        <v/>
      </c>
      <c r="V26" s="321" t="str">
        <f>IF(V25="","",VLOOKUP(V25,'シフト記号表（勤務時間帯）'!$C$6:$K$35,9,FALSE))</f>
        <v/>
      </c>
      <c r="W26" s="321" t="str">
        <f>IF(W25="","",VLOOKUP(W25,'シフト記号表（勤務時間帯）'!$C$6:$K$35,9,FALSE))</f>
        <v/>
      </c>
      <c r="X26" s="321" t="str">
        <f>IF(X25="","",VLOOKUP(X25,'シフト記号表（勤務時間帯）'!$C$6:$K$35,9,FALSE))</f>
        <v/>
      </c>
      <c r="Y26" s="322" t="str">
        <f>IF(Y25="","",VLOOKUP(Y25,'シフト記号表（勤務時間帯）'!$C$6:$K$35,9,FALSE))</f>
        <v/>
      </c>
      <c r="Z26" s="320" t="str">
        <f>IF(Z25="","",VLOOKUP(Z25,'シフト記号表（勤務時間帯）'!$C$6:$K$35,9,FALSE))</f>
        <v/>
      </c>
      <c r="AA26" s="321" t="str">
        <f>IF(AA25="","",VLOOKUP(AA25,'シフト記号表（勤務時間帯）'!$C$6:$K$35,9,FALSE))</f>
        <v/>
      </c>
      <c r="AB26" s="321" t="str">
        <f>IF(AB25="","",VLOOKUP(AB25,'シフト記号表（勤務時間帯）'!$C$6:$K$35,9,FALSE))</f>
        <v/>
      </c>
      <c r="AC26" s="321" t="str">
        <f>IF(AC25="","",VLOOKUP(AC25,'シフト記号表（勤務時間帯）'!$C$6:$K$35,9,FALSE))</f>
        <v/>
      </c>
      <c r="AD26" s="321" t="str">
        <f>IF(AD25="","",VLOOKUP(AD25,'シフト記号表（勤務時間帯）'!$C$6:$K$35,9,FALSE))</f>
        <v/>
      </c>
      <c r="AE26" s="321" t="str">
        <f>IF(AE25="","",VLOOKUP(AE25,'シフト記号表（勤務時間帯）'!$C$6:$K$35,9,FALSE))</f>
        <v/>
      </c>
      <c r="AF26" s="322" t="str">
        <f>IF(AF25="","",VLOOKUP(AF25,'シフト記号表（勤務時間帯）'!$C$6:$K$35,9,FALSE))</f>
        <v/>
      </c>
      <c r="AG26" s="320" t="str">
        <f>IF(AG25="","",VLOOKUP(AG25,'シフト記号表（勤務時間帯）'!$C$6:$K$35,9,FALSE))</f>
        <v/>
      </c>
      <c r="AH26" s="321" t="str">
        <f>IF(AH25="","",VLOOKUP(AH25,'シフト記号表（勤務時間帯）'!$C$6:$K$35,9,FALSE))</f>
        <v/>
      </c>
      <c r="AI26" s="321" t="str">
        <f>IF(AI25="","",VLOOKUP(AI25,'シフト記号表（勤務時間帯）'!$C$6:$K$35,9,FALSE))</f>
        <v/>
      </c>
      <c r="AJ26" s="321" t="str">
        <f>IF(AJ25="","",VLOOKUP(AJ25,'シフト記号表（勤務時間帯）'!$C$6:$K$35,9,FALSE))</f>
        <v/>
      </c>
      <c r="AK26" s="321" t="str">
        <f>IF(AK25="","",VLOOKUP(AK25,'シフト記号表（勤務時間帯）'!$C$6:$K$35,9,FALSE))</f>
        <v/>
      </c>
      <c r="AL26" s="321" t="str">
        <f>IF(AL25="","",VLOOKUP(AL25,'シフト記号表（勤務時間帯）'!$C$6:$K$35,9,FALSE))</f>
        <v/>
      </c>
      <c r="AM26" s="322" t="str">
        <f>IF(AM25="","",VLOOKUP(AM25,'シフト記号表（勤務時間帯）'!$C$6:$K$35,9,FALSE))</f>
        <v/>
      </c>
      <c r="AN26" s="320" t="str">
        <f>IF(AN25="","",VLOOKUP(AN25,'シフト記号表（勤務時間帯）'!$C$6:$K$35,9,FALSE))</f>
        <v/>
      </c>
      <c r="AO26" s="321" t="str">
        <f>IF(AO25="","",VLOOKUP(AO25,'シフト記号表（勤務時間帯）'!$C$6:$K$35,9,FALSE))</f>
        <v/>
      </c>
      <c r="AP26" s="321" t="str">
        <f>IF(AP25="","",VLOOKUP(AP25,'シフト記号表（勤務時間帯）'!$C$6:$K$35,9,FALSE))</f>
        <v/>
      </c>
      <c r="AQ26" s="321" t="str">
        <f>IF(AQ25="","",VLOOKUP(AQ25,'シフト記号表（勤務時間帯）'!$C$6:$K$35,9,FALSE))</f>
        <v/>
      </c>
      <c r="AR26" s="321" t="str">
        <f>IF(AR25="","",VLOOKUP(AR25,'シフト記号表（勤務時間帯）'!$C$6:$K$35,9,FALSE))</f>
        <v/>
      </c>
      <c r="AS26" s="321" t="str">
        <f>IF(AS25="","",VLOOKUP(AS25,'シフト記号表（勤務時間帯）'!$C$6:$K$35,9,FALSE))</f>
        <v/>
      </c>
      <c r="AT26" s="322" t="str">
        <f>IF(AT25="","",VLOOKUP(AT25,'シフト記号表（勤務時間帯）'!$C$6:$K$35,9,FALSE))</f>
        <v/>
      </c>
      <c r="AU26" s="320" t="str">
        <f>IF(AU25="","",VLOOKUP(AU25,'シフト記号表（勤務時間帯）'!$C$6:$K$35,9,FALSE))</f>
        <v/>
      </c>
      <c r="AV26" s="321" t="str">
        <f>IF(AV25="","",VLOOKUP(AV25,'シフト記号表（勤務時間帯）'!$C$6:$K$35,9,FALSE))</f>
        <v/>
      </c>
      <c r="AW26" s="321" t="str">
        <f>IF(AW25="","",VLOOKUP(AW25,'シフト記号表（勤務時間帯）'!$C$6:$K$35,9,FALSE))</f>
        <v/>
      </c>
      <c r="AX26" s="790">
        <f>IF($BB$3="４週",SUM(S26:AT26),IF($BB$3="暦月",SUM(S26:AW26),""))</f>
        <v>0</v>
      </c>
      <c r="AY26" s="791"/>
      <c r="AZ26" s="792">
        <f>IF($BB$3="４週",AX26/4,IF($BB$3="暦月",'勤務形態一覧表（1枚版）'!AX26/('勤務形態一覧表（1枚版）'!$BB$8/7),""))</f>
        <v>0</v>
      </c>
      <c r="BA26" s="793"/>
      <c r="BB26" s="822"/>
      <c r="BC26" s="823"/>
      <c r="BD26" s="823"/>
      <c r="BE26" s="823"/>
      <c r="BF26" s="824"/>
    </row>
    <row r="27" spans="2:58" ht="20.25" customHeight="1" x14ac:dyDescent="0.15">
      <c r="B27" s="831"/>
      <c r="C27" s="854"/>
      <c r="D27" s="855"/>
      <c r="E27" s="856"/>
      <c r="F27" s="319">
        <f>C25</f>
        <v>0</v>
      </c>
      <c r="G27" s="749"/>
      <c r="H27" s="753"/>
      <c r="I27" s="751"/>
      <c r="J27" s="751"/>
      <c r="K27" s="752"/>
      <c r="L27" s="760"/>
      <c r="M27" s="761"/>
      <c r="N27" s="761"/>
      <c r="O27" s="762"/>
      <c r="P27" s="828" t="s">
        <v>485</v>
      </c>
      <c r="Q27" s="829"/>
      <c r="R27" s="830"/>
      <c r="S27" s="324" t="str">
        <f>IF(S25="","",VLOOKUP(S25,'シフト記号表（勤務時間帯）'!$C$6:$U$35,19,FALSE))</f>
        <v/>
      </c>
      <c r="T27" s="325" t="str">
        <f>IF(T25="","",VLOOKUP(T25,'シフト記号表（勤務時間帯）'!$C$6:$U$35,19,FALSE))</f>
        <v/>
      </c>
      <c r="U27" s="325" t="str">
        <f>IF(U25="","",VLOOKUP(U25,'シフト記号表（勤務時間帯）'!$C$6:$U$35,19,FALSE))</f>
        <v/>
      </c>
      <c r="V27" s="325" t="str">
        <f>IF(V25="","",VLOOKUP(V25,'シフト記号表（勤務時間帯）'!$C$6:$U$35,19,FALSE))</f>
        <v/>
      </c>
      <c r="W27" s="325" t="str">
        <f>IF(W25="","",VLOOKUP(W25,'シフト記号表（勤務時間帯）'!$C$6:$U$35,19,FALSE))</f>
        <v/>
      </c>
      <c r="X27" s="325" t="str">
        <f>IF(X25="","",VLOOKUP(X25,'シフト記号表（勤務時間帯）'!$C$6:$U$35,19,FALSE))</f>
        <v/>
      </c>
      <c r="Y27" s="326" t="str">
        <f>IF(Y25="","",VLOOKUP(Y25,'シフト記号表（勤務時間帯）'!$C$6:$U$35,19,FALSE))</f>
        <v/>
      </c>
      <c r="Z27" s="324" t="str">
        <f>IF(Z25="","",VLOOKUP(Z25,'シフト記号表（勤務時間帯）'!$C$6:$U$35,19,FALSE))</f>
        <v/>
      </c>
      <c r="AA27" s="325" t="str">
        <f>IF(AA25="","",VLOOKUP(AA25,'シフト記号表（勤務時間帯）'!$C$6:$U$35,19,FALSE))</f>
        <v/>
      </c>
      <c r="AB27" s="325" t="str">
        <f>IF(AB25="","",VLOOKUP(AB25,'シフト記号表（勤務時間帯）'!$C$6:$U$35,19,FALSE))</f>
        <v/>
      </c>
      <c r="AC27" s="325" t="str">
        <f>IF(AC25="","",VLOOKUP(AC25,'シフト記号表（勤務時間帯）'!$C$6:$U$35,19,FALSE))</f>
        <v/>
      </c>
      <c r="AD27" s="325" t="str">
        <f>IF(AD25="","",VLOOKUP(AD25,'シフト記号表（勤務時間帯）'!$C$6:$U$35,19,FALSE))</f>
        <v/>
      </c>
      <c r="AE27" s="325" t="str">
        <f>IF(AE25="","",VLOOKUP(AE25,'シフト記号表（勤務時間帯）'!$C$6:$U$35,19,FALSE))</f>
        <v/>
      </c>
      <c r="AF27" s="326" t="str">
        <f>IF(AF25="","",VLOOKUP(AF25,'シフト記号表（勤務時間帯）'!$C$6:$U$35,19,FALSE))</f>
        <v/>
      </c>
      <c r="AG27" s="324" t="str">
        <f>IF(AG25="","",VLOOKUP(AG25,'シフト記号表（勤務時間帯）'!$C$6:$U$35,19,FALSE))</f>
        <v/>
      </c>
      <c r="AH27" s="325" t="str">
        <f>IF(AH25="","",VLOOKUP(AH25,'シフト記号表（勤務時間帯）'!$C$6:$U$35,19,FALSE))</f>
        <v/>
      </c>
      <c r="AI27" s="325" t="str">
        <f>IF(AI25="","",VLOOKUP(AI25,'シフト記号表（勤務時間帯）'!$C$6:$U$35,19,FALSE))</f>
        <v/>
      </c>
      <c r="AJ27" s="325" t="str">
        <f>IF(AJ25="","",VLOOKUP(AJ25,'シフト記号表（勤務時間帯）'!$C$6:$U$35,19,FALSE))</f>
        <v/>
      </c>
      <c r="AK27" s="325" t="str">
        <f>IF(AK25="","",VLOOKUP(AK25,'シフト記号表（勤務時間帯）'!$C$6:$U$35,19,FALSE))</f>
        <v/>
      </c>
      <c r="AL27" s="325" t="str">
        <f>IF(AL25="","",VLOOKUP(AL25,'シフト記号表（勤務時間帯）'!$C$6:$U$35,19,FALSE))</f>
        <v/>
      </c>
      <c r="AM27" s="326" t="str">
        <f>IF(AM25="","",VLOOKUP(AM25,'シフト記号表（勤務時間帯）'!$C$6:$U$35,19,FALSE))</f>
        <v/>
      </c>
      <c r="AN27" s="324" t="str">
        <f>IF(AN25="","",VLOOKUP(AN25,'シフト記号表（勤務時間帯）'!$C$6:$U$35,19,FALSE))</f>
        <v/>
      </c>
      <c r="AO27" s="325" t="str">
        <f>IF(AO25="","",VLOOKUP(AO25,'シフト記号表（勤務時間帯）'!$C$6:$U$35,19,FALSE))</f>
        <v/>
      </c>
      <c r="AP27" s="325" t="str">
        <f>IF(AP25="","",VLOOKUP(AP25,'シフト記号表（勤務時間帯）'!$C$6:$U$35,19,FALSE))</f>
        <v/>
      </c>
      <c r="AQ27" s="325" t="str">
        <f>IF(AQ25="","",VLOOKUP(AQ25,'シフト記号表（勤務時間帯）'!$C$6:$U$35,19,FALSE))</f>
        <v/>
      </c>
      <c r="AR27" s="325" t="str">
        <f>IF(AR25="","",VLOOKUP(AR25,'シフト記号表（勤務時間帯）'!$C$6:$U$35,19,FALSE))</f>
        <v/>
      </c>
      <c r="AS27" s="325" t="str">
        <f>IF(AS25="","",VLOOKUP(AS25,'シフト記号表（勤務時間帯）'!$C$6:$U$35,19,FALSE))</f>
        <v/>
      </c>
      <c r="AT27" s="326" t="str">
        <f>IF(AT25="","",VLOOKUP(AT25,'シフト記号表（勤務時間帯）'!$C$6:$U$35,19,FALSE))</f>
        <v/>
      </c>
      <c r="AU27" s="324" t="str">
        <f>IF(AU25="","",VLOOKUP(AU25,'シフト記号表（勤務時間帯）'!$C$6:$U$35,19,FALSE))</f>
        <v/>
      </c>
      <c r="AV27" s="325" t="str">
        <f>IF(AV25="","",VLOOKUP(AV25,'シフト記号表（勤務時間帯）'!$C$6:$U$35,19,FALSE))</f>
        <v/>
      </c>
      <c r="AW27" s="325" t="str">
        <f>IF(AW25="","",VLOOKUP(AW25,'シフト記号表（勤務時間帯）'!$C$6:$U$35,19,FALSE))</f>
        <v/>
      </c>
      <c r="AX27" s="797">
        <f>IF($BB$3="４週",SUM(S27:AT27),IF($BB$3="暦月",SUM(S27:AW27),""))</f>
        <v>0</v>
      </c>
      <c r="AY27" s="798"/>
      <c r="AZ27" s="799">
        <f>IF($BB$3="４週",AX27/4,IF($BB$3="暦月",'勤務形態一覧表（1枚版）'!AX27/('勤務形態一覧表（1枚版）'!$BB$8/7),""))</f>
        <v>0</v>
      </c>
      <c r="BA27" s="800"/>
      <c r="BB27" s="825"/>
      <c r="BC27" s="826"/>
      <c r="BD27" s="826"/>
      <c r="BE27" s="826"/>
      <c r="BF27" s="827"/>
    </row>
    <row r="28" spans="2:58" ht="20.25" customHeight="1" x14ac:dyDescent="0.15">
      <c r="B28" s="831">
        <f>B25+1</f>
        <v>3</v>
      </c>
      <c r="C28" s="833"/>
      <c r="D28" s="834"/>
      <c r="E28" s="835"/>
      <c r="F28" s="327"/>
      <c r="G28" s="747"/>
      <c r="H28" s="750"/>
      <c r="I28" s="751"/>
      <c r="J28" s="751"/>
      <c r="K28" s="752"/>
      <c r="L28" s="754"/>
      <c r="M28" s="755"/>
      <c r="N28" s="755"/>
      <c r="O28" s="756"/>
      <c r="P28" s="763" t="s">
        <v>661</v>
      </c>
      <c r="Q28" s="764"/>
      <c r="R28" s="765"/>
      <c r="S28" s="316"/>
      <c r="T28" s="317"/>
      <c r="U28" s="317"/>
      <c r="V28" s="317"/>
      <c r="W28" s="317"/>
      <c r="X28" s="317"/>
      <c r="Y28" s="318"/>
      <c r="Z28" s="316"/>
      <c r="AA28" s="317"/>
      <c r="AB28" s="317"/>
      <c r="AC28" s="317"/>
      <c r="AD28" s="317"/>
      <c r="AE28" s="317"/>
      <c r="AF28" s="318"/>
      <c r="AG28" s="316"/>
      <c r="AH28" s="317"/>
      <c r="AI28" s="317"/>
      <c r="AJ28" s="317"/>
      <c r="AK28" s="317"/>
      <c r="AL28" s="317"/>
      <c r="AM28" s="318"/>
      <c r="AN28" s="316"/>
      <c r="AO28" s="317"/>
      <c r="AP28" s="317"/>
      <c r="AQ28" s="317"/>
      <c r="AR28" s="317"/>
      <c r="AS28" s="317"/>
      <c r="AT28" s="318"/>
      <c r="AU28" s="316"/>
      <c r="AV28" s="317"/>
      <c r="AW28" s="317"/>
      <c r="AX28" s="778"/>
      <c r="AY28" s="779"/>
      <c r="AZ28" s="780"/>
      <c r="BA28" s="781"/>
      <c r="BB28" s="819"/>
      <c r="BC28" s="820"/>
      <c r="BD28" s="820"/>
      <c r="BE28" s="820"/>
      <c r="BF28" s="821"/>
    </row>
    <row r="29" spans="2:58" ht="20.25" customHeight="1" x14ac:dyDescent="0.15">
      <c r="B29" s="831"/>
      <c r="C29" s="836"/>
      <c r="D29" s="837"/>
      <c r="E29" s="838"/>
      <c r="F29" s="319"/>
      <c r="G29" s="748"/>
      <c r="H29" s="753"/>
      <c r="I29" s="751"/>
      <c r="J29" s="751"/>
      <c r="K29" s="752"/>
      <c r="L29" s="757"/>
      <c r="M29" s="758"/>
      <c r="N29" s="758"/>
      <c r="O29" s="759"/>
      <c r="P29" s="787" t="s">
        <v>484</v>
      </c>
      <c r="Q29" s="788"/>
      <c r="R29" s="789"/>
      <c r="S29" s="320" t="str">
        <f>IF(S28="","",VLOOKUP(S28,'シフト記号表（勤務時間帯）'!$C$6:$K$35,9,FALSE))</f>
        <v/>
      </c>
      <c r="T29" s="321" t="str">
        <f>IF(T28="","",VLOOKUP(T28,'シフト記号表（勤務時間帯）'!$C$6:$K$35,9,FALSE))</f>
        <v/>
      </c>
      <c r="U29" s="321" t="str">
        <f>IF(U28="","",VLOOKUP(U28,'シフト記号表（勤務時間帯）'!$C$6:$K$35,9,FALSE))</f>
        <v/>
      </c>
      <c r="V29" s="321" t="str">
        <f>IF(V28="","",VLOOKUP(V28,'シフト記号表（勤務時間帯）'!$C$6:$K$35,9,FALSE))</f>
        <v/>
      </c>
      <c r="W29" s="321" t="str">
        <f>IF(W28="","",VLOOKUP(W28,'シフト記号表（勤務時間帯）'!$C$6:$K$35,9,FALSE))</f>
        <v/>
      </c>
      <c r="X29" s="321" t="str">
        <f>IF(X28="","",VLOOKUP(X28,'シフト記号表（勤務時間帯）'!$C$6:$K$35,9,FALSE))</f>
        <v/>
      </c>
      <c r="Y29" s="322" t="str">
        <f>IF(Y28="","",VLOOKUP(Y28,'シフト記号表（勤務時間帯）'!$C$6:$K$35,9,FALSE))</f>
        <v/>
      </c>
      <c r="Z29" s="320" t="str">
        <f>IF(Z28="","",VLOOKUP(Z28,'シフト記号表（勤務時間帯）'!$C$6:$K$35,9,FALSE))</f>
        <v/>
      </c>
      <c r="AA29" s="321" t="str">
        <f>IF(AA28="","",VLOOKUP(AA28,'シフト記号表（勤務時間帯）'!$C$6:$K$35,9,FALSE))</f>
        <v/>
      </c>
      <c r="AB29" s="321" t="str">
        <f>IF(AB28="","",VLOOKUP(AB28,'シフト記号表（勤務時間帯）'!$C$6:$K$35,9,FALSE))</f>
        <v/>
      </c>
      <c r="AC29" s="321" t="str">
        <f>IF(AC28="","",VLOOKUP(AC28,'シフト記号表（勤務時間帯）'!$C$6:$K$35,9,FALSE))</f>
        <v/>
      </c>
      <c r="AD29" s="321" t="str">
        <f>IF(AD28="","",VLOOKUP(AD28,'シフト記号表（勤務時間帯）'!$C$6:$K$35,9,FALSE))</f>
        <v/>
      </c>
      <c r="AE29" s="321" t="str">
        <f>IF(AE28="","",VLOOKUP(AE28,'シフト記号表（勤務時間帯）'!$C$6:$K$35,9,FALSE))</f>
        <v/>
      </c>
      <c r="AF29" s="322" t="str">
        <f>IF(AF28="","",VLOOKUP(AF28,'シフト記号表（勤務時間帯）'!$C$6:$K$35,9,FALSE))</f>
        <v/>
      </c>
      <c r="AG29" s="320" t="str">
        <f>IF(AG28="","",VLOOKUP(AG28,'シフト記号表（勤務時間帯）'!$C$6:$K$35,9,FALSE))</f>
        <v/>
      </c>
      <c r="AH29" s="321" t="str">
        <f>IF(AH28="","",VLOOKUP(AH28,'シフト記号表（勤務時間帯）'!$C$6:$K$35,9,FALSE))</f>
        <v/>
      </c>
      <c r="AI29" s="321" t="str">
        <f>IF(AI28="","",VLOOKUP(AI28,'シフト記号表（勤務時間帯）'!$C$6:$K$35,9,FALSE))</f>
        <v/>
      </c>
      <c r="AJ29" s="321" t="str">
        <f>IF(AJ28="","",VLOOKUP(AJ28,'シフト記号表（勤務時間帯）'!$C$6:$K$35,9,FALSE))</f>
        <v/>
      </c>
      <c r="AK29" s="321" t="str">
        <f>IF(AK28="","",VLOOKUP(AK28,'シフト記号表（勤務時間帯）'!$C$6:$K$35,9,FALSE))</f>
        <v/>
      </c>
      <c r="AL29" s="321" t="str">
        <f>IF(AL28="","",VLOOKUP(AL28,'シフト記号表（勤務時間帯）'!$C$6:$K$35,9,FALSE))</f>
        <v/>
      </c>
      <c r="AM29" s="322" t="str">
        <f>IF(AM28="","",VLOOKUP(AM28,'シフト記号表（勤務時間帯）'!$C$6:$K$35,9,FALSE))</f>
        <v/>
      </c>
      <c r="AN29" s="320" t="str">
        <f>IF(AN28="","",VLOOKUP(AN28,'シフト記号表（勤務時間帯）'!$C$6:$K$35,9,FALSE))</f>
        <v/>
      </c>
      <c r="AO29" s="321" t="str">
        <f>IF(AO28="","",VLOOKUP(AO28,'シフト記号表（勤務時間帯）'!$C$6:$K$35,9,FALSE))</f>
        <v/>
      </c>
      <c r="AP29" s="321" t="str">
        <f>IF(AP28="","",VLOOKUP(AP28,'シフト記号表（勤務時間帯）'!$C$6:$K$35,9,FALSE))</f>
        <v/>
      </c>
      <c r="AQ29" s="321" t="str">
        <f>IF(AQ28="","",VLOOKUP(AQ28,'シフト記号表（勤務時間帯）'!$C$6:$K$35,9,FALSE))</f>
        <v/>
      </c>
      <c r="AR29" s="321" t="str">
        <f>IF(AR28="","",VLOOKUP(AR28,'シフト記号表（勤務時間帯）'!$C$6:$K$35,9,FALSE))</f>
        <v/>
      </c>
      <c r="AS29" s="321" t="str">
        <f>IF(AS28="","",VLOOKUP(AS28,'シフト記号表（勤務時間帯）'!$C$6:$K$35,9,FALSE))</f>
        <v/>
      </c>
      <c r="AT29" s="322" t="str">
        <f>IF(AT28="","",VLOOKUP(AT28,'シフト記号表（勤務時間帯）'!$C$6:$K$35,9,FALSE))</f>
        <v/>
      </c>
      <c r="AU29" s="320" t="str">
        <f>IF(AU28="","",VLOOKUP(AU28,'シフト記号表（勤務時間帯）'!$C$6:$K$35,9,FALSE))</f>
        <v/>
      </c>
      <c r="AV29" s="321" t="str">
        <f>IF(AV28="","",VLOOKUP(AV28,'シフト記号表（勤務時間帯）'!$C$6:$K$35,9,FALSE))</f>
        <v/>
      </c>
      <c r="AW29" s="321" t="str">
        <f>IF(AW28="","",VLOOKUP(AW28,'シフト記号表（勤務時間帯）'!$C$6:$K$35,9,FALSE))</f>
        <v/>
      </c>
      <c r="AX29" s="790">
        <f>IF($BB$3="４週",SUM(S29:AT29),IF($BB$3="暦月",SUM(S29:AW29),""))</f>
        <v>0</v>
      </c>
      <c r="AY29" s="791"/>
      <c r="AZ29" s="792">
        <f>IF($BB$3="４週",AX29/4,IF($BB$3="暦月",'勤務形態一覧表（1枚版）'!AX29/('勤務形態一覧表（1枚版）'!$BB$8/7),""))</f>
        <v>0</v>
      </c>
      <c r="BA29" s="793"/>
      <c r="BB29" s="822"/>
      <c r="BC29" s="823"/>
      <c r="BD29" s="823"/>
      <c r="BE29" s="823"/>
      <c r="BF29" s="824"/>
    </row>
    <row r="30" spans="2:58" ht="20.25" customHeight="1" x14ac:dyDescent="0.15">
      <c r="B30" s="831"/>
      <c r="C30" s="839"/>
      <c r="D30" s="840"/>
      <c r="E30" s="841"/>
      <c r="F30" s="319">
        <f>C28</f>
        <v>0</v>
      </c>
      <c r="G30" s="749"/>
      <c r="H30" s="753"/>
      <c r="I30" s="751"/>
      <c r="J30" s="751"/>
      <c r="K30" s="752"/>
      <c r="L30" s="760"/>
      <c r="M30" s="761"/>
      <c r="N30" s="761"/>
      <c r="O30" s="762"/>
      <c r="P30" s="828" t="s">
        <v>485</v>
      </c>
      <c r="Q30" s="829"/>
      <c r="R30" s="830"/>
      <c r="S30" s="324" t="str">
        <f>IF(S28="","",VLOOKUP(S28,'シフト記号表（勤務時間帯）'!$C$6:$U$35,19,FALSE))</f>
        <v/>
      </c>
      <c r="T30" s="325" t="str">
        <f>IF(T28="","",VLOOKUP(T28,'シフト記号表（勤務時間帯）'!$C$6:$U$35,19,FALSE))</f>
        <v/>
      </c>
      <c r="U30" s="325" t="str">
        <f>IF(U28="","",VLOOKUP(U28,'シフト記号表（勤務時間帯）'!$C$6:$U$35,19,FALSE))</f>
        <v/>
      </c>
      <c r="V30" s="325" t="str">
        <f>IF(V28="","",VLOOKUP(V28,'シフト記号表（勤務時間帯）'!$C$6:$U$35,19,FALSE))</f>
        <v/>
      </c>
      <c r="W30" s="325" t="str">
        <f>IF(W28="","",VLOOKUP(W28,'シフト記号表（勤務時間帯）'!$C$6:$U$35,19,FALSE))</f>
        <v/>
      </c>
      <c r="X30" s="325" t="str">
        <f>IF(X28="","",VLOOKUP(X28,'シフト記号表（勤務時間帯）'!$C$6:$U$35,19,FALSE))</f>
        <v/>
      </c>
      <c r="Y30" s="326" t="str">
        <f>IF(Y28="","",VLOOKUP(Y28,'シフト記号表（勤務時間帯）'!$C$6:$U$35,19,FALSE))</f>
        <v/>
      </c>
      <c r="Z30" s="324" t="str">
        <f>IF(Z28="","",VLOOKUP(Z28,'シフト記号表（勤務時間帯）'!$C$6:$U$35,19,FALSE))</f>
        <v/>
      </c>
      <c r="AA30" s="325" t="str">
        <f>IF(AA28="","",VLOOKUP(AA28,'シフト記号表（勤務時間帯）'!$C$6:$U$35,19,FALSE))</f>
        <v/>
      </c>
      <c r="AB30" s="325" t="str">
        <f>IF(AB28="","",VLOOKUP(AB28,'シフト記号表（勤務時間帯）'!$C$6:$U$35,19,FALSE))</f>
        <v/>
      </c>
      <c r="AC30" s="325" t="str">
        <f>IF(AC28="","",VLOOKUP(AC28,'シフト記号表（勤務時間帯）'!$C$6:$U$35,19,FALSE))</f>
        <v/>
      </c>
      <c r="AD30" s="325" t="str">
        <f>IF(AD28="","",VLOOKUP(AD28,'シフト記号表（勤務時間帯）'!$C$6:$U$35,19,FALSE))</f>
        <v/>
      </c>
      <c r="AE30" s="325" t="str">
        <f>IF(AE28="","",VLOOKUP(AE28,'シフト記号表（勤務時間帯）'!$C$6:$U$35,19,FALSE))</f>
        <v/>
      </c>
      <c r="AF30" s="326" t="str">
        <f>IF(AF28="","",VLOOKUP(AF28,'シフト記号表（勤務時間帯）'!$C$6:$U$35,19,FALSE))</f>
        <v/>
      </c>
      <c r="AG30" s="324" t="str">
        <f>IF(AG28="","",VLOOKUP(AG28,'シフト記号表（勤務時間帯）'!$C$6:$U$35,19,FALSE))</f>
        <v/>
      </c>
      <c r="AH30" s="325" t="str">
        <f>IF(AH28="","",VLOOKUP(AH28,'シフト記号表（勤務時間帯）'!$C$6:$U$35,19,FALSE))</f>
        <v/>
      </c>
      <c r="AI30" s="325" t="str">
        <f>IF(AI28="","",VLOOKUP(AI28,'シフト記号表（勤務時間帯）'!$C$6:$U$35,19,FALSE))</f>
        <v/>
      </c>
      <c r="AJ30" s="325" t="str">
        <f>IF(AJ28="","",VLOOKUP(AJ28,'シフト記号表（勤務時間帯）'!$C$6:$U$35,19,FALSE))</f>
        <v/>
      </c>
      <c r="AK30" s="325" t="str">
        <f>IF(AK28="","",VLOOKUP(AK28,'シフト記号表（勤務時間帯）'!$C$6:$U$35,19,FALSE))</f>
        <v/>
      </c>
      <c r="AL30" s="325" t="str">
        <f>IF(AL28="","",VLOOKUP(AL28,'シフト記号表（勤務時間帯）'!$C$6:$U$35,19,FALSE))</f>
        <v/>
      </c>
      <c r="AM30" s="326" t="str">
        <f>IF(AM28="","",VLOOKUP(AM28,'シフト記号表（勤務時間帯）'!$C$6:$U$35,19,FALSE))</f>
        <v/>
      </c>
      <c r="AN30" s="324" t="str">
        <f>IF(AN28="","",VLOOKUP(AN28,'シフト記号表（勤務時間帯）'!$C$6:$U$35,19,FALSE))</f>
        <v/>
      </c>
      <c r="AO30" s="325" t="str">
        <f>IF(AO28="","",VLOOKUP(AO28,'シフト記号表（勤務時間帯）'!$C$6:$U$35,19,FALSE))</f>
        <v/>
      </c>
      <c r="AP30" s="325" t="str">
        <f>IF(AP28="","",VLOOKUP(AP28,'シフト記号表（勤務時間帯）'!$C$6:$U$35,19,FALSE))</f>
        <v/>
      </c>
      <c r="AQ30" s="325" t="str">
        <f>IF(AQ28="","",VLOOKUP(AQ28,'シフト記号表（勤務時間帯）'!$C$6:$U$35,19,FALSE))</f>
        <v/>
      </c>
      <c r="AR30" s="325" t="str">
        <f>IF(AR28="","",VLOOKUP(AR28,'シフト記号表（勤務時間帯）'!$C$6:$U$35,19,FALSE))</f>
        <v/>
      </c>
      <c r="AS30" s="325" t="str">
        <f>IF(AS28="","",VLOOKUP(AS28,'シフト記号表（勤務時間帯）'!$C$6:$U$35,19,FALSE))</f>
        <v/>
      </c>
      <c r="AT30" s="326" t="str">
        <f>IF(AT28="","",VLOOKUP(AT28,'シフト記号表（勤務時間帯）'!$C$6:$U$35,19,FALSE))</f>
        <v/>
      </c>
      <c r="AU30" s="324" t="str">
        <f>IF(AU28="","",VLOOKUP(AU28,'シフト記号表（勤務時間帯）'!$C$6:$U$35,19,FALSE))</f>
        <v/>
      </c>
      <c r="AV30" s="325" t="str">
        <f>IF(AV28="","",VLOOKUP(AV28,'シフト記号表（勤務時間帯）'!$C$6:$U$35,19,FALSE))</f>
        <v/>
      </c>
      <c r="AW30" s="325" t="str">
        <f>IF(AW28="","",VLOOKUP(AW28,'シフト記号表（勤務時間帯）'!$C$6:$U$35,19,FALSE))</f>
        <v/>
      </c>
      <c r="AX30" s="797">
        <f>IF($BB$3="４週",SUM(S30:AT30),IF($BB$3="暦月",SUM(S30:AW30),""))</f>
        <v>0</v>
      </c>
      <c r="AY30" s="798"/>
      <c r="AZ30" s="799">
        <f>IF($BB$3="４週",AX30/4,IF($BB$3="暦月",'勤務形態一覧表（1枚版）'!AX30/('勤務形態一覧表（1枚版）'!$BB$8/7),""))</f>
        <v>0</v>
      </c>
      <c r="BA30" s="800"/>
      <c r="BB30" s="825"/>
      <c r="BC30" s="826"/>
      <c r="BD30" s="826"/>
      <c r="BE30" s="826"/>
      <c r="BF30" s="827"/>
    </row>
    <row r="31" spans="2:58" ht="20.25" customHeight="1" x14ac:dyDescent="0.15">
      <c r="B31" s="831">
        <f>B28+1</f>
        <v>4</v>
      </c>
      <c r="C31" s="833"/>
      <c r="D31" s="834"/>
      <c r="E31" s="835"/>
      <c r="F31" s="327"/>
      <c r="G31" s="747"/>
      <c r="H31" s="750"/>
      <c r="I31" s="751"/>
      <c r="J31" s="751"/>
      <c r="K31" s="752"/>
      <c r="L31" s="754"/>
      <c r="M31" s="755"/>
      <c r="N31" s="755"/>
      <c r="O31" s="756"/>
      <c r="P31" s="763" t="s">
        <v>667</v>
      </c>
      <c r="Q31" s="764"/>
      <c r="R31" s="765"/>
      <c r="S31" s="316"/>
      <c r="T31" s="317"/>
      <c r="U31" s="317"/>
      <c r="V31" s="317"/>
      <c r="W31" s="317"/>
      <c r="X31" s="317"/>
      <c r="Y31" s="318"/>
      <c r="Z31" s="316"/>
      <c r="AA31" s="317"/>
      <c r="AB31" s="317"/>
      <c r="AC31" s="317"/>
      <c r="AD31" s="317"/>
      <c r="AE31" s="317"/>
      <c r="AF31" s="318"/>
      <c r="AG31" s="316"/>
      <c r="AH31" s="317"/>
      <c r="AI31" s="317"/>
      <c r="AJ31" s="317"/>
      <c r="AK31" s="317"/>
      <c r="AL31" s="317"/>
      <c r="AM31" s="318"/>
      <c r="AN31" s="316"/>
      <c r="AO31" s="317"/>
      <c r="AP31" s="317"/>
      <c r="AQ31" s="317"/>
      <c r="AR31" s="317"/>
      <c r="AS31" s="317"/>
      <c r="AT31" s="318"/>
      <c r="AU31" s="316"/>
      <c r="AV31" s="317"/>
      <c r="AW31" s="317"/>
      <c r="AX31" s="778"/>
      <c r="AY31" s="779"/>
      <c r="AZ31" s="780"/>
      <c r="BA31" s="781"/>
      <c r="BB31" s="819"/>
      <c r="BC31" s="820"/>
      <c r="BD31" s="820"/>
      <c r="BE31" s="820"/>
      <c r="BF31" s="821"/>
    </row>
    <row r="32" spans="2:58" ht="20.25" customHeight="1" x14ac:dyDescent="0.15">
      <c r="B32" s="831"/>
      <c r="C32" s="836"/>
      <c r="D32" s="837"/>
      <c r="E32" s="838"/>
      <c r="F32" s="319"/>
      <c r="G32" s="748"/>
      <c r="H32" s="753"/>
      <c r="I32" s="751"/>
      <c r="J32" s="751"/>
      <c r="K32" s="752"/>
      <c r="L32" s="757"/>
      <c r="M32" s="758"/>
      <c r="N32" s="758"/>
      <c r="O32" s="759"/>
      <c r="P32" s="787" t="s">
        <v>484</v>
      </c>
      <c r="Q32" s="788"/>
      <c r="R32" s="789"/>
      <c r="S32" s="320" t="str">
        <f>IF(S31="","",VLOOKUP(S31,'シフト記号表（勤務時間帯）'!$C$6:$K$35,9,FALSE))</f>
        <v/>
      </c>
      <c r="T32" s="321" t="str">
        <f>IF(T31="","",VLOOKUP(T31,'シフト記号表（勤務時間帯）'!$C$6:$K$35,9,FALSE))</f>
        <v/>
      </c>
      <c r="U32" s="321" t="str">
        <f>IF(U31="","",VLOOKUP(U31,'シフト記号表（勤務時間帯）'!$C$6:$K$35,9,FALSE))</f>
        <v/>
      </c>
      <c r="V32" s="321" t="str">
        <f>IF(V31="","",VLOOKUP(V31,'シフト記号表（勤務時間帯）'!$C$6:$K$35,9,FALSE))</f>
        <v/>
      </c>
      <c r="W32" s="321" t="str">
        <f>IF(W31="","",VLOOKUP(W31,'シフト記号表（勤務時間帯）'!$C$6:$K$35,9,FALSE))</f>
        <v/>
      </c>
      <c r="X32" s="321" t="str">
        <f>IF(X31="","",VLOOKUP(X31,'シフト記号表（勤務時間帯）'!$C$6:$K$35,9,FALSE))</f>
        <v/>
      </c>
      <c r="Y32" s="322" t="str">
        <f>IF(Y31="","",VLOOKUP(Y31,'シフト記号表（勤務時間帯）'!$C$6:$K$35,9,FALSE))</f>
        <v/>
      </c>
      <c r="Z32" s="320" t="str">
        <f>IF(Z31="","",VLOOKUP(Z31,'シフト記号表（勤務時間帯）'!$C$6:$K$35,9,FALSE))</f>
        <v/>
      </c>
      <c r="AA32" s="321" t="str">
        <f>IF(AA31="","",VLOOKUP(AA31,'シフト記号表（勤務時間帯）'!$C$6:$K$35,9,FALSE))</f>
        <v/>
      </c>
      <c r="AB32" s="321" t="str">
        <f>IF(AB31="","",VLOOKUP(AB31,'シフト記号表（勤務時間帯）'!$C$6:$K$35,9,FALSE))</f>
        <v/>
      </c>
      <c r="AC32" s="321" t="str">
        <f>IF(AC31="","",VLOOKUP(AC31,'シフト記号表（勤務時間帯）'!$C$6:$K$35,9,FALSE))</f>
        <v/>
      </c>
      <c r="AD32" s="321" t="str">
        <f>IF(AD31="","",VLOOKUP(AD31,'シフト記号表（勤務時間帯）'!$C$6:$K$35,9,FALSE))</f>
        <v/>
      </c>
      <c r="AE32" s="321" t="str">
        <f>IF(AE31="","",VLOOKUP(AE31,'シフト記号表（勤務時間帯）'!$C$6:$K$35,9,FALSE))</f>
        <v/>
      </c>
      <c r="AF32" s="322" t="str">
        <f>IF(AF31="","",VLOOKUP(AF31,'シフト記号表（勤務時間帯）'!$C$6:$K$35,9,FALSE))</f>
        <v/>
      </c>
      <c r="AG32" s="320" t="str">
        <f>IF(AG31="","",VLOOKUP(AG31,'シフト記号表（勤務時間帯）'!$C$6:$K$35,9,FALSE))</f>
        <v/>
      </c>
      <c r="AH32" s="321" t="str">
        <f>IF(AH31="","",VLOOKUP(AH31,'シフト記号表（勤務時間帯）'!$C$6:$K$35,9,FALSE))</f>
        <v/>
      </c>
      <c r="AI32" s="321" t="str">
        <f>IF(AI31="","",VLOOKUP(AI31,'シフト記号表（勤務時間帯）'!$C$6:$K$35,9,FALSE))</f>
        <v/>
      </c>
      <c r="AJ32" s="321" t="str">
        <f>IF(AJ31="","",VLOOKUP(AJ31,'シフト記号表（勤務時間帯）'!$C$6:$K$35,9,FALSE))</f>
        <v/>
      </c>
      <c r="AK32" s="321" t="str">
        <f>IF(AK31="","",VLOOKUP(AK31,'シフト記号表（勤務時間帯）'!$C$6:$K$35,9,FALSE))</f>
        <v/>
      </c>
      <c r="AL32" s="321" t="str">
        <f>IF(AL31="","",VLOOKUP(AL31,'シフト記号表（勤務時間帯）'!$C$6:$K$35,9,FALSE))</f>
        <v/>
      </c>
      <c r="AM32" s="322" t="str">
        <f>IF(AM31="","",VLOOKUP(AM31,'シフト記号表（勤務時間帯）'!$C$6:$K$35,9,FALSE))</f>
        <v/>
      </c>
      <c r="AN32" s="320" t="str">
        <f>IF(AN31="","",VLOOKUP(AN31,'シフト記号表（勤務時間帯）'!$C$6:$K$35,9,FALSE))</f>
        <v/>
      </c>
      <c r="AO32" s="321" t="str">
        <f>IF(AO31="","",VLOOKUP(AO31,'シフト記号表（勤務時間帯）'!$C$6:$K$35,9,FALSE))</f>
        <v/>
      </c>
      <c r="AP32" s="321" t="str">
        <f>IF(AP31="","",VLOOKUP(AP31,'シフト記号表（勤務時間帯）'!$C$6:$K$35,9,FALSE))</f>
        <v/>
      </c>
      <c r="AQ32" s="321" t="str">
        <f>IF(AQ31="","",VLOOKUP(AQ31,'シフト記号表（勤務時間帯）'!$C$6:$K$35,9,FALSE))</f>
        <v/>
      </c>
      <c r="AR32" s="321" t="str">
        <f>IF(AR31="","",VLOOKUP(AR31,'シフト記号表（勤務時間帯）'!$C$6:$K$35,9,FALSE))</f>
        <v/>
      </c>
      <c r="AS32" s="321" t="str">
        <f>IF(AS31="","",VLOOKUP(AS31,'シフト記号表（勤務時間帯）'!$C$6:$K$35,9,FALSE))</f>
        <v/>
      </c>
      <c r="AT32" s="322" t="str">
        <f>IF(AT31="","",VLOOKUP(AT31,'シフト記号表（勤務時間帯）'!$C$6:$K$35,9,FALSE))</f>
        <v/>
      </c>
      <c r="AU32" s="320" t="str">
        <f>IF(AU31="","",VLOOKUP(AU31,'シフト記号表（勤務時間帯）'!$C$6:$K$35,9,FALSE))</f>
        <v/>
      </c>
      <c r="AV32" s="321" t="str">
        <f>IF(AV31="","",VLOOKUP(AV31,'シフト記号表（勤務時間帯）'!$C$6:$K$35,9,FALSE))</f>
        <v/>
      </c>
      <c r="AW32" s="321" t="str">
        <f>IF(AW31="","",VLOOKUP(AW31,'シフト記号表（勤務時間帯）'!$C$6:$K$35,9,FALSE))</f>
        <v/>
      </c>
      <c r="AX32" s="790">
        <f>IF($BB$3="４週",SUM(S32:AT32),IF($BB$3="暦月",SUM(S32:AW32),""))</f>
        <v>0</v>
      </c>
      <c r="AY32" s="791"/>
      <c r="AZ32" s="792">
        <f>IF($BB$3="４週",AX32/4,IF($BB$3="暦月",'勤務形態一覧表（1枚版）'!AX32/('勤務形態一覧表（1枚版）'!$BB$8/7),""))</f>
        <v>0</v>
      </c>
      <c r="BA32" s="793"/>
      <c r="BB32" s="822"/>
      <c r="BC32" s="823"/>
      <c r="BD32" s="823"/>
      <c r="BE32" s="823"/>
      <c r="BF32" s="824"/>
    </row>
    <row r="33" spans="2:58" ht="20.25" customHeight="1" x14ac:dyDescent="0.15">
      <c r="B33" s="831"/>
      <c r="C33" s="839"/>
      <c r="D33" s="840"/>
      <c r="E33" s="841"/>
      <c r="F33" s="319">
        <f>C31</f>
        <v>0</v>
      </c>
      <c r="G33" s="749"/>
      <c r="H33" s="753"/>
      <c r="I33" s="751"/>
      <c r="J33" s="751"/>
      <c r="K33" s="752"/>
      <c r="L33" s="760"/>
      <c r="M33" s="761"/>
      <c r="N33" s="761"/>
      <c r="O33" s="762"/>
      <c r="P33" s="828" t="s">
        <v>485</v>
      </c>
      <c r="Q33" s="829"/>
      <c r="R33" s="830"/>
      <c r="S33" s="324" t="str">
        <f>IF(S31="","",VLOOKUP(S31,'シフト記号表（勤務時間帯）'!$C$6:$U$35,19,FALSE))</f>
        <v/>
      </c>
      <c r="T33" s="325" t="str">
        <f>IF(T31="","",VLOOKUP(T31,'シフト記号表（勤務時間帯）'!$C$6:$U$35,19,FALSE))</f>
        <v/>
      </c>
      <c r="U33" s="325" t="str">
        <f>IF(U31="","",VLOOKUP(U31,'シフト記号表（勤務時間帯）'!$C$6:$U$35,19,FALSE))</f>
        <v/>
      </c>
      <c r="V33" s="325" t="str">
        <f>IF(V31="","",VLOOKUP(V31,'シフト記号表（勤務時間帯）'!$C$6:$U$35,19,FALSE))</f>
        <v/>
      </c>
      <c r="W33" s="325" t="str">
        <f>IF(W31="","",VLOOKUP(W31,'シフト記号表（勤務時間帯）'!$C$6:$U$35,19,FALSE))</f>
        <v/>
      </c>
      <c r="X33" s="325" t="str">
        <f>IF(X31="","",VLOOKUP(X31,'シフト記号表（勤務時間帯）'!$C$6:$U$35,19,FALSE))</f>
        <v/>
      </c>
      <c r="Y33" s="326" t="str">
        <f>IF(Y31="","",VLOOKUP(Y31,'シフト記号表（勤務時間帯）'!$C$6:$U$35,19,FALSE))</f>
        <v/>
      </c>
      <c r="Z33" s="324" t="str">
        <f>IF(Z31="","",VLOOKUP(Z31,'シフト記号表（勤務時間帯）'!$C$6:$U$35,19,FALSE))</f>
        <v/>
      </c>
      <c r="AA33" s="325" t="str">
        <f>IF(AA31="","",VLOOKUP(AA31,'シフト記号表（勤務時間帯）'!$C$6:$U$35,19,FALSE))</f>
        <v/>
      </c>
      <c r="AB33" s="325" t="str">
        <f>IF(AB31="","",VLOOKUP(AB31,'シフト記号表（勤務時間帯）'!$C$6:$U$35,19,FALSE))</f>
        <v/>
      </c>
      <c r="AC33" s="325" t="str">
        <f>IF(AC31="","",VLOOKUP(AC31,'シフト記号表（勤務時間帯）'!$C$6:$U$35,19,FALSE))</f>
        <v/>
      </c>
      <c r="AD33" s="325" t="str">
        <f>IF(AD31="","",VLOOKUP(AD31,'シフト記号表（勤務時間帯）'!$C$6:$U$35,19,FALSE))</f>
        <v/>
      </c>
      <c r="AE33" s="325" t="str">
        <f>IF(AE31="","",VLOOKUP(AE31,'シフト記号表（勤務時間帯）'!$C$6:$U$35,19,FALSE))</f>
        <v/>
      </c>
      <c r="AF33" s="326" t="str">
        <f>IF(AF31="","",VLOOKUP(AF31,'シフト記号表（勤務時間帯）'!$C$6:$U$35,19,FALSE))</f>
        <v/>
      </c>
      <c r="AG33" s="324" t="str">
        <f>IF(AG31="","",VLOOKUP(AG31,'シフト記号表（勤務時間帯）'!$C$6:$U$35,19,FALSE))</f>
        <v/>
      </c>
      <c r="AH33" s="325" t="str">
        <f>IF(AH31="","",VLOOKUP(AH31,'シフト記号表（勤務時間帯）'!$C$6:$U$35,19,FALSE))</f>
        <v/>
      </c>
      <c r="AI33" s="325" t="str">
        <f>IF(AI31="","",VLOOKUP(AI31,'シフト記号表（勤務時間帯）'!$C$6:$U$35,19,FALSE))</f>
        <v/>
      </c>
      <c r="AJ33" s="325" t="str">
        <f>IF(AJ31="","",VLOOKUP(AJ31,'シフト記号表（勤務時間帯）'!$C$6:$U$35,19,FALSE))</f>
        <v/>
      </c>
      <c r="AK33" s="325" t="str">
        <f>IF(AK31="","",VLOOKUP(AK31,'シフト記号表（勤務時間帯）'!$C$6:$U$35,19,FALSE))</f>
        <v/>
      </c>
      <c r="AL33" s="325" t="str">
        <f>IF(AL31="","",VLOOKUP(AL31,'シフト記号表（勤務時間帯）'!$C$6:$U$35,19,FALSE))</f>
        <v/>
      </c>
      <c r="AM33" s="326" t="str">
        <f>IF(AM31="","",VLOOKUP(AM31,'シフト記号表（勤務時間帯）'!$C$6:$U$35,19,FALSE))</f>
        <v/>
      </c>
      <c r="AN33" s="324" t="str">
        <f>IF(AN31="","",VLOOKUP(AN31,'シフト記号表（勤務時間帯）'!$C$6:$U$35,19,FALSE))</f>
        <v/>
      </c>
      <c r="AO33" s="325" t="str">
        <f>IF(AO31="","",VLOOKUP(AO31,'シフト記号表（勤務時間帯）'!$C$6:$U$35,19,FALSE))</f>
        <v/>
      </c>
      <c r="AP33" s="325" t="str">
        <f>IF(AP31="","",VLOOKUP(AP31,'シフト記号表（勤務時間帯）'!$C$6:$U$35,19,FALSE))</f>
        <v/>
      </c>
      <c r="AQ33" s="325" t="str">
        <f>IF(AQ31="","",VLOOKUP(AQ31,'シフト記号表（勤務時間帯）'!$C$6:$U$35,19,FALSE))</f>
        <v/>
      </c>
      <c r="AR33" s="325" t="str">
        <f>IF(AR31="","",VLOOKUP(AR31,'シフト記号表（勤務時間帯）'!$C$6:$U$35,19,FALSE))</f>
        <v/>
      </c>
      <c r="AS33" s="325" t="str">
        <f>IF(AS31="","",VLOOKUP(AS31,'シフト記号表（勤務時間帯）'!$C$6:$U$35,19,FALSE))</f>
        <v/>
      </c>
      <c r="AT33" s="326" t="str">
        <f>IF(AT31="","",VLOOKUP(AT31,'シフト記号表（勤務時間帯）'!$C$6:$U$35,19,FALSE))</f>
        <v/>
      </c>
      <c r="AU33" s="324" t="str">
        <f>IF(AU31="","",VLOOKUP(AU31,'シフト記号表（勤務時間帯）'!$C$6:$U$35,19,FALSE))</f>
        <v/>
      </c>
      <c r="AV33" s="325" t="str">
        <f>IF(AV31="","",VLOOKUP(AV31,'シフト記号表（勤務時間帯）'!$C$6:$U$35,19,FALSE))</f>
        <v/>
      </c>
      <c r="AW33" s="325" t="str">
        <f>IF(AW31="","",VLOOKUP(AW31,'シフト記号表（勤務時間帯）'!$C$6:$U$35,19,FALSE))</f>
        <v/>
      </c>
      <c r="AX33" s="797">
        <f>IF($BB$3="４週",SUM(S33:AT33),IF($BB$3="暦月",SUM(S33:AW33),""))</f>
        <v>0</v>
      </c>
      <c r="AY33" s="798"/>
      <c r="AZ33" s="799">
        <f>IF($BB$3="４週",AX33/4,IF($BB$3="暦月",'勤務形態一覧表（1枚版）'!AX33/('勤務形態一覧表（1枚版）'!$BB$8/7),""))</f>
        <v>0</v>
      </c>
      <c r="BA33" s="800"/>
      <c r="BB33" s="825"/>
      <c r="BC33" s="826"/>
      <c r="BD33" s="826"/>
      <c r="BE33" s="826"/>
      <c r="BF33" s="827"/>
    </row>
    <row r="34" spans="2:58" ht="20.25" customHeight="1" x14ac:dyDescent="0.15">
      <c r="B34" s="831">
        <f>B31+1</f>
        <v>5</v>
      </c>
      <c r="C34" s="833"/>
      <c r="D34" s="834"/>
      <c r="E34" s="835"/>
      <c r="F34" s="327"/>
      <c r="G34" s="747"/>
      <c r="H34" s="750"/>
      <c r="I34" s="751"/>
      <c r="J34" s="751"/>
      <c r="K34" s="752"/>
      <c r="L34" s="754"/>
      <c r="M34" s="755"/>
      <c r="N34" s="755"/>
      <c r="O34" s="756"/>
      <c r="P34" s="763" t="s">
        <v>651</v>
      </c>
      <c r="Q34" s="764"/>
      <c r="R34" s="765"/>
      <c r="S34" s="316"/>
      <c r="T34" s="317"/>
      <c r="U34" s="317"/>
      <c r="V34" s="317"/>
      <c r="W34" s="317"/>
      <c r="X34" s="317"/>
      <c r="Y34" s="318"/>
      <c r="Z34" s="316"/>
      <c r="AA34" s="317"/>
      <c r="AB34" s="317"/>
      <c r="AC34" s="317"/>
      <c r="AD34" s="317"/>
      <c r="AE34" s="317"/>
      <c r="AF34" s="318"/>
      <c r="AG34" s="316"/>
      <c r="AH34" s="317"/>
      <c r="AI34" s="317"/>
      <c r="AJ34" s="317"/>
      <c r="AK34" s="317"/>
      <c r="AL34" s="317"/>
      <c r="AM34" s="318"/>
      <c r="AN34" s="316"/>
      <c r="AO34" s="317"/>
      <c r="AP34" s="317"/>
      <c r="AQ34" s="317"/>
      <c r="AR34" s="317"/>
      <c r="AS34" s="317"/>
      <c r="AT34" s="318"/>
      <c r="AU34" s="316"/>
      <c r="AV34" s="317"/>
      <c r="AW34" s="317"/>
      <c r="AX34" s="778"/>
      <c r="AY34" s="779"/>
      <c r="AZ34" s="780"/>
      <c r="BA34" s="781"/>
      <c r="BB34" s="819"/>
      <c r="BC34" s="820"/>
      <c r="BD34" s="820"/>
      <c r="BE34" s="820"/>
      <c r="BF34" s="821"/>
    </row>
    <row r="35" spans="2:58" ht="20.25" customHeight="1" x14ac:dyDescent="0.15">
      <c r="B35" s="831"/>
      <c r="C35" s="836"/>
      <c r="D35" s="837"/>
      <c r="E35" s="838"/>
      <c r="F35" s="319"/>
      <c r="G35" s="748"/>
      <c r="H35" s="753"/>
      <c r="I35" s="751"/>
      <c r="J35" s="751"/>
      <c r="K35" s="752"/>
      <c r="L35" s="757"/>
      <c r="M35" s="758"/>
      <c r="N35" s="758"/>
      <c r="O35" s="759"/>
      <c r="P35" s="787" t="s">
        <v>484</v>
      </c>
      <c r="Q35" s="788"/>
      <c r="R35" s="789"/>
      <c r="S35" s="320" t="str">
        <f>IF(S34="","",VLOOKUP(S34,'シフト記号表（勤務時間帯）'!$C$6:$K$35,9,FALSE))</f>
        <v/>
      </c>
      <c r="T35" s="321" t="str">
        <f>IF(T34="","",VLOOKUP(T34,'シフト記号表（勤務時間帯）'!$C$6:$K$35,9,FALSE))</f>
        <v/>
      </c>
      <c r="U35" s="321" t="str">
        <f>IF(U34="","",VLOOKUP(U34,'シフト記号表（勤務時間帯）'!$C$6:$K$35,9,FALSE))</f>
        <v/>
      </c>
      <c r="V35" s="321" t="str">
        <f>IF(V34="","",VLOOKUP(V34,'シフト記号表（勤務時間帯）'!$C$6:$K$35,9,FALSE))</f>
        <v/>
      </c>
      <c r="W35" s="321" t="str">
        <f>IF(W34="","",VLOOKUP(W34,'シフト記号表（勤務時間帯）'!$C$6:$K$35,9,FALSE))</f>
        <v/>
      </c>
      <c r="X35" s="321" t="str">
        <f>IF(X34="","",VLOOKUP(X34,'シフト記号表（勤務時間帯）'!$C$6:$K$35,9,FALSE))</f>
        <v/>
      </c>
      <c r="Y35" s="322" t="str">
        <f>IF(Y34="","",VLOOKUP(Y34,'シフト記号表（勤務時間帯）'!$C$6:$K$35,9,FALSE))</f>
        <v/>
      </c>
      <c r="Z35" s="320" t="str">
        <f>IF(Z34="","",VLOOKUP(Z34,'シフト記号表（勤務時間帯）'!$C$6:$K$35,9,FALSE))</f>
        <v/>
      </c>
      <c r="AA35" s="321" t="str">
        <f>IF(AA34="","",VLOOKUP(AA34,'シフト記号表（勤務時間帯）'!$C$6:$K$35,9,FALSE))</f>
        <v/>
      </c>
      <c r="AB35" s="321" t="str">
        <f>IF(AB34="","",VLOOKUP(AB34,'シフト記号表（勤務時間帯）'!$C$6:$K$35,9,FALSE))</f>
        <v/>
      </c>
      <c r="AC35" s="321" t="str">
        <f>IF(AC34="","",VLOOKUP(AC34,'シフト記号表（勤務時間帯）'!$C$6:$K$35,9,FALSE))</f>
        <v/>
      </c>
      <c r="AD35" s="321" t="str">
        <f>IF(AD34="","",VLOOKUP(AD34,'シフト記号表（勤務時間帯）'!$C$6:$K$35,9,FALSE))</f>
        <v/>
      </c>
      <c r="AE35" s="321" t="str">
        <f>IF(AE34="","",VLOOKUP(AE34,'シフト記号表（勤務時間帯）'!$C$6:$K$35,9,FALSE))</f>
        <v/>
      </c>
      <c r="AF35" s="322" t="str">
        <f>IF(AF34="","",VLOOKUP(AF34,'シフト記号表（勤務時間帯）'!$C$6:$K$35,9,FALSE))</f>
        <v/>
      </c>
      <c r="AG35" s="320" t="str">
        <f>IF(AG34="","",VLOOKUP(AG34,'シフト記号表（勤務時間帯）'!$C$6:$K$35,9,FALSE))</f>
        <v/>
      </c>
      <c r="AH35" s="321" t="str">
        <f>IF(AH34="","",VLOOKUP(AH34,'シフト記号表（勤務時間帯）'!$C$6:$K$35,9,FALSE))</f>
        <v/>
      </c>
      <c r="AI35" s="321" t="str">
        <f>IF(AI34="","",VLOOKUP(AI34,'シフト記号表（勤務時間帯）'!$C$6:$K$35,9,FALSE))</f>
        <v/>
      </c>
      <c r="AJ35" s="321" t="str">
        <f>IF(AJ34="","",VLOOKUP(AJ34,'シフト記号表（勤務時間帯）'!$C$6:$K$35,9,FALSE))</f>
        <v/>
      </c>
      <c r="AK35" s="321" t="str">
        <f>IF(AK34="","",VLOOKUP(AK34,'シフト記号表（勤務時間帯）'!$C$6:$K$35,9,FALSE))</f>
        <v/>
      </c>
      <c r="AL35" s="321" t="str">
        <f>IF(AL34="","",VLOOKUP(AL34,'シフト記号表（勤務時間帯）'!$C$6:$K$35,9,FALSE))</f>
        <v/>
      </c>
      <c r="AM35" s="322" t="str">
        <f>IF(AM34="","",VLOOKUP(AM34,'シフト記号表（勤務時間帯）'!$C$6:$K$35,9,FALSE))</f>
        <v/>
      </c>
      <c r="AN35" s="320" t="str">
        <f>IF(AN34="","",VLOOKUP(AN34,'シフト記号表（勤務時間帯）'!$C$6:$K$35,9,FALSE))</f>
        <v/>
      </c>
      <c r="AO35" s="321" t="str">
        <f>IF(AO34="","",VLOOKUP(AO34,'シフト記号表（勤務時間帯）'!$C$6:$K$35,9,FALSE))</f>
        <v/>
      </c>
      <c r="AP35" s="321" t="str">
        <f>IF(AP34="","",VLOOKUP(AP34,'シフト記号表（勤務時間帯）'!$C$6:$K$35,9,FALSE))</f>
        <v/>
      </c>
      <c r="AQ35" s="321" t="str">
        <f>IF(AQ34="","",VLOOKUP(AQ34,'シフト記号表（勤務時間帯）'!$C$6:$K$35,9,FALSE))</f>
        <v/>
      </c>
      <c r="AR35" s="321" t="str">
        <f>IF(AR34="","",VLOOKUP(AR34,'シフト記号表（勤務時間帯）'!$C$6:$K$35,9,FALSE))</f>
        <v/>
      </c>
      <c r="AS35" s="321" t="str">
        <f>IF(AS34="","",VLOOKUP(AS34,'シフト記号表（勤務時間帯）'!$C$6:$K$35,9,FALSE))</f>
        <v/>
      </c>
      <c r="AT35" s="322" t="str">
        <f>IF(AT34="","",VLOOKUP(AT34,'シフト記号表（勤務時間帯）'!$C$6:$K$35,9,FALSE))</f>
        <v/>
      </c>
      <c r="AU35" s="320" t="str">
        <f>IF(AU34="","",VLOOKUP(AU34,'シフト記号表（勤務時間帯）'!$C$6:$K$35,9,FALSE))</f>
        <v/>
      </c>
      <c r="AV35" s="321" t="str">
        <f>IF(AV34="","",VLOOKUP(AV34,'シフト記号表（勤務時間帯）'!$C$6:$K$35,9,FALSE))</f>
        <v/>
      </c>
      <c r="AW35" s="321" t="str">
        <f>IF(AW34="","",VLOOKUP(AW34,'シフト記号表（勤務時間帯）'!$C$6:$K$35,9,FALSE))</f>
        <v/>
      </c>
      <c r="AX35" s="790">
        <f>IF($BB$3="４週",SUM(S35:AT35),IF($BB$3="暦月",SUM(S35:AW35),""))</f>
        <v>0</v>
      </c>
      <c r="AY35" s="791"/>
      <c r="AZ35" s="792">
        <f>IF($BB$3="４週",AX35/4,IF($BB$3="暦月",'勤務形態一覧表（1枚版）'!AX35/('勤務形態一覧表（1枚版）'!$BB$8/7),""))</f>
        <v>0</v>
      </c>
      <c r="BA35" s="793"/>
      <c r="BB35" s="822"/>
      <c r="BC35" s="823"/>
      <c r="BD35" s="823"/>
      <c r="BE35" s="823"/>
      <c r="BF35" s="824"/>
    </row>
    <row r="36" spans="2:58" ht="20.25" customHeight="1" x14ac:dyDescent="0.15">
      <c r="B36" s="831"/>
      <c r="C36" s="839"/>
      <c r="D36" s="840"/>
      <c r="E36" s="841"/>
      <c r="F36" s="319">
        <f>C34</f>
        <v>0</v>
      </c>
      <c r="G36" s="749"/>
      <c r="H36" s="753"/>
      <c r="I36" s="751"/>
      <c r="J36" s="751"/>
      <c r="K36" s="752"/>
      <c r="L36" s="760"/>
      <c r="M36" s="761"/>
      <c r="N36" s="761"/>
      <c r="O36" s="762"/>
      <c r="P36" s="828" t="s">
        <v>485</v>
      </c>
      <c r="Q36" s="829"/>
      <c r="R36" s="830"/>
      <c r="S36" s="324" t="str">
        <f>IF(S34="","",VLOOKUP(S34,'シフト記号表（勤務時間帯）'!$C$6:$U$35,19,FALSE))</f>
        <v/>
      </c>
      <c r="T36" s="325" t="str">
        <f>IF(T34="","",VLOOKUP(T34,'シフト記号表（勤務時間帯）'!$C$6:$U$35,19,FALSE))</f>
        <v/>
      </c>
      <c r="U36" s="325" t="str">
        <f>IF(U34="","",VLOOKUP(U34,'シフト記号表（勤務時間帯）'!$C$6:$U$35,19,FALSE))</f>
        <v/>
      </c>
      <c r="V36" s="325" t="str">
        <f>IF(V34="","",VLOOKUP(V34,'シフト記号表（勤務時間帯）'!$C$6:$U$35,19,FALSE))</f>
        <v/>
      </c>
      <c r="W36" s="325" t="str">
        <f>IF(W34="","",VLOOKUP(W34,'シフト記号表（勤務時間帯）'!$C$6:$U$35,19,FALSE))</f>
        <v/>
      </c>
      <c r="X36" s="325" t="str">
        <f>IF(X34="","",VLOOKUP(X34,'シフト記号表（勤務時間帯）'!$C$6:$U$35,19,FALSE))</f>
        <v/>
      </c>
      <c r="Y36" s="326" t="str">
        <f>IF(Y34="","",VLOOKUP(Y34,'シフト記号表（勤務時間帯）'!$C$6:$U$35,19,FALSE))</f>
        <v/>
      </c>
      <c r="Z36" s="324" t="str">
        <f>IF(Z34="","",VLOOKUP(Z34,'シフト記号表（勤務時間帯）'!$C$6:$U$35,19,FALSE))</f>
        <v/>
      </c>
      <c r="AA36" s="325" t="str">
        <f>IF(AA34="","",VLOOKUP(AA34,'シフト記号表（勤務時間帯）'!$C$6:$U$35,19,FALSE))</f>
        <v/>
      </c>
      <c r="AB36" s="325" t="str">
        <f>IF(AB34="","",VLOOKUP(AB34,'シフト記号表（勤務時間帯）'!$C$6:$U$35,19,FALSE))</f>
        <v/>
      </c>
      <c r="AC36" s="325" t="str">
        <f>IF(AC34="","",VLOOKUP(AC34,'シフト記号表（勤務時間帯）'!$C$6:$U$35,19,FALSE))</f>
        <v/>
      </c>
      <c r="AD36" s="325" t="str">
        <f>IF(AD34="","",VLOOKUP(AD34,'シフト記号表（勤務時間帯）'!$C$6:$U$35,19,FALSE))</f>
        <v/>
      </c>
      <c r="AE36" s="325" t="str">
        <f>IF(AE34="","",VLOOKUP(AE34,'シフト記号表（勤務時間帯）'!$C$6:$U$35,19,FALSE))</f>
        <v/>
      </c>
      <c r="AF36" s="326" t="str">
        <f>IF(AF34="","",VLOOKUP(AF34,'シフト記号表（勤務時間帯）'!$C$6:$U$35,19,FALSE))</f>
        <v/>
      </c>
      <c r="AG36" s="324" t="str">
        <f>IF(AG34="","",VLOOKUP(AG34,'シフト記号表（勤務時間帯）'!$C$6:$U$35,19,FALSE))</f>
        <v/>
      </c>
      <c r="AH36" s="325" t="str">
        <f>IF(AH34="","",VLOOKUP(AH34,'シフト記号表（勤務時間帯）'!$C$6:$U$35,19,FALSE))</f>
        <v/>
      </c>
      <c r="AI36" s="325" t="str">
        <f>IF(AI34="","",VLOOKUP(AI34,'シフト記号表（勤務時間帯）'!$C$6:$U$35,19,FALSE))</f>
        <v/>
      </c>
      <c r="AJ36" s="325" t="str">
        <f>IF(AJ34="","",VLOOKUP(AJ34,'シフト記号表（勤務時間帯）'!$C$6:$U$35,19,FALSE))</f>
        <v/>
      </c>
      <c r="AK36" s="325" t="str">
        <f>IF(AK34="","",VLOOKUP(AK34,'シフト記号表（勤務時間帯）'!$C$6:$U$35,19,FALSE))</f>
        <v/>
      </c>
      <c r="AL36" s="325" t="str">
        <f>IF(AL34="","",VLOOKUP(AL34,'シフト記号表（勤務時間帯）'!$C$6:$U$35,19,FALSE))</f>
        <v/>
      </c>
      <c r="AM36" s="326" t="str">
        <f>IF(AM34="","",VLOOKUP(AM34,'シフト記号表（勤務時間帯）'!$C$6:$U$35,19,FALSE))</f>
        <v/>
      </c>
      <c r="AN36" s="324" t="str">
        <f>IF(AN34="","",VLOOKUP(AN34,'シフト記号表（勤務時間帯）'!$C$6:$U$35,19,FALSE))</f>
        <v/>
      </c>
      <c r="AO36" s="325" t="str">
        <f>IF(AO34="","",VLOOKUP(AO34,'シフト記号表（勤務時間帯）'!$C$6:$U$35,19,FALSE))</f>
        <v/>
      </c>
      <c r="AP36" s="325" t="str">
        <f>IF(AP34="","",VLOOKUP(AP34,'シフト記号表（勤務時間帯）'!$C$6:$U$35,19,FALSE))</f>
        <v/>
      </c>
      <c r="AQ36" s="325" t="str">
        <f>IF(AQ34="","",VLOOKUP(AQ34,'シフト記号表（勤務時間帯）'!$C$6:$U$35,19,FALSE))</f>
        <v/>
      </c>
      <c r="AR36" s="325" t="str">
        <f>IF(AR34="","",VLOOKUP(AR34,'シフト記号表（勤務時間帯）'!$C$6:$U$35,19,FALSE))</f>
        <v/>
      </c>
      <c r="AS36" s="325" t="str">
        <f>IF(AS34="","",VLOOKUP(AS34,'シフト記号表（勤務時間帯）'!$C$6:$U$35,19,FALSE))</f>
        <v/>
      </c>
      <c r="AT36" s="326" t="str">
        <f>IF(AT34="","",VLOOKUP(AT34,'シフト記号表（勤務時間帯）'!$C$6:$U$35,19,FALSE))</f>
        <v/>
      </c>
      <c r="AU36" s="324" t="str">
        <f>IF(AU34="","",VLOOKUP(AU34,'シフト記号表（勤務時間帯）'!$C$6:$U$35,19,FALSE))</f>
        <v/>
      </c>
      <c r="AV36" s="325" t="str">
        <f>IF(AV34="","",VLOOKUP(AV34,'シフト記号表（勤務時間帯）'!$C$6:$U$35,19,FALSE))</f>
        <v/>
      </c>
      <c r="AW36" s="325" t="str">
        <f>IF(AW34="","",VLOOKUP(AW34,'シフト記号表（勤務時間帯）'!$C$6:$U$35,19,FALSE))</f>
        <v/>
      </c>
      <c r="AX36" s="797">
        <f>IF($BB$3="４週",SUM(S36:AT36),IF($BB$3="暦月",SUM(S36:AW36),""))</f>
        <v>0</v>
      </c>
      <c r="AY36" s="798"/>
      <c r="AZ36" s="799">
        <f>IF($BB$3="４週",AX36/4,IF($BB$3="暦月",'勤務形態一覧表（1枚版）'!AX36/('勤務形態一覧表（1枚版）'!$BB$8/7),""))</f>
        <v>0</v>
      </c>
      <c r="BA36" s="800"/>
      <c r="BB36" s="825"/>
      <c r="BC36" s="826"/>
      <c r="BD36" s="826"/>
      <c r="BE36" s="826"/>
      <c r="BF36" s="827"/>
    </row>
    <row r="37" spans="2:58" ht="20.25" customHeight="1" x14ac:dyDescent="0.15">
      <c r="B37" s="831">
        <f>B34+1</f>
        <v>6</v>
      </c>
      <c r="C37" s="833"/>
      <c r="D37" s="834"/>
      <c r="E37" s="835"/>
      <c r="F37" s="327"/>
      <c r="G37" s="747"/>
      <c r="H37" s="750"/>
      <c r="I37" s="751"/>
      <c r="J37" s="751"/>
      <c r="K37" s="752"/>
      <c r="L37" s="754"/>
      <c r="M37" s="755"/>
      <c r="N37" s="755"/>
      <c r="O37" s="756"/>
      <c r="P37" s="763" t="s">
        <v>754</v>
      </c>
      <c r="Q37" s="764"/>
      <c r="R37" s="765"/>
      <c r="S37" s="316"/>
      <c r="T37" s="317"/>
      <c r="U37" s="317"/>
      <c r="V37" s="317"/>
      <c r="W37" s="317"/>
      <c r="X37" s="317"/>
      <c r="Y37" s="318"/>
      <c r="Z37" s="316"/>
      <c r="AA37" s="317"/>
      <c r="AB37" s="317"/>
      <c r="AC37" s="317"/>
      <c r="AD37" s="317"/>
      <c r="AE37" s="317"/>
      <c r="AF37" s="318"/>
      <c r="AG37" s="316"/>
      <c r="AH37" s="317"/>
      <c r="AI37" s="317"/>
      <c r="AJ37" s="317"/>
      <c r="AK37" s="317"/>
      <c r="AL37" s="317"/>
      <c r="AM37" s="318"/>
      <c r="AN37" s="316"/>
      <c r="AO37" s="317"/>
      <c r="AP37" s="317"/>
      <c r="AQ37" s="317"/>
      <c r="AR37" s="317"/>
      <c r="AS37" s="317"/>
      <c r="AT37" s="318"/>
      <c r="AU37" s="316"/>
      <c r="AV37" s="317"/>
      <c r="AW37" s="317"/>
      <c r="AX37" s="778"/>
      <c r="AY37" s="779"/>
      <c r="AZ37" s="780"/>
      <c r="BA37" s="781"/>
      <c r="BB37" s="819"/>
      <c r="BC37" s="820"/>
      <c r="BD37" s="820"/>
      <c r="BE37" s="820"/>
      <c r="BF37" s="821"/>
    </row>
    <row r="38" spans="2:58" ht="20.25" customHeight="1" x14ac:dyDescent="0.15">
      <c r="B38" s="831"/>
      <c r="C38" s="836"/>
      <c r="D38" s="837"/>
      <c r="E38" s="838"/>
      <c r="F38" s="319"/>
      <c r="G38" s="748"/>
      <c r="H38" s="753"/>
      <c r="I38" s="751"/>
      <c r="J38" s="751"/>
      <c r="K38" s="752"/>
      <c r="L38" s="757"/>
      <c r="M38" s="758"/>
      <c r="N38" s="758"/>
      <c r="O38" s="759"/>
      <c r="P38" s="787" t="s">
        <v>484</v>
      </c>
      <c r="Q38" s="788"/>
      <c r="R38" s="789"/>
      <c r="S38" s="320" t="str">
        <f>IF(S37="","",VLOOKUP(S37,'シフト記号表（勤務時間帯）'!$C$6:$K$35,9,FALSE))</f>
        <v/>
      </c>
      <c r="T38" s="321" t="str">
        <f>IF(T37="","",VLOOKUP(T37,'シフト記号表（勤務時間帯）'!$C$6:$K$35,9,FALSE))</f>
        <v/>
      </c>
      <c r="U38" s="321" t="str">
        <f>IF(U37="","",VLOOKUP(U37,'シフト記号表（勤務時間帯）'!$C$6:$K$35,9,FALSE))</f>
        <v/>
      </c>
      <c r="V38" s="321" t="str">
        <f>IF(V37="","",VLOOKUP(V37,'シフト記号表（勤務時間帯）'!$C$6:$K$35,9,FALSE))</f>
        <v/>
      </c>
      <c r="W38" s="321" t="str">
        <f>IF(W37="","",VLOOKUP(W37,'シフト記号表（勤務時間帯）'!$C$6:$K$35,9,FALSE))</f>
        <v/>
      </c>
      <c r="X38" s="321" t="str">
        <f>IF(X37="","",VLOOKUP(X37,'シフト記号表（勤務時間帯）'!$C$6:$K$35,9,FALSE))</f>
        <v/>
      </c>
      <c r="Y38" s="322" t="str">
        <f>IF(Y37="","",VLOOKUP(Y37,'シフト記号表（勤務時間帯）'!$C$6:$K$35,9,FALSE))</f>
        <v/>
      </c>
      <c r="Z38" s="320" t="str">
        <f>IF(Z37="","",VLOOKUP(Z37,'シフト記号表（勤務時間帯）'!$C$6:$K$35,9,FALSE))</f>
        <v/>
      </c>
      <c r="AA38" s="321" t="str">
        <f>IF(AA37="","",VLOOKUP(AA37,'シフト記号表（勤務時間帯）'!$C$6:$K$35,9,FALSE))</f>
        <v/>
      </c>
      <c r="AB38" s="321" t="str">
        <f>IF(AB37="","",VLOOKUP(AB37,'シフト記号表（勤務時間帯）'!$C$6:$K$35,9,FALSE))</f>
        <v/>
      </c>
      <c r="AC38" s="321" t="str">
        <f>IF(AC37="","",VLOOKUP(AC37,'シフト記号表（勤務時間帯）'!$C$6:$K$35,9,FALSE))</f>
        <v/>
      </c>
      <c r="AD38" s="321" t="str">
        <f>IF(AD37="","",VLOOKUP(AD37,'シフト記号表（勤務時間帯）'!$C$6:$K$35,9,FALSE))</f>
        <v/>
      </c>
      <c r="AE38" s="321" t="str">
        <f>IF(AE37="","",VLOOKUP(AE37,'シフト記号表（勤務時間帯）'!$C$6:$K$35,9,FALSE))</f>
        <v/>
      </c>
      <c r="AF38" s="322" t="str">
        <f>IF(AF37="","",VLOOKUP(AF37,'シフト記号表（勤務時間帯）'!$C$6:$K$35,9,FALSE))</f>
        <v/>
      </c>
      <c r="AG38" s="320" t="str">
        <f>IF(AG37="","",VLOOKUP(AG37,'シフト記号表（勤務時間帯）'!$C$6:$K$35,9,FALSE))</f>
        <v/>
      </c>
      <c r="AH38" s="321" t="str">
        <f>IF(AH37="","",VLOOKUP(AH37,'シフト記号表（勤務時間帯）'!$C$6:$K$35,9,FALSE))</f>
        <v/>
      </c>
      <c r="AI38" s="321" t="str">
        <f>IF(AI37="","",VLOOKUP(AI37,'シフト記号表（勤務時間帯）'!$C$6:$K$35,9,FALSE))</f>
        <v/>
      </c>
      <c r="AJ38" s="321" t="str">
        <f>IF(AJ37="","",VLOOKUP(AJ37,'シフト記号表（勤務時間帯）'!$C$6:$K$35,9,FALSE))</f>
        <v/>
      </c>
      <c r="AK38" s="321" t="str">
        <f>IF(AK37="","",VLOOKUP(AK37,'シフト記号表（勤務時間帯）'!$C$6:$K$35,9,FALSE))</f>
        <v/>
      </c>
      <c r="AL38" s="321" t="str">
        <f>IF(AL37="","",VLOOKUP(AL37,'シフト記号表（勤務時間帯）'!$C$6:$K$35,9,FALSE))</f>
        <v/>
      </c>
      <c r="AM38" s="322" t="str">
        <f>IF(AM37="","",VLOOKUP(AM37,'シフト記号表（勤務時間帯）'!$C$6:$K$35,9,FALSE))</f>
        <v/>
      </c>
      <c r="AN38" s="320" t="str">
        <f>IF(AN37="","",VLOOKUP(AN37,'シフト記号表（勤務時間帯）'!$C$6:$K$35,9,FALSE))</f>
        <v/>
      </c>
      <c r="AO38" s="321" t="str">
        <f>IF(AO37="","",VLOOKUP(AO37,'シフト記号表（勤務時間帯）'!$C$6:$K$35,9,FALSE))</f>
        <v/>
      </c>
      <c r="AP38" s="321" t="str">
        <f>IF(AP37="","",VLOOKUP(AP37,'シフト記号表（勤務時間帯）'!$C$6:$K$35,9,FALSE))</f>
        <v/>
      </c>
      <c r="AQ38" s="321" t="str">
        <f>IF(AQ37="","",VLOOKUP(AQ37,'シフト記号表（勤務時間帯）'!$C$6:$K$35,9,FALSE))</f>
        <v/>
      </c>
      <c r="AR38" s="321" t="str">
        <f>IF(AR37="","",VLOOKUP(AR37,'シフト記号表（勤務時間帯）'!$C$6:$K$35,9,FALSE))</f>
        <v/>
      </c>
      <c r="AS38" s="321" t="str">
        <f>IF(AS37="","",VLOOKUP(AS37,'シフト記号表（勤務時間帯）'!$C$6:$K$35,9,FALSE))</f>
        <v/>
      </c>
      <c r="AT38" s="322" t="str">
        <f>IF(AT37="","",VLOOKUP(AT37,'シフト記号表（勤務時間帯）'!$C$6:$K$35,9,FALSE))</f>
        <v/>
      </c>
      <c r="AU38" s="320" t="str">
        <f>IF(AU37="","",VLOOKUP(AU37,'シフト記号表（勤務時間帯）'!$C$6:$K$35,9,FALSE))</f>
        <v/>
      </c>
      <c r="AV38" s="321" t="str">
        <f>IF(AV37="","",VLOOKUP(AV37,'シフト記号表（勤務時間帯）'!$C$6:$K$35,9,FALSE))</f>
        <v/>
      </c>
      <c r="AW38" s="321" t="str">
        <f>IF(AW37="","",VLOOKUP(AW37,'シフト記号表（勤務時間帯）'!$C$6:$K$35,9,FALSE))</f>
        <v/>
      </c>
      <c r="AX38" s="790">
        <f>IF($BB$3="４週",SUM(S38:AT38),IF($BB$3="暦月",SUM(S38:AW38),""))</f>
        <v>0</v>
      </c>
      <c r="AY38" s="791"/>
      <c r="AZ38" s="792">
        <f>IF($BB$3="４週",AX38/4,IF($BB$3="暦月",'勤務形態一覧表（1枚版）'!AX38/('勤務形態一覧表（1枚版）'!$BB$8/7),""))</f>
        <v>0</v>
      </c>
      <c r="BA38" s="793"/>
      <c r="BB38" s="822"/>
      <c r="BC38" s="823"/>
      <c r="BD38" s="823"/>
      <c r="BE38" s="823"/>
      <c r="BF38" s="824"/>
    </row>
    <row r="39" spans="2:58" ht="20.25" customHeight="1" x14ac:dyDescent="0.15">
      <c r="B39" s="831"/>
      <c r="C39" s="839"/>
      <c r="D39" s="840"/>
      <c r="E39" s="841"/>
      <c r="F39" s="319">
        <f>C37</f>
        <v>0</v>
      </c>
      <c r="G39" s="749"/>
      <c r="H39" s="753"/>
      <c r="I39" s="751"/>
      <c r="J39" s="751"/>
      <c r="K39" s="752"/>
      <c r="L39" s="760"/>
      <c r="M39" s="761"/>
      <c r="N39" s="761"/>
      <c r="O39" s="762"/>
      <c r="P39" s="828" t="s">
        <v>485</v>
      </c>
      <c r="Q39" s="829"/>
      <c r="R39" s="830"/>
      <c r="S39" s="324" t="str">
        <f>IF(S37="","",VLOOKUP(S37,'シフト記号表（勤務時間帯）'!$C$6:$U$35,19,FALSE))</f>
        <v/>
      </c>
      <c r="T39" s="325" t="str">
        <f>IF(T37="","",VLOOKUP(T37,'シフト記号表（勤務時間帯）'!$C$6:$U$35,19,FALSE))</f>
        <v/>
      </c>
      <c r="U39" s="325" t="str">
        <f>IF(U37="","",VLOOKUP(U37,'シフト記号表（勤務時間帯）'!$C$6:$U$35,19,FALSE))</f>
        <v/>
      </c>
      <c r="V39" s="325" t="str">
        <f>IF(V37="","",VLOOKUP(V37,'シフト記号表（勤務時間帯）'!$C$6:$U$35,19,FALSE))</f>
        <v/>
      </c>
      <c r="W39" s="325" t="str">
        <f>IF(W37="","",VLOOKUP(W37,'シフト記号表（勤務時間帯）'!$C$6:$U$35,19,FALSE))</f>
        <v/>
      </c>
      <c r="X39" s="325" t="str">
        <f>IF(X37="","",VLOOKUP(X37,'シフト記号表（勤務時間帯）'!$C$6:$U$35,19,FALSE))</f>
        <v/>
      </c>
      <c r="Y39" s="326" t="str">
        <f>IF(Y37="","",VLOOKUP(Y37,'シフト記号表（勤務時間帯）'!$C$6:$U$35,19,FALSE))</f>
        <v/>
      </c>
      <c r="Z39" s="324" t="str">
        <f>IF(Z37="","",VLOOKUP(Z37,'シフト記号表（勤務時間帯）'!$C$6:$U$35,19,FALSE))</f>
        <v/>
      </c>
      <c r="AA39" s="325" t="str">
        <f>IF(AA37="","",VLOOKUP(AA37,'シフト記号表（勤務時間帯）'!$C$6:$U$35,19,FALSE))</f>
        <v/>
      </c>
      <c r="AB39" s="325" t="str">
        <f>IF(AB37="","",VLOOKUP(AB37,'シフト記号表（勤務時間帯）'!$C$6:$U$35,19,FALSE))</f>
        <v/>
      </c>
      <c r="AC39" s="325" t="str">
        <f>IF(AC37="","",VLOOKUP(AC37,'シフト記号表（勤務時間帯）'!$C$6:$U$35,19,FALSE))</f>
        <v/>
      </c>
      <c r="AD39" s="325" t="str">
        <f>IF(AD37="","",VLOOKUP(AD37,'シフト記号表（勤務時間帯）'!$C$6:$U$35,19,FALSE))</f>
        <v/>
      </c>
      <c r="AE39" s="325" t="str">
        <f>IF(AE37="","",VLOOKUP(AE37,'シフト記号表（勤務時間帯）'!$C$6:$U$35,19,FALSE))</f>
        <v/>
      </c>
      <c r="AF39" s="326" t="str">
        <f>IF(AF37="","",VLOOKUP(AF37,'シフト記号表（勤務時間帯）'!$C$6:$U$35,19,FALSE))</f>
        <v/>
      </c>
      <c r="AG39" s="324" t="str">
        <f>IF(AG37="","",VLOOKUP(AG37,'シフト記号表（勤務時間帯）'!$C$6:$U$35,19,FALSE))</f>
        <v/>
      </c>
      <c r="AH39" s="325" t="str">
        <f>IF(AH37="","",VLOOKUP(AH37,'シフト記号表（勤務時間帯）'!$C$6:$U$35,19,FALSE))</f>
        <v/>
      </c>
      <c r="AI39" s="325" t="str">
        <f>IF(AI37="","",VLOOKUP(AI37,'シフト記号表（勤務時間帯）'!$C$6:$U$35,19,FALSE))</f>
        <v/>
      </c>
      <c r="AJ39" s="325" t="str">
        <f>IF(AJ37="","",VLOOKUP(AJ37,'シフト記号表（勤務時間帯）'!$C$6:$U$35,19,FALSE))</f>
        <v/>
      </c>
      <c r="AK39" s="325" t="str">
        <f>IF(AK37="","",VLOOKUP(AK37,'シフト記号表（勤務時間帯）'!$C$6:$U$35,19,FALSE))</f>
        <v/>
      </c>
      <c r="AL39" s="325" t="str">
        <f>IF(AL37="","",VLOOKUP(AL37,'シフト記号表（勤務時間帯）'!$C$6:$U$35,19,FALSE))</f>
        <v/>
      </c>
      <c r="AM39" s="326" t="str">
        <f>IF(AM37="","",VLOOKUP(AM37,'シフト記号表（勤務時間帯）'!$C$6:$U$35,19,FALSE))</f>
        <v/>
      </c>
      <c r="AN39" s="324" t="str">
        <f>IF(AN37="","",VLOOKUP(AN37,'シフト記号表（勤務時間帯）'!$C$6:$U$35,19,FALSE))</f>
        <v/>
      </c>
      <c r="AO39" s="325" t="str">
        <f>IF(AO37="","",VLOOKUP(AO37,'シフト記号表（勤務時間帯）'!$C$6:$U$35,19,FALSE))</f>
        <v/>
      </c>
      <c r="AP39" s="325" t="str">
        <f>IF(AP37="","",VLOOKUP(AP37,'シフト記号表（勤務時間帯）'!$C$6:$U$35,19,FALSE))</f>
        <v/>
      </c>
      <c r="AQ39" s="325" t="str">
        <f>IF(AQ37="","",VLOOKUP(AQ37,'シフト記号表（勤務時間帯）'!$C$6:$U$35,19,FALSE))</f>
        <v/>
      </c>
      <c r="AR39" s="325" t="str">
        <f>IF(AR37="","",VLOOKUP(AR37,'シフト記号表（勤務時間帯）'!$C$6:$U$35,19,FALSE))</f>
        <v/>
      </c>
      <c r="AS39" s="325" t="str">
        <f>IF(AS37="","",VLOOKUP(AS37,'シフト記号表（勤務時間帯）'!$C$6:$U$35,19,FALSE))</f>
        <v/>
      </c>
      <c r="AT39" s="326" t="str">
        <f>IF(AT37="","",VLOOKUP(AT37,'シフト記号表（勤務時間帯）'!$C$6:$U$35,19,FALSE))</f>
        <v/>
      </c>
      <c r="AU39" s="324" t="str">
        <f>IF(AU37="","",VLOOKUP(AU37,'シフト記号表（勤務時間帯）'!$C$6:$U$35,19,FALSE))</f>
        <v/>
      </c>
      <c r="AV39" s="325" t="str">
        <f>IF(AV37="","",VLOOKUP(AV37,'シフト記号表（勤務時間帯）'!$C$6:$U$35,19,FALSE))</f>
        <v/>
      </c>
      <c r="AW39" s="325" t="str">
        <f>IF(AW37="","",VLOOKUP(AW37,'シフト記号表（勤務時間帯）'!$C$6:$U$35,19,FALSE))</f>
        <v/>
      </c>
      <c r="AX39" s="797">
        <f>IF($BB$3="４週",SUM(S39:AT39),IF($BB$3="暦月",SUM(S39:AW39),""))</f>
        <v>0</v>
      </c>
      <c r="AY39" s="798"/>
      <c r="AZ39" s="799">
        <f>IF($BB$3="４週",AX39/4,IF($BB$3="暦月",'勤務形態一覧表（1枚版）'!AX39/('勤務形態一覧表（1枚版）'!$BB$8/7),""))</f>
        <v>0</v>
      </c>
      <c r="BA39" s="800"/>
      <c r="BB39" s="825"/>
      <c r="BC39" s="826"/>
      <c r="BD39" s="826"/>
      <c r="BE39" s="826"/>
      <c r="BF39" s="827"/>
    </row>
    <row r="40" spans="2:58" ht="20.25" customHeight="1" x14ac:dyDescent="0.15">
      <c r="B40" s="831">
        <f>B37+1</f>
        <v>7</v>
      </c>
      <c r="C40" s="833"/>
      <c r="D40" s="834"/>
      <c r="E40" s="835"/>
      <c r="F40" s="327"/>
      <c r="G40" s="747"/>
      <c r="H40" s="750"/>
      <c r="I40" s="751"/>
      <c r="J40" s="751"/>
      <c r="K40" s="752"/>
      <c r="L40" s="754"/>
      <c r="M40" s="755"/>
      <c r="N40" s="755"/>
      <c r="O40" s="756"/>
      <c r="P40" s="763" t="s">
        <v>651</v>
      </c>
      <c r="Q40" s="764"/>
      <c r="R40" s="765"/>
      <c r="S40" s="316"/>
      <c r="T40" s="317"/>
      <c r="U40" s="317"/>
      <c r="V40" s="317"/>
      <c r="W40" s="317"/>
      <c r="X40" s="317"/>
      <c r="Y40" s="318"/>
      <c r="Z40" s="316"/>
      <c r="AA40" s="317"/>
      <c r="AB40" s="317"/>
      <c r="AC40" s="317"/>
      <c r="AD40" s="317"/>
      <c r="AE40" s="317"/>
      <c r="AF40" s="318"/>
      <c r="AG40" s="316"/>
      <c r="AH40" s="317"/>
      <c r="AI40" s="317"/>
      <c r="AJ40" s="317"/>
      <c r="AK40" s="317"/>
      <c r="AL40" s="317"/>
      <c r="AM40" s="318"/>
      <c r="AN40" s="316"/>
      <c r="AO40" s="317"/>
      <c r="AP40" s="317"/>
      <c r="AQ40" s="317"/>
      <c r="AR40" s="317"/>
      <c r="AS40" s="317"/>
      <c r="AT40" s="318"/>
      <c r="AU40" s="316"/>
      <c r="AV40" s="317"/>
      <c r="AW40" s="317"/>
      <c r="AX40" s="778"/>
      <c r="AY40" s="779"/>
      <c r="AZ40" s="780"/>
      <c r="BA40" s="781"/>
      <c r="BB40" s="819"/>
      <c r="BC40" s="820"/>
      <c r="BD40" s="820"/>
      <c r="BE40" s="820"/>
      <c r="BF40" s="821"/>
    </row>
    <row r="41" spans="2:58" ht="20.25" customHeight="1" x14ac:dyDescent="0.15">
      <c r="B41" s="831"/>
      <c r="C41" s="836"/>
      <c r="D41" s="837"/>
      <c r="E41" s="838"/>
      <c r="F41" s="319"/>
      <c r="G41" s="748"/>
      <c r="H41" s="753"/>
      <c r="I41" s="751"/>
      <c r="J41" s="751"/>
      <c r="K41" s="752"/>
      <c r="L41" s="757"/>
      <c r="M41" s="758"/>
      <c r="N41" s="758"/>
      <c r="O41" s="759"/>
      <c r="P41" s="787" t="s">
        <v>484</v>
      </c>
      <c r="Q41" s="788"/>
      <c r="R41" s="789"/>
      <c r="S41" s="320" t="str">
        <f>IF(S40="","",VLOOKUP(S40,'シフト記号表（勤務時間帯）'!$C$6:$K$35,9,FALSE))</f>
        <v/>
      </c>
      <c r="T41" s="321" t="str">
        <f>IF(T40="","",VLOOKUP(T40,'シフト記号表（勤務時間帯）'!$C$6:$K$35,9,FALSE))</f>
        <v/>
      </c>
      <c r="U41" s="321" t="str">
        <f>IF(U40="","",VLOOKUP(U40,'シフト記号表（勤務時間帯）'!$C$6:$K$35,9,FALSE))</f>
        <v/>
      </c>
      <c r="V41" s="321" t="str">
        <f>IF(V40="","",VLOOKUP(V40,'シフト記号表（勤務時間帯）'!$C$6:$K$35,9,FALSE))</f>
        <v/>
      </c>
      <c r="W41" s="321" t="str">
        <f>IF(W40="","",VLOOKUP(W40,'シフト記号表（勤務時間帯）'!$C$6:$K$35,9,FALSE))</f>
        <v/>
      </c>
      <c r="X41" s="321" t="str">
        <f>IF(X40="","",VLOOKUP(X40,'シフト記号表（勤務時間帯）'!$C$6:$K$35,9,FALSE))</f>
        <v/>
      </c>
      <c r="Y41" s="322" t="str">
        <f>IF(Y40="","",VLOOKUP(Y40,'シフト記号表（勤務時間帯）'!$C$6:$K$35,9,FALSE))</f>
        <v/>
      </c>
      <c r="Z41" s="320" t="str">
        <f>IF(Z40="","",VLOOKUP(Z40,'シフト記号表（勤務時間帯）'!$C$6:$K$35,9,FALSE))</f>
        <v/>
      </c>
      <c r="AA41" s="321" t="str">
        <f>IF(AA40="","",VLOOKUP(AA40,'シフト記号表（勤務時間帯）'!$C$6:$K$35,9,FALSE))</f>
        <v/>
      </c>
      <c r="AB41" s="321" t="str">
        <f>IF(AB40="","",VLOOKUP(AB40,'シフト記号表（勤務時間帯）'!$C$6:$K$35,9,FALSE))</f>
        <v/>
      </c>
      <c r="AC41" s="321" t="str">
        <f>IF(AC40="","",VLOOKUP(AC40,'シフト記号表（勤務時間帯）'!$C$6:$K$35,9,FALSE))</f>
        <v/>
      </c>
      <c r="AD41" s="321" t="str">
        <f>IF(AD40="","",VLOOKUP(AD40,'シフト記号表（勤務時間帯）'!$C$6:$K$35,9,FALSE))</f>
        <v/>
      </c>
      <c r="AE41" s="321" t="str">
        <f>IF(AE40="","",VLOOKUP(AE40,'シフト記号表（勤務時間帯）'!$C$6:$K$35,9,FALSE))</f>
        <v/>
      </c>
      <c r="AF41" s="322" t="str">
        <f>IF(AF40="","",VLOOKUP(AF40,'シフト記号表（勤務時間帯）'!$C$6:$K$35,9,FALSE))</f>
        <v/>
      </c>
      <c r="AG41" s="320" t="str">
        <f>IF(AG40="","",VLOOKUP(AG40,'シフト記号表（勤務時間帯）'!$C$6:$K$35,9,FALSE))</f>
        <v/>
      </c>
      <c r="AH41" s="321" t="str">
        <f>IF(AH40="","",VLOOKUP(AH40,'シフト記号表（勤務時間帯）'!$C$6:$K$35,9,FALSE))</f>
        <v/>
      </c>
      <c r="AI41" s="321" t="str">
        <f>IF(AI40="","",VLOOKUP(AI40,'シフト記号表（勤務時間帯）'!$C$6:$K$35,9,FALSE))</f>
        <v/>
      </c>
      <c r="AJ41" s="321" t="str">
        <f>IF(AJ40="","",VLOOKUP(AJ40,'シフト記号表（勤務時間帯）'!$C$6:$K$35,9,FALSE))</f>
        <v/>
      </c>
      <c r="AK41" s="321" t="str">
        <f>IF(AK40="","",VLOOKUP(AK40,'シフト記号表（勤務時間帯）'!$C$6:$K$35,9,FALSE))</f>
        <v/>
      </c>
      <c r="AL41" s="321" t="str">
        <f>IF(AL40="","",VLOOKUP(AL40,'シフト記号表（勤務時間帯）'!$C$6:$K$35,9,FALSE))</f>
        <v/>
      </c>
      <c r="AM41" s="322" t="str">
        <f>IF(AM40="","",VLOOKUP(AM40,'シフト記号表（勤務時間帯）'!$C$6:$K$35,9,FALSE))</f>
        <v/>
      </c>
      <c r="AN41" s="320" t="str">
        <f>IF(AN40="","",VLOOKUP(AN40,'シフト記号表（勤務時間帯）'!$C$6:$K$35,9,FALSE))</f>
        <v/>
      </c>
      <c r="AO41" s="321" t="str">
        <f>IF(AO40="","",VLOOKUP(AO40,'シフト記号表（勤務時間帯）'!$C$6:$K$35,9,FALSE))</f>
        <v/>
      </c>
      <c r="AP41" s="321" t="str">
        <f>IF(AP40="","",VLOOKUP(AP40,'シフト記号表（勤務時間帯）'!$C$6:$K$35,9,FALSE))</f>
        <v/>
      </c>
      <c r="AQ41" s="321" t="str">
        <f>IF(AQ40="","",VLOOKUP(AQ40,'シフト記号表（勤務時間帯）'!$C$6:$K$35,9,FALSE))</f>
        <v/>
      </c>
      <c r="AR41" s="321" t="str">
        <f>IF(AR40="","",VLOOKUP(AR40,'シフト記号表（勤務時間帯）'!$C$6:$K$35,9,FALSE))</f>
        <v/>
      </c>
      <c r="AS41" s="321" t="str">
        <f>IF(AS40="","",VLOOKUP(AS40,'シフト記号表（勤務時間帯）'!$C$6:$K$35,9,FALSE))</f>
        <v/>
      </c>
      <c r="AT41" s="322" t="str">
        <f>IF(AT40="","",VLOOKUP(AT40,'シフト記号表（勤務時間帯）'!$C$6:$K$35,9,FALSE))</f>
        <v/>
      </c>
      <c r="AU41" s="320" t="str">
        <f>IF(AU40="","",VLOOKUP(AU40,'シフト記号表（勤務時間帯）'!$C$6:$K$35,9,FALSE))</f>
        <v/>
      </c>
      <c r="AV41" s="321" t="str">
        <f>IF(AV40="","",VLOOKUP(AV40,'シフト記号表（勤務時間帯）'!$C$6:$K$35,9,FALSE))</f>
        <v/>
      </c>
      <c r="AW41" s="321" t="str">
        <f>IF(AW40="","",VLOOKUP(AW40,'シフト記号表（勤務時間帯）'!$C$6:$K$35,9,FALSE))</f>
        <v/>
      </c>
      <c r="AX41" s="790">
        <f>IF($BB$3="４週",SUM(S41:AT41),IF($BB$3="暦月",SUM(S41:AW41),""))</f>
        <v>0</v>
      </c>
      <c r="AY41" s="791"/>
      <c r="AZ41" s="792">
        <f>IF($BB$3="４週",AX41/4,IF($BB$3="暦月",'勤務形態一覧表（1枚版）'!AX41/('勤務形態一覧表（1枚版）'!$BB$8/7),""))</f>
        <v>0</v>
      </c>
      <c r="BA41" s="793"/>
      <c r="BB41" s="822"/>
      <c r="BC41" s="823"/>
      <c r="BD41" s="823"/>
      <c r="BE41" s="823"/>
      <c r="BF41" s="824"/>
    </row>
    <row r="42" spans="2:58" ht="20.25" customHeight="1" x14ac:dyDescent="0.15">
      <c r="B42" s="831"/>
      <c r="C42" s="839"/>
      <c r="D42" s="840"/>
      <c r="E42" s="841"/>
      <c r="F42" s="319">
        <f>C40</f>
        <v>0</v>
      </c>
      <c r="G42" s="749"/>
      <c r="H42" s="753"/>
      <c r="I42" s="751"/>
      <c r="J42" s="751"/>
      <c r="K42" s="752"/>
      <c r="L42" s="760"/>
      <c r="M42" s="761"/>
      <c r="N42" s="761"/>
      <c r="O42" s="762"/>
      <c r="P42" s="828" t="s">
        <v>485</v>
      </c>
      <c r="Q42" s="829"/>
      <c r="R42" s="830"/>
      <c r="S42" s="324" t="str">
        <f>IF(S40="","",VLOOKUP(S40,'シフト記号表（勤務時間帯）'!$C$6:$U$35,19,FALSE))</f>
        <v/>
      </c>
      <c r="T42" s="325" t="str">
        <f>IF(T40="","",VLOOKUP(T40,'シフト記号表（勤務時間帯）'!$C$6:$U$35,19,FALSE))</f>
        <v/>
      </c>
      <c r="U42" s="325" t="str">
        <f>IF(U40="","",VLOOKUP(U40,'シフト記号表（勤務時間帯）'!$C$6:$U$35,19,FALSE))</f>
        <v/>
      </c>
      <c r="V42" s="325" t="str">
        <f>IF(V40="","",VLOOKUP(V40,'シフト記号表（勤務時間帯）'!$C$6:$U$35,19,FALSE))</f>
        <v/>
      </c>
      <c r="W42" s="325" t="str">
        <f>IF(W40="","",VLOOKUP(W40,'シフト記号表（勤務時間帯）'!$C$6:$U$35,19,FALSE))</f>
        <v/>
      </c>
      <c r="X42" s="325" t="str">
        <f>IF(X40="","",VLOOKUP(X40,'シフト記号表（勤務時間帯）'!$C$6:$U$35,19,FALSE))</f>
        <v/>
      </c>
      <c r="Y42" s="326" t="str">
        <f>IF(Y40="","",VLOOKUP(Y40,'シフト記号表（勤務時間帯）'!$C$6:$U$35,19,FALSE))</f>
        <v/>
      </c>
      <c r="Z42" s="324" t="str">
        <f>IF(Z40="","",VLOOKUP(Z40,'シフト記号表（勤務時間帯）'!$C$6:$U$35,19,FALSE))</f>
        <v/>
      </c>
      <c r="AA42" s="325" t="str">
        <f>IF(AA40="","",VLOOKUP(AA40,'シフト記号表（勤務時間帯）'!$C$6:$U$35,19,FALSE))</f>
        <v/>
      </c>
      <c r="AB42" s="325" t="str">
        <f>IF(AB40="","",VLOOKUP(AB40,'シフト記号表（勤務時間帯）'!$C$6:$U$35,19,FALSE))</f>
        <v/>
      </c>
      <c r="AC42" s="325" t="str">
        <f>IF(AC40="","",VLOOKUP(AC40,'シフト記号表（勤務時間帯）'!$C$6:$U$35,19,FALSE))</f>
        <v/>
      </c>
      <c r="AD42" s="325" t="str">
        <f>IF(AD40="","",VLOOKUP(AD40,'シフト記号表（勤務時間帯）'!$C$6:$U$35,19,FALSE))</f>
        <v/>
      </c>
      <c r="AE42" s="325" t="str">
        <f>IF(AE40="","",VLOOKUP(AE40,'シフト記号表（勤務時間帯）'!$C$6:$U$35,19,FALSE))</f>
        <v/>
      </c>
      <c r="AF42" s="326" t="str">
        <f>IF(AF40="","",VLOOKUP(AF40,'シフト記号表（勤務時間帯）'!$C$6:$U$35,19,FALSE))</f>
        <v/>
      </c>
      <c r="AG42" s="324" t="str">
        <f>IF(AG40="","",VLOOKUP(AG40,'シフト記号表（勤務時間帯）'!$C$6:$U$35,19,FALSE))</f>
        <v/>
      </c>
      <c r="AH42" s="325" t="str">
        <f>IF(AH40="","",VLOOKUP(AH40,'シフト記号表（勤務時間帯）'!$C$6:$U$35,19,FALSE))</f>
        <v/>
      </c>
      <c r="AI42" s="325" t="str">
        <f>IF(AI40="","",VLOOKUP(AI40,'シフト記号表（勤務時間帯）'!$C$6:$U$35,19,FALSE))</f>
        <v/>
      </c>
      <c r="AJ42" s="325" t="str">
        <f>IF(AJ40="","",VLOOKUP(AJ40,'シフト記号表（勤務時間帯）'!$C$6:$U$35,19,FALSE))</f>
        <v/>
      </c>
      <c r="AK42" s="325" t="str">
        <f>IF(AK40="","",VLOOKUP(AK40,'シフト記号表（勤務時間帯）'!$C$6:$U$35,19,FALSE))</f>
        <v/>
      </c>
      <c r="AL42" s="325" t="str">
        <f>IF(AL40="","",VLOOKUP(AL40,'シフト記号表（勤務時間帯）'!$C$6:$U$35,19,FALSE))</f>
        <v/>
      </c>
      <c r="AM42" s="326" t="str">
        <f>IF(AM40="","",VLOOKUP(AM40,'シフト記号表（勤務時間帯）'!$C$6:$U$35,19,FALSE))</f>
        <v/>
      </c>
      <c r="AN42" s="324" t="str">
        <f>IF(AN40="","",VLOOKUP(AN40,'シフト記号表（勤務時間帯）'!$C$6:$U$35,19,FALSE))</f>
        <v/>
      </c>
      <c r="AO42" s="325" t="str">
        <f>IF(AO40="","",VLOOKUP(AO40,'シフト記号表（勤務時間帯）'!$C$6:$U$35,19,FALSE))</f>
        <v/>
      </c>
      <c r="AP42" s="325" t="str">
        <f>IF(AP40="","",VLOOKUP(AP40,'シフト記号表（勤務時間帯）'!$C$6:$U$35,19,FALSE))</f>
        <v/>
      </c>
      <c r="AQ42" s="325" t="str">
        <f>IF(AQ40="","",VLOOKUP(AQ40,'シフト記号表（勤務時間帯）'!$C$6:$U$35,19,FALSE))</f>
        <v/>
      </c>
      <c r="AR42" s="325" t="str">
        <f>IF(AR40="","",VLOOKUP(AR40,'シフト記号表（勤務時間帯）'!$C$6:$U$35,19,FALSE))</f>
        <v/>
      </c>
      <c r="AS42" s="325" t="str">
        <f>IF(AS40="","",VLOOKUP(AS40,'シフト記号表（勤務時間帯）'!$C$6:$U$35,19,FALSE))</f>
        <v/>
      </c>
      <c r="AT42" s="326" t="str">
        <f>IF(AT40="","",VLOOKUP(AT40,'シフト記号表（勤務時間帯）'!$C$6:$U$35,19,FALSE))</f>
        <v/>
      </c>
      <c r="AU42" s="324" t="str">
        <f>IF(AU40="","",VLOOKUP(AU40,'シフト記号表（勤務時間帯）'!$C$6:$U$35,19,FALSE))</f>
        <v/>
      </c>
      <c r="AV42" s="325" t="str">
        <f>IF(AV40="","",VLOOKUP(AV40,'シフト記号表（勤務時間帯）'!$C$6:$U$35,19,FALSE))</f>
        <v/>
      </c>
      <c r="AW42" s="325" t="str">
        <f>IF(AW40="","",VLOOKUP(AW40,'シフト記号表（勤務時間帯）'!$C$6:$U$35,19,FALSE))</f>
        <v/>
      </c>
      <c r="AX42" s="797">
        <f>IF($BB$3="４週",SUM(S42:AT42),IF($BB$3="暦月",SUM(S42:AW42),""))</f>
        <v>0</v>
      </c>
      <c r="AY42" s="798"/>
      <c r="AZ42" s="799">
        <f>IF($BB$3="４週",AX42/4,IF($BB$3="暦月",'勤務形態一覧表（1枚版）'!AX42/('勤務形態一覧表（1枚版）'!$BB$8/7),""))</f>
        <v>0</v>
      </c>
      <c r="BA42" s="800"/>
      <c r="BB42" s="825"/>
      <c r="BC42" s="826"/>
      <c r="BD42" s="826"/>
      <c r="BE42" s="826"/>
      <c r="BF42" s="827"/>
    </row>
    <row r="43" spans="2:58" ht="20.25" customHeight="1" x14ac:dyDescent="0.15">
      <c r="B43" s="831">
        <f>B40+1</f>
        <v>8</v>
      </c>
      <c r="C43" s="833"/>
      <c r="D43" s="834"/>
      <c r="E43" s="835"/>
      <c r="F43" s="327"/>
      <c r="G43" s="747"/>
      <c r="H43" s="750"/>
      <c r="I43" s="751"/>
      <c r="J43" s="751"/>
      <c r="K43" s="752"/>
      <c r="L43" s="754"/>
      <c r="M43" s="755"/>
      <c r="N43" s="755"/>
      <c r="O43" s="756"/>
      <c r="P43" s="763" t="s">
        <v>667</v>
      </c>
      <c r="Q43" s="764"/>
      <c r="R43" s="765"/>
      <c r="S43" s="316"/>
      <c r="T43" s="317"/>
      <c r="U43" s="317"/>
      <c r="V43" s="317"/>
      <c r="W43" s="317"/>
      <c r="X43" s="317"/>
      <c r="Y43" s="318"/>
      <c r="Z43" s="316"/>
      <c r="AA43" s="317"/>
      <c r="AB43" s="317"/>
      <c r="AC43" s="317"/>
      <c r="AD43" s="317"/>
      <c r="AE43" s="317"/>
      <c r="AF43" s="318"/>
      <c r="AG43" s="316"/>
      <c r="AH43" s="317"/>
      <c r="AI43" s="317"/>
      <c r="AJ43" s="317"/>
      <c r="AK43" s="317"/>
      <c r="AL43" s="317"/>
      <c r="AM43" s="318"/>
      <c r="AN43" s="316"/>
      <c r="AO43" s="317"/>
      <c r="AP43" s="317"/>
      <c r="AQ43" s="317"/>
      <c r="AR43" s="317"/>
      <c r="AS43" s="317"/>
      <c r="AT43" s="318"/>
      <c r="AU43" s="316"/>
      <c r="AV43" s="317"/>
      <c r="AW43" s="317"/>
      <c r="AX43" s="778"/>
      <c r="AY43" s="779"/>
      <c r="AZ43" s="780"/>
      <c r="BA43" s="781"/>
      <c r="BB43" s="819"/>
      <c r="BC43" s="820"/>
      <c r="BD43" s="820"/>
      <c r="BE43" s="820"/>
      <c r="BF43" s="821"/>
    </row>
    <row r="44" spans="2:58" ht="20.25" customHeight="1" x14ac:dyDescent="0.15">
      <c r="B44" s="831"/>
      <c r="C44" s="836"/>
      <c r="D44" s="837"/>
      <c r="E44" s="838"/>
      <c r="F44" s="319"/>
      <c r="G44" s="748"/>
      <c r="H44" s="753"/>
      <c r="I44" s="751"/>
      <c r="J44" s="751"/>
      <c r="K44" s="752"/>
      <c r="L44" s="757"/>
      <c r="M44" s="758"/>
      <c r="N44" s="758"/>
      <c r="O44" s="759"/>
      <c r="P44" s="787" t="s">
        <v>484</v>
      </c>
      <c r="Q44" s="788"/>
      <c r="R44" s="789"/>
      <c r="S44" s="320" t="str">
        <f>IF(S43="","",VLOOKUP(S43,'シフト記号表（勤務時間帯）'!$C$6:$K$35,9,FALSE))</f>
        <v/>
      </c>
      <c r="T44" s="321" t="str">
        <f>IF(T43="","",VLOOKUP(T43,'シフト記号表（勤務時間帯）'!$C$6:$K$35,9,FALSE))</f>
        <v/>
      </c>
      <c r="U44" s="321" t="str">
        <f>IF(U43="","",VLOOKUP(U43,'シフト記号表（勤務時間帯）'!$C$6:$K$35,9,FALSE))</f>
        <v/>
      </c>
      <c r="V44" s="321" t="str">
        <f>IF(V43="","",VLOOKUP(V43,'シフト記号表（勤務時間帯）'!$C$6:$K$35,9,FALSE))</f>
        <v/>
      </c>
      <c r="W44" s="321" t="str">
        <f>IF(W43="","",VLOOKUP(W43,'シフト記号表（勤務時間帯）'!$C$6:$K$35,9,FALSE))</f>
        <v/>
      </c>
      <c r="X44" s="321" t="str">
        <f>IF(X43="","",VLOOKUP(X43,'シフト記号表（勤務時間帯）'!$C$6:$K$35,9,FALSE))</f>
        <v/>
      </c>
      <c r="Y44" s="322" t="str">
        <f>IF(Y43="","",VLOOKUP(Y43,'シフト記号表（勤務時間帯）'!$C$6:$K$35,9,FALSE))</f>
        <v/>
      </c>
      <c r="Z44" s="320" t="str">
        <f>IF(Z43="","",VLOOKUP(Z43,'シフト記号表（勤務時間帯）'!$C$6:$K$35,9,FALSE))</f>
        <v/>
      </c>
      <c r="AA44" s="321" t="str">
        <f>IF(AA43="","",VLOOKUP(AA43,'シフト記号表（勤務時間帯）'!$C$6:$K$35,9,FALSE))</f>
        <v/>
      </c>
      <c r="AB44" s="321" t="str">
        <f>IF(AB43="","",VLOOKUP(AB43,'シフト記号表（勤務時間帯）'!$C$6:$K$35,9,FALSE))</f>
        <v/>
      </c>
      <c r="AC44" s="321" t="str">
        <f>IF(AC43="","",VLOOKUP(AC43,'シフト記号表（勤務時間帯）'!$C$6:$K$35,9,FALSE))</f>
        <v/>
      </c>
      <c r="AD44" s="321" t="str">
        <f>IF(AD43="","",VLOOKUP(AD43,'シフト記号表（勤務時間帯）'!$C$6:$K$35,9,FALSE))</f>
        <v/>
      </c>
      <c r="AE44" s="321" t="str">
        <f>IF(AE43="","",VLOOKUP(AE43,'シフト記号表（勤務時間帯）'!$C$6:$K$35,9,FALSE))</f>
        <v/>
      </c>
      <c r="AF44" s="322" t="str">
        <f>IF(AF43="","",VLOOKUP(AF43,'シフト記号表（勤務時間帯）'!$C$6:$K$35,9,FALSE))</f>
        <v/>
      </c>
      <c r="AG44" s="320" t="str">
        <f>IF(AG43="","",VLOOKUP(AG43,'シフト記号表（勤務時間帯）'!$C$6:$K$35,9,FALSE))</f>
        <v/>
      </c>
      <c r="AH44" s="321" t="str">
        <f>IF(AH43="","",VLOOKUP(AH43,'シフト記号表（勤務時間帯）'!$C$6:$K$35,9,FALSE))</f>
        <v/>
      </c>
      <c r="AI44" s="321" t="str">
        <f>IF(AI43="","",VLOOKUP(AI43,'シフト記号表（勤務時間帯）'!$C$6:$K$35,9,FALSE))</f>
        <v/>
      </c>
      <c r="AJ44" s="321" t="str">
        <f>IF(AJ43="","",VLOOKUP(AJ43,'シフト記号表（勤務時間帯）'!$C$6:$K$35,9,FALSE))</f>
        <v/>
      </c>
      <c r="AK44" s="321" t="str">
        <f>IF(AK43="","",VLOOKUP(AK43,'シフト記号表（勤務時間帯）'!$C$6:$K$35,9,FALSE))</f>
        <v/>
      </c>
      <c r="AL44" s="321" t="str">
        <f>IF(AL43="","",VLOOKUP(AL43,'シフト記号表（勤務時間帯）'!$C$6:$K$35,9,FALSE))</f>
        <v/>
      </c>
      <c r="AM44" s="322" t="str">
        <f>IF(AM43="","",VLOOKUP(AM43,'シフト記号表（勤務時間帯）'!$C$6:$K$35,9,FALSE))</f>
        <v/>
      </c>
      <c r="AN44" s="320" t="str">
        <f>IF(AN43="","",VLOOKUP(AN43,'シフト記号表（勤務時間帯）'!$C$6:$K$35,9,FALSE))</f>
        <v/>
      </c>
      <c r="AO44" s="321" t="str">
        <f>IF(AO43="","",VLOOKUP(AO43,'シフト記号表（勤務時間帯）'!$C$6:$K$35,9,FALSE))</f>
        <v/>
      </c>
      <c r="AP44" s="321" t="str">
        <f>IF(AP43="","",VLOOKUP(AP43,'シフト記号表（勤務時間帯）'!$C$6:$K$35,9,FALSE))</f>
        <v/>
      </c>
      <c r="AQ44" s="321" t="str">
        <f>IF(AQ43="","",VLOOKUP(AQ43,'シフト記号表（勤務時間帯）'!$C$6:$K$35,9,FALSE))</f>
        <v/>
      </c>
      <c r="AR44" s="321" t="str">
        <f>IF(AR43="","",VLOOKUP(AR43,'シフト記号表（勤務時間帯）'!$C$6:$K$35,9,FALSE))</f>
        <v/>
      </c>
      <c r="AS44" s="321" t="str">
        <f>IF(AS43="","",VLOOKUP(AS43,'シフト記号表（勤務時間帯）'!$C$6:$K$35,9,FALSE))</f>
        <v/>
      </c>
      <c r="AT44" s="322" t="str">
        <f>IF(AT43="","",VLOOKUP(AT43,'シフト記号表（勤務時間帯）'!$C$6:$K$35,9,FALSE))</f>
        <v/>
      </c>
      <c r="AU44" s="320" t="str">
        <f>IF(AU43="","",VLOOKUP(AU43,'シフト記号表（勤務時間帯）'!$C$6:$K$35,9,FALSE))</f>
        <v/>
      </c>
      <c r="AV44" s="321" t="str">
        <f>IF(AV43="","",VLOOKUP(AV43,'シフト記号表（勤務時間帯）'!$C$6:$K$35,9,FALSE))</f>
        <v/>
      </c>
      <c r="AW44" s="321" t="str">
        <f>IF(AW43="","",VLOOKUP(AW43,'シフト記号表（勤務時間帯）'!$C$6:$K$35,9,FALSE))</f>
        <v/>
      </c>
      <c r="AX44" s="790">
        <f>IF($BB$3="４週",SUM(S44:AT44),IF($BB$3="暦月",SUM(S44:AW44),""))</f>
        <v>0</v>
      </c>
      <c r="AY44" s="791"/>
      <c r="AZ44" s="792">
        <f>IF($BB$3="４週",AX44/4,IF($BB$3="暦月",'勤務形態一覧表（1枚版）'!AX44/('勤務形態一覧表（1枚版）'!$BB$8/7),""))</f>
        <v>0</v>
      </c>
      <c r="BA44" s="793"/>
      <c r="BB44" s="822"/>
      <c r="BC44" s="823"/>
      <c r="BD44" s="823"/>
      <c r="BE44" s="823"/>
      <c r="BF44" s="824"/>
    </row>
    <row r="45" spans="2:58" ht="20.25" customHeight="1" x14ac:dyDescent="0.15">
      <c r="B45" s="831"/>
      <c r="C45" s="839"/>
      <c r="D45" s="840"/>
      <c r="E45" s="841"/>
      <c r="F45" s="319">
        <f>C43</f>
        <v>0</v>
      </c>
      <c r="G45" s="749"/>
      <c r="H45" s="753"/>
      <c r="I45" s="751"/>
      <c r="J45" s="751"/>
      <c r="K45" s="752"/>
      <c r="L45" s="760"/>
      <c r="M45" s="761"/>
      <c r="N45" s="761"/>
      <c r="O45" s="762"/>
      <c r="P45" s="828" t="s">
        <v>485</v>
      </c>
      <c r="Q45" s="829"/>
      <c r="R45" s="830"/>
      <c r="S45" s="324" t="str">
        <f>IF(S43="","",VLOOKUP(S43,'シフト記号表（勤務時間帯）'!$C$6:$U$35,19,FALSE))</f>
        <v/>
      </c>
      <c r="T45" s="325" t="str">
        <f>IF(T43="","",VLOOKUP(T43,'シフト記号表（勤務時間帯）'!$C$6:$U$35,19,FALSE))</f>
        <v/>
      </c>
      <c r="U45" s="325" t="str">
        <f>IF(U43="","",VLOOKUP(U43,'シフト記号表（勤務時間帯）'!$C$6:$U$35,19,FALSE))</f>
        <v/>
      </c>
      <c r="V45" s="325" t="str">
        <f>IF(V43="","",VLOOKUP(V43,'シフト記号表（勤務時間帯）'!$C$6:$U$35,19,FALSE))</f>
        <v/>
      </c>
      <c r="W45" s="325" t="str">
        <f>IF(W43="","",VLOOKUP(W43,'シフト記号表（勤務時間帯）'!$C$6:$U$35,19,FALSE))</f>
        <v/>
      </c>
      <c r="X45" s="325" t="str">
        <f>IF(X43="","",VLOOKUP(X43,'シフト記号表（勤務時間帯）'!$C$6:$U$35,19,FALSE))</f>
        <v/>
      </c>
      <c r="Y45" s="326" t="str">
        <f>IF(Y43="","",VLOOKUP(Y43,'シフト記号表（勤務時間帯）'!$C$6:$U$35,19,FALSE))</f>
        <v/>
      </c>
      <c r="Z45" s="324" t="str">
        <f>IF(Z43="","",VLOOKUP(Z43,'シフト記号表（勤務時間帯）'!$C$6:$U$35,19,FALSE))</f>
        <v/>
      </c>
      <c r="AA45" s="325" t="str">
        <f>IF(AA43="","",VLOOKUP(AA43,'シフト記号表（勤務時間帯）'!$C$6:$U$35,19,FALSE))</f>
        <v/>
      </c>
      <c r="AB45" s="325" t="str">
        <f>IF(AB43="","",VLOOKUP(AB43,'シフト記号表（勤務時間帯）'!$C$6:$U$35,19,FALSE))</f>
        <v/>
      </c>
      <c r="AC45" s="325" t="str">
        <f>IF(AC43="","",VLOOKUP(AC43,'シフト記号表（勤務時間帯）'!$C$6:$U$35,19,FALSE))</f>
        <v/>
      </c>
      <c r="AD45" s="325" t="str">
        <f>IF(AD43="","",VLOOKUP(AD43,'シフト記号表（勤務時間帯）'!$C$6:$U$35,19,FALSE))</f>
        <v/>
      </c>
      <c r="AE45" s="325" t="str">
        <f>IF(AE43="","",VLOOKUP(AE43,'シフト記号表（勤務時間帯）'!$C$6:$U$35,19,FALSE))</f>
        <v/>
      </c>
      <c r="AF45" s="326" t="str">
        <f>IF(AF43="","",VLOOKUP(AF43,'シフト記号表（勤務時間帯）'!$C$6:$U$35,19,FALSE))</f>
        <v/>
      </c>
      <c r="AG45" s="324" t="str">
        <f>IF(AG43="","",VLOOKUP(AG43,'シフト記号表（勤務時間帯）'!$C$6:$U$35,19,FALSE))</f>
        <v/>
      </c>
      <c r="AH45" s="325" t="str">
        <f>IF(AH43="","",VLOOKUP(AH43,'シフト記号表（勤務時間帯）'!$C$6:$U$35,19,FALSE))</f>
        <v/>
      </c>
      <c r="AI45" s="325" t="str">
        <f>IF(AI43="","",VLOOKUP(AI43,'シフト記号表（勤務時間帯）'!$C$6:$U$35,19,FALSE))</f>
        <v/>
      </c>
      <c r="AJ45" s="325" t="str">
        <f>IF(AJ43="","",VLOOKUP(AJ43,'シフト記号表（勤務時間帯）'!$C$6:$U$35,19,FALSE))</f>
        <v/>
      </c>
      <c r="AK45" s="325" t="str">
        <f>IF(AK43="","",VLOOKUP(AK43,'シフト記号表（勤務時間帯）'!$C$6:$U$35,19,FALSE))</f>
        <v/>
      </c>
      <c r="AL45" s="325" t="str">
        <f>IF(AL43="","",VLOOKUP(AL43,'シフト記号表（勤務時間帯）'!$C$6:$U$35,19,FALSE))</f>
        <v/>
      </c>
      <c r="AM45" s="326" t="str">
        <f>IF(AM43="","",VLOOKUP(AM43,'シフト記号表（勤務時間帯）'!$C$6:$U$35,19,FALSE))</f>
        <v/>
      </c>
      <c r="AN45" s="324" t="str">
        <f>IF(AN43="","",VLOOKUP(AN43,'シフト記号表（勤務時間帯）'!$C$6:$U$35,19,FALSE))</f>
        <v/>
      </c>
      <c r="AO45" s="325" t="str">
        <f>IF(AO43="","",VLOOKUP(AO43,'シフト記号表（勤務時間帯）'!$C$6:$U$35,19,FALSE))</f>
        <v/>
      </c>
      <c r="AP45" s="325" t="str">
        <f>IF(AP43="","",VLOOKUP(AP43,'シフト記号表（勤務時間帯）'!$C$6:$U$35,19,FALSE))</f>
        <v/>
      </c>
      <c r="AQ45" s="325" t="str">
        <f>IF(AQ43="","",VLOOKUP(AQ43,'シフト記号表（勤務時間帯）'!$C$6:$U$35,19,FALSE))</f>
        <v/>
      </c>
      <c r="AR45" s="325" t="str">
        <f>IF(AR43="","",VLOOKUP(AR43,'シフト記号表（勤務時間帯）'!$C$6:$U$35,19,FALSE))</f>
        <v/>
      </c>
      <c r="AS45" s="325" t="str">
        <f>IF(AS43="","",VLOOKUP(AS43,'シフト記号表（勤務時間帯）'!$C$6:$U$35,19,FALSE))</f>
        <v/>
      </c>
      <c r="AT45" s="326" t="str">
        <f>IF(AT43="","",VLOOKUP(AT43,'シフト記号表（勤務時間帯）'!$C$6:$U$35,19,FALSE))</f>
        <v/>
      </c>
      <c r="AU45" s="324" t="str">
        <f>IF(AU43="","",VLOOKUP(AU43,'シフト記号表（勤務時間帯）'!$C$6:$U$35,19,FALSE))</f>
        <v/>
      </c>
      <c r="AV45" s="325" t="str">
        <f>IF(AV43="","",VLOOKUP(AV43,'シフト記号表（勤務時間帯）'!$C$6:$U$35,19,FALSE))</f>
        <v/>
      </c>
      <c r="AW45" s="325" t="str">
        <f>IF(AW43="","",VLOOKUP(AW43,'シフト記号表（勤務時間帯）'!$C$6:$U$35,19,FALSE))</f>
        <v/>
      </c>
      <c r="AX45" s="797">
        <f>IF($BB$3="４週",SUM(S45:AT45),IF($BB$3="暦月",SUM(S45:AW45),""))</f>
        <v>0</v>
      </c>
      <c r="AY45" s="798"/>
      <c r="AZ45" s="799">
        <f>IF($BB$3="４週",AX45/4,IF($BB$3="暦月",'勤務形態一覧表（1枚版）'!AX45/('勤務形態一覧表（1枚版）'!$BB$8/7),""))</f>
        <v>0</v>
      </c>
      <c r="BA45" s="800"/>
      <c r="BB45" s="825"/>
      <c r="BC45" s="826"/>
      <c r="BD45" s="826"/>
      <c r="BE45" s="826"/>
      <c r="BF45" s="827"/>
    </row>
    <row r="46" spans="2:58" ht="20.25" customHeight="1" x14ac:dyDescent="0.15">
      <c r="B46" s="831">
        <f>B43+1</f>
        <v>9</v>
      </c>
      <c r="C46" s="833"/>
      <c r="D46" s="834"/>
      <c r="E46" s="835"/>
      <c r="F46" s="327"/>
      <c r="G46" s="747"/>
      <c r="H46" s="750"/>
      <c r="I46" s="751"/>
      <c r="J46" s="751"/>
      <c r="K46" s="752"/>
      <c r="L46" s="754"/>
      <c r="M46" s="755"/>
      <c r="N46" s="755"/>
      <c r="O46" s="756"/>
      <c r="P46" s="763" t="s">
        <v>672</v>
      </c>
      <c r="Q46" s="764"/>
      <c r="R46" s="765"/>
      <c r="S46" s="316"/>
      <c r="T46" s="317"/>
      <c r="U46" s="317"/>
      <c r="V46" s="317"/>
      <c r="W46" s="317"/>
      <c r="X46" s="317"/>
      <c r="Y46" s="318"/>
      <c r="Z46" s="316"/>
      <c r="AA46" s="317"/>
      <c r="AB46" s="317"/>
      <c r="AC46" s="317"/>
      <c r="AD46" s="317"/>
      <c r="AE46" s="317"/>
      <c r="AF46" s="318"/>
      <c r="AG46" s="316"/>
      <c r="AH46" s="317"/>
      <c r="AI46" s="317"/>
      <c r="AJ46" s="317"/>
      <c r="AK46" s="317"/>
      <c r="AL46" s="317"/>
      <c r="AM46" s="318"/>
      <c r="AN46" s="316"/>
      <c r="AO46" s="317"/>
      <c r="AP46" s="317"/>
      <c r="AQ46" s="317"/>
      <c r="AR46" s="317"/>
      <c r="AS46" s="317"/>
      <c r="AT46" s="318"/>
      <c r="AU46" s="316"/>
      <c r="AV46" s="317"/>
      <c r="AW46" s="317"/>
      <c r="AX46" s="778"/>
      <c r="AY46" s="779"/>
      <c r="AZ46" s="780"/>
      <c r="BA46" s="781"/>
      <c r="BB46" s="819"/>
      <c r="BC46" s="820"/>
      <c r="BD46" s="820"/>
      <c r="BE46" s="820"/>
      <c r="BF46" s="821"/>
    </row>
    <row r="47" spans="2:58" ht="20.25" customHeight="1" x14ac:dyDescent="0.15">
      <c r="B47" s="831"/>
      <c r="C47" s="836"/>
      <c r="D47" s="837"/>
      <c r="E47" s="838"/>
      <c r="F47" s="319"/>
      <c r="G47" s="748"/>
      <c r="H47" s="753"/>
      <c r="I47" s="751"/>
      <c r="J47" s="751"/>
      <c r="K47" s="752"/>
      <c r="L47" s="757"/>
      <c r="M47" s="758"/>
      <c r="N47" s="758"/>
      <c r="O47" s="759"/>
      <c r="P47" s="787" t="s">
        <v>484</v>
      </c>
      <c r="Q47" s="788"/>
      <c r="R47" s="789"/>
      <c r="S47" s="320" t="str">
        <f>IF(S46="","",VLOOKUP(S46,'シフト記号表（勤務時間帯）'!$C$6:$K$35,9,FALSE))</f>
        <v/>
      </c>
      <c r="T47" s="321" t="str">
        <f>IF(T46="","",VLOOKUP(T46,'シフト記号表（勤務時間帯）'!$C$6:$K$35,9,FALSE))</f>
        <v/>
      </c>
      <c r="U47" s="321" t="str">
        <f>IF(U46="","",VLOOKUP(U46,'シフト記号表（勤務時間帯）'!$C$6:$K$35,9,FALSE))</f>
        <v/>
      </c>
      <c r="V47" s="321" t="str">
        <f>IF(V46="","",VLOOKUP(V46,'シフト記号表（勤務時間帯）'!$C$6:$K$35,9,FALSE))</f>
        <v/>
      </c>
      <c r="W47" s="321" t="str">
        <f>IF(W46="","",VLOOKUP(W46,'シフト記号表（勤務時間帯）'!$C$6:$K$35,9,FALSE))</f>
        <v/>
      </c>
      <c r="X47" s="321" t="str">
        <f>IF(X46="","",VLOOKUP(X46,'シフト記号表（勤務時間帯）'!$C$6:$K$35,9,FALSE))</f>
        <v/>
      </c>
      <c r="Y47" s="322" t="str">
        <f>IF(Y46="","",VLOOKUP(Y46,'シフト記号表（勤務時間帯）'!$C$6:$K$35,9,FALSE))</f>
        <v/>
      </c>
      <c r="Z47" s="320" t="str">
        <f>IF(Z46="","",VLOOKUP(Z46,'シフト記号表（勤務時間帯）'!$C$6:$K$35,9,FALSE))</f>
        <v/>
      </c>
      <c r="AA47" s="321" t="str">
        <f>IF(AA46="","",VLOOKUP(AA46,'シフト記号表（勤務時間帯）'!$C$6:$K$35,9,FALSE))</f>
        <v/>
      </c>
      <c r="AB47" s="321" t="str">
        <f>IF(AB46="","",VLOOKUP(AB46,'シフト記号表（勤務時間帯）'!$C$6:$K$35,9,FALSE))</f>
        <v/>
      </c>
      <c r="AC47" s="321" t="str">
        <f>IF(AC46="","",VLOOKUP(AC46,'シフト記号表（勤務時間帯）'!$C$6:$K$35,9,FALSE))</f>
        <v/>
      </c>
      <c r="AD47" s="321" t="str">
        <f>IF(AD46="","",VLOOKUP(AD46,'シフト記号表（勤務時間帯）'!$C$6:$K$35,9,FALSE))</f>
        <v/>
      </c>
      <c r="AE47" s="321" t="str">
        <f>IF(AE46="","",VLOOKUP(AE46,'シフト記号表（勤務時間帯）'!$C$6:$K$35,9,FALSE))</f>
        <v/>
      </c>
      <c r="AF47" s="322" t="str">
        <f>IF(AF46="","",VLOOKUP(AF46,'シフト記号表（勤務時間帯）'!$C$6:$K$35,9,FALSE))</f>
        <v/>
      </c>
      <c r="AG47" s="320" t="str">
        <f>IF(AG46="","",VLOOKUP(AG46,'シフト記号表（勤務時間帯）'!$C$6:$K$35,9,FALSE))</f>
        <v/>
      </c>
      <c r="AH47" s="321" t="str">
        <f>IF(AH46="","",VLOOKUP(AH46,'シフト記号表（勤務時間帯）'!$C$6:$K$35,9,FALSE))</f>
        <v/>
      </c>
      <c r="AI47" s="321" t="str">
        <f>IF(AI46="","",VLOOKUP(AI46,'シフト記号表（勤務時間帯）'!$C$6:$K$35,9,FALSE))</f>
        <v/>
      </c>
      <c r="AJ47" s="321" t="str">
        <f>IF(AJ46="","",VLOOKUP(AJ46,'シフト記号表（勤務時間帯）'!$C$6:$K$35,9,FALSE))</f>
        <v/>
      </c>
      <c r="AK47" s="321" t="str">
        <f>IF(AK46="","",VLOOKUP(AK46,'シフト記号表（勤務時間帯）'!$C$6:$K$35,9,FALSE))</f>
        <v/>
      </c>
      <c r="AL47" s="321" t="str">
        <f>IF(AL46="","",VLOOKUP(AL46,'シフト記号表（勤務時間帯）'!$C$6:$K$35,9,FALSE))</f>
        <v/>
      </c>
      <c r="AM47" s="322" t="str">
        <f>IF(AM46="","",VLOOKUP(AM46,'シフト記号表（勤務時間帯）'!$C$6:$K$35,9,FALSE))</f>
        <v/>
      </c>
      <c r="AN47" s="320" t="str">
        <f>IF(AN46="","",VLOOKUP(AN46,'シフト記号表（勤務時間帯）'!$C$6:$K$35,9,FALSE))</f>
        <v/>
      </c>
      <c r="AO47" s="321" t="str">
        <f>IF(AO46="","",VLOOKUP(AO46,'シフト記号表（勤務時間帯）'!$C$6:$K$35,9,FALSE))</f>
        <v/>
      </c>
      <c r="AP47" s="321" t="str">
        <f>IF(AP46="","",VLOOKUP(AP46,'シフト記号表（勤務時間帯）'!$C$6:$K$35,9,FALSE))</f>
        <v/>
      </c>
      <c r="AQ47" s="321" t="str">
        <f>IF(AQ46="","",VLOOKUP(AQ46,'シフト記号表（勤務時間帯）'!$C$6:$K$35,9,FALSE))</f>
        <v/>
      </c>
      <c r="AR47" s="321" t="str">
        <f>IF(AR46="","",VLOOKUP(AR46,'シフト記号表（勤務時間帯）'!$C$6:$K$35,9,FALSE))</f>
        <v/>
      </c>
      <c r="AS47" s="321" t="str">
        <f>IF(AS46="","",VLOOKUP(AS46,'シフト記号表（勤務時間帯）'!$C$6:$K$35,9,FALSE))</f>
        <v/>
      </c>
      <c r="AT47" s="322" t="str">
        <f>IF(AT46="","",VLOOKUP(AT46,'シフト記号表（勤務時間帯）'!$C$6:$K$35,9,FALSE))</f>
        <v/>
      </c>
      <c r="AU47" s="320" t="str">
        <f>IF(AU46="","",VLOOKUP(AU46,'シフト記号表（勤務時間帯）'!$C$6:$K$35,9,FALSE))</f>
        <v/>
      </c>
      <c r="AV47" s="321" t="str">
        <f>IF(AV46="","",VLOOKUP(AV46,'シフト記号表（勤務時間帯）'!$C$6:$K$35,9,FALSE))</f>
        <v/>
      </c>
      <c r="AW47" s="321" t="str">
        <f>IF(AW46="","",VLOOKUP(AW46,'シフト記号表（勤務時間帯）'!$C$6:$K$35,9,FALSE))</f>
        <v/>
      </c>
      <c r="AX47" s="790">
        <f>IF($BB$3="４週",SUM(S47:AT47),IF($BB$3="暦月",SUM(S47:AW47),""))</f>
        <v>0</v>
      </c>
      <c r="AY47" s="791"/>
      <c r="AZ47" s="792">
        <f>IF($BB$3="４週",AX47/4,IF($BB$3="暦月",'勤務形態一覧表（1枚版）'!AX47/('勤務形態一覧表（1枚版）'!$BB$8/7),""))</f>
        <v>0</v>
      </c>
      <c r="BA47" s="793"/>
      <c r="BB47" s="822"/>
      <c r="BC47" s="823"/>
      <c r="BD47" s="823"/>
      <c r="BE47" s="823"/>
      <c r="BF47" s="824"/>
    </row>
    <row r="48" spans="2:58" ht="20.25" customHeight="1" x14ac:dyDescent="0.15">
      <c r="B48" s="831"/>
      <c r="C48" s="839"/>
      <c r="D48" s="840"/>
      <c r="E48" s="841"/>
      <c r="F48" s="319">
        <f>C46</f>
        <v>0</v>
      </c>
      <c r="G48" s="749"/>
      <c r="H48" s="753"/>
      <c r="I48" s="751"/>
      <c r="J48" s="751"/>
      <c r="K48" s="752"/>
      <c r="L48" s="760"/>
      <c r="M48" s="761"/>
      <c r="N48" s="761"/>
      <c r="O48" s="762"/>
      <c r="P48" s="828" t="s">
        <v>485</v>
      </c>
      <c r="Q48" s="829"/>
      <c r="R48" s="830"/>
      <c r="S48" s="324" t="str">
        <f>IF(S46="","",VLOOKUP(S46,'シフト記号表（勤務時間帯）'!$C$6:$U$35,19,FALSE))</f>
        <v/>
      </c>
      <c r="T48" s="325" t="str">
        <f>IF(T46="","",VLOOKUP(T46,'シフト記号表（勤務時間帯）'!$C$6:$U$35,19,FALSE))</f>
        <v/>
      </c>
      <c r="U48" s="325" t="str">
        <f>IF(U46="","",VLOOKUP(U46,'シフト記号表（勤務時間帯）'!$C$6:$U$35,19,FALSE))</f>
        <v/>
      </c>
      <c r="V48" s="325" t="str">
        <f>IF(V46="","",VLOOKUP(V46,'シフト記号表（勤務時間帯）'!$C$6:$U$35,19,FALSE))</f>
        <v/>
      </c>
      <c r="W48" s="325" t="str">
        <f>IF(W46="","",VLOOKUP(W46,'シフト記号表（勤務時間帯）'!$C$6:$U$35,19,FALSE))</f>
        <v/>
      </c>
      <c r="X48" s="325" t="str">
        <f>IF(X46="","",VLOOKUP(X46,'シフト記号表（勤務時間帯）'!$C$6:$U$35,19,FALSE))</f>
        <v/>
      </c>
      <c r="Y48" s="326" t="str">
        <f>IF(Y46="","",VLOOKUP(Y46,'シフト記号表（勤務時間帯）'!$C$6:$U$35,19,FALSE))</f>
        <v/>
      </c>
      <c r="Z48" s="324" t="str">
        <f>IF(Z46="","",VLOOKUP(Z46,'シフト記号表（勤務時間帯）'!$C$6:$U$35,19,FALSE))</f>
        <v/>
      </c>
      <c r="AA48" s="325" t="str">
        <f>IF(AA46="","",VLOOKUP(AA46,'シフト記号表（勤務時間帯）'!$C$6:$U$35,19,FALSE))</f>
        <v/>
      </c>
      <c r="AB48" s="325" t="str">
        <f>IF(AB46="","",VLOOKUP(AB46,'シフト記号表（勤務時間帯）'!$C$6:$U$35,19,FALSE))</f>
        <v/>
      </c>
      <c r="AC48" s="325" t="str">
        <f>IF(AC46="","",VLOOKUP(AC46,'シフト記号表（勤務時間帯）'!$C$6:$U$35,19,FALSE))</f>
        <v/>
      </c>
      <c r="AD48" s="325" t="str">
        <f>IF(AD46="","",VLOOKUP(AD46,'シフト記号表（勤務時間帯）'!$C$6:$U$35,19,FALSE))</f>
        <v/>
      </c>
      <c r="AE48" s="325" t="str">
        <f>IF(AE46="","",VLOOKUP(AE46,'シフト記号表（勤務時間帯）'!$C$6:$U$35,19,FALSE))</f>
        <v/>
      </c>
      <c r="AF48" s="326" t="str">
        <f>IF(AF46="","",VLOOKUP(AF46,'シフト記号表（勤務時間帯）'!$C$6:$U$35,19,FALSE))</f>
        <v/>
      </c>
      <c r="AG48" s="324" t="str">
        <f>IF(AG46="","",VLOOKUP(AG46,'シフト記号表（勤務時間帯）'!$C$6:$U$35,19,FALSE))</f>
        <v/>
      </c>
      <c r="AH48" s="325" t="str">
        <f>IF(AH46="","",VLOOKUP(AH46,'シフト記号表（勤務時間帯）'!$C$6:$U$35,19,FALSE))</f>
        <v/>
      </c>
      <c r="AI48" s="325" t="str">
        <f>IF(AI46="","",VLOOKUP(AI46,'シフト記号表（勤務時間帯）'!$C$6:$U$35,19,FALSE))</f>
        <v/>
      </c>
      <c r="AJ48" s="325" t="str">
        <f>IF(AJ46="","",VLOOKUP(AJ46,'シフト記号表（勤務時間帯）'!$C$6:$U$35,19,FALSE))</f>
        <v/>
      </c>
      <c r="AK48" s="325" t="str">
        <f>IF(AK46="","",VLOOKUP(AK46,'シフト記号表（勤務時間帯）'!$C$6:$U$35,19,FALSE))</f>
        <v/>
      </c>
      <c r="AL48" s="325" t="str">
        <f>IF(AL46="","",VLOOKUP(AL46,'シフト記号表（勤務時間帯）'!$C$6:$U$35,19,FALSE))</f>
        <v/>
      </c>
      <c r="AM48" s="326" t="str">
        <f>IF(AM46="","",VLOOKUP(AM46,'シフト記号表（勤務時間帯）'!$C$6:$U$35,19,FALSE))</f>
        <v/>
      </c>
      <c r="AN48" s="324" t="str">
        <f>IF(AN46="","",VLOOKUP(AN46,'シフト記号表（勤務時間帯）'!$C$6:$U$35,19,FALSE))</f>
        <v/>
      </c>
      <c r="AO48" s="325" t="str">
        <f>IF(AO46="","",VLOOKUP(AO46,'シフト記号表（勤務時間帯）'!$C$6:$U$35,19,FALSE))</f>
        <v/>
      </c>
      <c r="AP48" s="325" t="str">
        <f>IF(AP46="","",VLOOKUP(AP46,'シフト記号表（勤務時間帯）'!$C$6:$U$35,19,FALSE))</f>
        <v/>
      </c>
      <c r="AQ48" s="325" t="str">
        <f>IF(AQ46="","",VLOOKUP(AQ46,'シフト記号表（勤務時間帯）'!$C$6:$U$35,19,FALSE))</f>
        <v/>
      </c>
      <c r="AR48" s="325" t="str">
        <f>IF(AR46="","",VLOOKUP(AR46,'シフト記号表（勤務時間帯）'!$C$6:$U$35,19,FALSE))</f>
        <v/>
      </c>
      <c r="AS48" s="325" t="str">
        <f>IF(AS46="","",VLOOKUP(AS46,'シフト記号表（勤務時間帯）'!$C$6:$U$35,19,FALSE))</f>
        <v/>
      </c>
      <c r="AT48" s="326" t="str">
        <f>IF(AT46="","",VLOOKUP(AT46,'シフト記号表（勤務時間帯）'!$C$6:$U$35,19,FALSE))</f>
        <v/>
      </c>
      <c r="AU48" s="324" t="str">
        <f>IF(AU46="","",VLOOKUP(AU46,'シフト記号表（勤務時間帯）'!$C$6:$U$35,19,FALSE))</f>
        <v/>
      </c>
      <c r="AV48" s="325" t="str">
        <f>IF(AV46="","",VLOOKUP(AV46,'シフト記号表（勤務時間帯）'!$C$6:$U$35,19,FALSE))</f>
        <v/>
      </c>
      <c r="AW48" s="325" t="str">
        <f>IF(AW46="","",VLOOKUP(AW46,'シフト記号表（勤務時間帯）'!$C$6:$U$35,19,FALSE))</f>
        <v/>
      </c>
      <c r="AX48" s="797">
        <f>IF($BB$3="４週",SUM(S48:AT48),IF($BB$3="暦月",SUM(S48:AW48),""))</f>
        <v>0</v>
      </c>
      <c r="AY48" s="798"/>
      <c r="AZ48" s="799">
        <f>IF($BB$3="４週",AX48/4,IF($BB$3="暦月",'勤務形態一覧表（1枚版）'!AX48/('勤務形態一覧表（1枚版）'!$BB$8/7),""))</f>
        <v>0</v>
      </c>
      <c r="BA48" s="800"/>
      <c r="BB48" s="825"/>
      <c r="BC48" s="826"/>
      <c r="BD48" s="826"/>
      <c r="BE48" s="826"/>
      <c r="BF48" s="827"/>
    </row>
    <row r="49" spans="2:58" ht="20.25" customHeight="1" x14ac:dyDescent="0.15">
      <c r="B49" s="831">
        <f>B46+1</f>
        <v>10</v>
      </c>
      <c r="C49" s="833"/>
      <c r="D49" s="834"/>
      <c r="E49" s="835"/>
      <c r="F49" s="327"/>
      <c r="G49" s="747"/>
      <c r="H49" s="750"/>
      <c r="I49" s="751"/>
      <c r="J49" s="751"/>
      <c r="K49" s="752"/>
      <c r="L49" s="754"/>
      <c r="M49" s="755"/>
      <c r="N49" s="755"/>
      <c r="O49" s="756"/>
      <c r="P49" s="763" t="s">
        <v>667</v>
      </c>
      <c r="Q49" s="764"/>
      <c r="R49" s="765"/>
      <c r="S49" s="316"/>
      <c r="T49" s="317"/>
      <c r="U49" s="317"/>
      <c r="V49" s="317"/>
      <c r="W49" s="317"/>
      <c r="X49" s="317"/>
      <c r="Y49" s="318"/>
      <c r="Z49" s="316"/>
      <c r="AA49" s="317"/>
      <c r="AB49" s="317"/>
      <c r="AC49" s="317"/>
      <c r="AD49" s="317"/>
      <c r="AE49" s="317"/>
      <c r="AF49" s="318"/>
      <c r="AG49" s="316"/>
      <c r="AH49" s="317"/>
      <c r="AI49" s="317"/>
      <c r="AJ49" s="317"/>
      <c r="AK49" s="317"/>
      <c r="AL49" s="317"/>
      <c r="AM49" s="318"/>
      <c r="AN49" s="316"/>
      <c r="AO49" s="317"/>
      <c r="AP49" s="317"/>
      <c r="AQ49" s="317"/>
      <c r="AR49" s="317"/>
      <c r="AS49" s="317"/>
      <c r="AT49" s="318"/>
      <c r="AU49" s="316"/>
      <c r="AV49" s="317"/>
      <c r="AW49" s="317"/>
      <c r="AX49" s="778"/>
      <c r="AY49" s="779"/>
      <c r="AZ49" s="780"/>
      <c r="BA49" s="781"/>
      <c r="BB49" s="819"/>
      <c r="BC49" s="820"/>
      <c r="BD49" s="820"/>
      <c r="BE49" s="820"/>
      <c r="BF49" s="821"/>
    </row>
    <row r="50" spans="2:58" ht="20.25" customHeight="1" x14ac:dyDescent="0.15">
      <c r="B50" s="831"/>
      <c r="C50" s="836"/>
      <c r="D50" s="837"/>
      <c r="E50" s="838"/>
      <c r="F50" s="319"/>
      <c r="G50" s="748"/>
      <c r="H50" s="753"/>
      <c r="I50" s="751"/>
      <c r="J50" s="751"/>
      <c r="K50" s="752"/>
      <c r="L50" s="757"/>
      <c r="M50" s="758"/>
      <c r="N50" s="758"/>
      <c r="O50" s="759"/>
      <c r="P50" s="787" t="s">
        <v>484</v>
      </c>
      <c r="Q50" s="788"/>
      <c r="R50" s="789"/>
      <c r="S50" s="320" t="str">
        <f>IF(S49="","",VLOOKUP(S49,'シフト記号表（勤務時間帯）'!$C$6:$K$35,9,FALSE))</f>
        <v/>
      </c>
      <c r="T50" s="321" t="str">
        <f>IF(T49="","",VLOOKUP(T49,'シフト記号表（勤務時間帯）'!$C$6:$K$35,9,FALSE))</f>
        <v/>
      </c>
      <c r="U50" s="321" t="str">
        <f>IF(U49="","",VLOOKUP(U49,'シフト記号表（勤務時間帯）'!$C$6:$K$35,9,FALSE))</f>
        <v/>
      </c>
      <c r="V50" s="321" t="str">
        <f>IF(V49="","",VLOOKUP(V49,'シフト記号表（勤務時間帯）'!$C$6:$K$35,9,FALSE))</f>
        <v/>
      </c>
      <c r="W50" s="321" t="str">
        <f>IF(W49="","",VLOOKUP(W49,'シフト記号表（勤務時間帯）'!$C$6:$K$35,9,FALSE))</f>
        <v/>
      </c>
      <c r="X50" s="321" t="str">
        <f>IF(X49="","",VLOOKUP(X49,'シフト記号表（勤務時間帯）'!$C$6:$K$35,9,FALSE))</f>
        <v/>
      </c>
      <c r="Y50" s="322" t="str">
        <f>IF(Y49="","",VLOOKUP(Y49,'シフト記号表（勤務時間帯）'!$C$6:$K$35,9,FALSE))</f>
        <v/>
      </c>
      <c r="Z50" s="320" t="str">
        <f>IF(Z49="","",VLOOKUP(Z49,'シフト記号表（勤務時間帯）'!$C$6:$K$35,9,FALSE))</f>
        <v/>
      </c>
      <c r="AA50" s="321" t="str">
        <f>IF(AA49="","",VLOOKUP(AA49,'シフト記号表（勤務時間帯）'!$C$6:$K$35,9,FALSE))</f>
        <v/>
      </c>
      <c r="AB50" s="321" t="str">
        <f>IF(AB49="","",VLOOKUP(AB49,'シフト記号表（勤務時間帯）'!$C$6:$K$35,9,FALSE))</f>
        <v/>
      </c>
      <c r="AC50" s="321" t="str">
        <f>IF(AC49="","",VLOOKUP(AC49,'シフト記号表（勤務時間帯）'!$C$6:$K$35,9,FALSE))</f>
        <v/>
      </c>
      <c r="AD50" s="321" t="str">
        <f>IF(AD49="","",VLOOKUP(AD49,'シフト記号表（勤務時間帯）'!$C$6:$K$35,9,FALSE))</f>
        <v/>
      </c>
      <c r="AE50" s="321" t="str">
        <f>IF(AE49="","",VLOOKUP(AE49,'シフト記号表（勤務時間帯）'!$C$6:$K$35,9,FALSE))</f>
        <v/>
      </c>
      <c r="AF50" s="322" t="str">
        <f>IF(AF49="","",VLOOKUP(AF49,'シフト記号表（勤務時間帯）'!$C$6:$K$35,9,FALSE))</f>
        <v/>
      </c>
      <c r="AG50" s="320" t="str">
        <f>IF(AG49="","",VLOOKUP(AG49,'シフト記号表（勤務時間帯）'!$C$6:$K$35,9,FALSE))</f>
        <v/>
      </c>
      <c r="AH50" s="321" t="str">
        <f>IF(AH49="","",VLOOKUP(AH49,'シフト記号表（勤務時間帯）'!$C$6:$K$35,9,FALSE))</f>
        <v/>
      </c>
      <c r="AI50" s="321" t="str">
        <f>IF(AI49="","",VLOOKUP(AI49,'シフト記号表（勤務時間帯）'!$C$6:$K$35,9,FALSE))</f>
        <v/>
      </c>
      <c r="AJ50" s="321" t="str">
        <f>IF(AJ49="","",VLOOKUP(AJ49,'シフト記号表（勤務時間帯）'!$C$6:$K$35,9,FALSE))</f>
        <v/>
      </c>
      <c r="AK50" s="321" t="str">
        <f>IF(AK49="","",VLOOKUP(AK49,'シフト記号表（勤務時間帯）'!$C$6:$K$35,9,FALSE))</f>
        <v/>
      </c>
      <c r="AL50" s="321" t="str">
        <f>IF(AL49="","",VLOOKUP(AL49,'シフト記号表（勤務時間帯）'!$C$6:$K$35,9,FALSE))</f>
        <v/>
      </c>
      <c r="AM50" s="322" t="str">
        <f>IF(AM49="","",VLOOKUP(AM49,'シフト記号表（勤務時間帯）'!$C$6:$K$35,9,FALSE))</f>
        <v/>
      </c>
      <c r="AN50" s="320" t="str">
        <f>IF(AN49="","",VLOOKUP(AN49,'シフト記号表（勤務時間帯）'!$C$6:$K$35,9,FALSE))</f>
        <v/>
      </c>
      <c r="AO50" s="321" t="str">
        <f>IF(AO49="","",VLOOKUP(AO49,'シフト記号表（勤務時間帯）'!$C$6:$K$35,9,FALSE))</f>
        <v/>
      </c>
      <c r="AP50" s="321" t="str">
        <f>IF(AP49="","",VLOOKUP(AP49,'シフト記号表（勤務時間帯）'!$C$6:$K$35,9,FALSE))</f>
        <v/>
      </c>
      <c r="AQ50" s="321" t="str">
        <f>IF(AQ49="","",VLOOKUP(AQ49,'シフト記号表（勤務時間帯）'!$C$6:$K$35,9,FALSE))</f>
        <v/>
      </c>
      <c r="AR50" s="321" t="str">
        <f>IF(AR49="","",VLOOKUP(AR49,'シフト記号表（勤務時間帯）'!$C$6:$K$35,9,FALSE))</f>
        <v/>
      </c>
      <c r="AS50" s="321" t="str">
        <f>IF(AS49="","",VLOOKUP(AS49,'シフト記号表（勤務時間帯）'!$C$6:$K$35,9,FALSE))</f>
        <v/>
      </c>
      <c r="AT50" s="322" t="str">
        <f>IF(AT49="","",VLOOKUP(AT49,'シフト記号表（勤務時間帯）'!$C$6:$K$35,9,FALSE))</f>
        <v/>
      </c>
      <c r="AU50" s="320" t="str">
        <f>IF(AU49="","",VLOOKUP(AU49,'シフト記号表（勤務時間帯）'!$C$6:$K$35,9,FALSE))</f>
        <v/>
      </c>
      <c r="AV50" s="321" t="str">
        <f>IF(AV49="","",VLOOKUP(AV49,'シフト記号表（勤務時間帯）'!$C$6:$K$35,9,FALSE))</f>
        <v/>
      </c>
      <c r="AW50" s="321" t="str">
        <f>IF(AW49="","",VLOOKUP(AW49,'シフト記号表（勤務時間帯）'!$C$6:$K$35,9,FALSE))</f>
        <v/>
      </c>
      <c r="AX50" s="790">
        <f>IF($BB$3="４週",SUM(S50:AT50),IF($BB$3="暦月",SUM(S50:AW50),""))</f>
        <v>0</v>
      </c>
      <c r="AY50" s="791"/>
      <c r="AZ50" s="792">
        <f>IF($BB$3="４週",AX50/4,IF($BB$3="暦月",'勤務形態一覧表（1枚版）'!AX50/('勤務形態一覧表（1枚版）'!$BB$8/7),""))</f>
        <v>0</v>
      </c>
      <c r="BA50" s="793"/>
      <c r="BB50" s="822"/>
      <c r="BC50" s="823"/>
      <c r="BD50" s="823"/>
      <c r="BE50" s="823"/>
      <c r="BF50" s="824"/>
    </row>
    <row r="51" spans="2:58" ht="20.25" customHeight="1" x14ac:dyDescent="0.15">
      <c r="B51" s="831"/>
      <c r="C51" s="839"/>
      <c r="D51" s="840"/>
      <c r="E51" s="841"/>
      <c r="F51" s="319">
        <f>C49</f>
        <v>0</v>
      </c>
      <c r="G51" s="749"/>
      <c r="H51" s="753"/>
      <c r="I51" s="751"/>
      <c r="J51" s="751"/>
      <c r="K51" s="752"/>
      <c r="L51" s="760"/>
      <c r="M51" s="761"/>
      <c r="N51" s="761"/>
      <c r="O51" s="762"/>
      <c r="P51" s="828" t="s">
        <v>485</v>
      </c>
      <c r="Q51" s="829"/>
      <c r="R51" s="830"/>
      <c r="S51" s="324" t="str">
        <f>IF(S49="","",VLOOKUP(S49,'シフト記号表（勤務時間帯）'!$C$6:$U$35,19,FALSE))</f>
        <v/>
      </c>
      <c r="T51" s="325" t="str">
        <f>IF(T49="","",VLOOKUP(T49,'シフト記号表（勤務時間帯）'!$C$6:$U$35,19,FALSE))</f>
        <v/>
      </c>
      <c r="U51" s="325" t="str">
        <f>IF(U49="","",VLOOKUP(U49,'シフト記号表（勤務時間帯）'!$C$6:$U$35,19,FALSE))</f>
        <v/>
      </c>
      <c r="V51" s="325" t="str">
        <f>IF(V49="","",VLOOKUP(V49,'シフト記号表（勤務時間帯）'!$C$6:$U$35,19,FALSE))</f>
        <v/>
      </c>
      <c r="W51" s="325" t="str">
        <f>IF(W49="","",VLOOKUP(W49,'シフト記号表（勤務時間帯）'!$C$6:$U$35,19,FALSE))</f>
        <v/>
      </c>
      <c r="X51" s="325" t="str">
        <f>IF(X49="","",VLOOKUP(X49,'シフト記号表（勤務時間帯）'!$C$6:$U$35,19,FALSE))</f>
        <v/>
      </c>
      <c r="Y51" s="326" t="str">
        <f>IF(Y49="","",VLOOKUP(Y49,'シフト記号表（勤務時間帯）'!$C$6:$U$35,19,FALSE))</f>
        <v/>
      </c>
      <c r="Z51" s="324" t="str">
        <f>IF(Z49="","",VLOOKUP(Z49,'シフト記号表（勤務時間帯）'!$C$6:$U$35,19,FALSE))</f>
        <v/>
      </c>
      <c r="AA51" s="325" t="str">
        <f>IF(AA49="","",VLOOKUP(AA49,'シフト記号表（勤務時間帯）'!$C$6:$U$35,19,FALSE))</f>
        <v/>
      </c>
      <c r="AB51" s="325" t="str">
        <f>IF(AB49="","",VLOOKUP(AB49,'シフト記号表（勤務時間帯）'!$C$6:$U$35,19,FALSE))</f>
        <v/>
      </c>
      <c r="AC51" s="325" t="str">
        <f>IF(AC49="","",VLOOKUP(AC49,'シフト記号表（勤務時間帯）'!$C$6:$U$35,19,FALSE))</f>
        <v/>
      </c>
      <c r="AD51" s="325" t="str">
        <f>IF(AD49="","",VLOOKUP(AD49,'シフト記号表（勤務時間帯）'!$C$6:$U$35,19,FALSE))</f>
        <v/>
      </c>
      <c r="AE51" s="325" t="str">
        <f>IF(AE49="","",VLOOKUP(AE49,'シフト記号表（勤務時間帯）'!$C$6:$U$35,19,FALSE))</f>
        <v/>
      </c>
      <c r="AF51" s="326" t="str">
        <f>IF(AF49="","",VLOOKUP(AF49,'シフト記号表（勤務時間帯）'!$C$6:$U$35,19,FALSE))</f>
        <v/>
      </c>
      <c r="AG51" s="324" t="str">
        <f>IF(AG49="","",VLOOKUP(AG49,'シフト記号表（勤務時間帯）'!$C$6:$U$35,19,FALSE))</f>
        <v/>
      </c>
      <c r="AH51" s="325" t="str">
        <f>IF(AH49="","",VLOOKUP(AH49,'シフト記号表（勤務時間帯）'!$C$6:$U$35,19,FALSE))</f>
        <v/>
      </c>
      <c r="AI51" s="325" t="str">
        <f>IF(AI49="","",VLOOKUP(AI49,'シフト記号表（勤務時間帯）'!$C$6:$U$35,19,FALSE))</f>
        <v/>
      </c>
      <c r="AJ51" s="325" t="str">
        <f>IF(AJ49="","",VLOOKUP(AJ49,'シフト記号表（勤務時間帯）'!$C$6:$U$35,19,FALSE))</f>
        <v/>
      </c>
      <c r="AK51" s="325" t="str">
        <f>IF(AK49="","",VLOOKUP(AK49,'シフト記号表（勤務時間帯）'!$C$6:$U$35,19,FALSE))</f>
        <v/>
      </c>
      <c r="AL51" s="325" t="str">
        <f>IF(AL49="","",VLOOKUP(AL49,'シフト記号表（勤務時間帯）'!$C$6:$U$35,19,FALSE))</f>
        <v/>
      </c>
      <c r="AM51" s="326" t="str">
        <f>IF(AM49="","",VLOOKUP(AM49,'シフト記号表（勤務時間帯）'!$C$6:$U$35,19,FALSE))</f>
        <v/>
      </c>
      <c r="AN51" s="324" t="str">
        <f>IF(AN49="","",VLOOKUP(AN49,'シフト記号表（勤務時間帯）'!$C$6:$U$35,19,FALSE))</f>
        <v/>
      </c>
      <c r="AO51" s="325" t="str">
        <f>IF(AO49="","",VLOOKUP(AO49,'シフト記号表（勤務時間帯）'!$C$6:$U$35,19,FALSE))</f>
        <v/>
      </c>
      <c r="AP51" s="325" t="str">
        <f>IF(AP49="","",VLOOKUP(AP49,'シフト記号表（勤務時間帯）'!$C$6:$U$35,19,FALSE))</f>
        <v/>
      </c>
      <c r="AQ51" s="325" t="str">
        <f>IF(AQ49="","",VLOOKUP(AQ49,'シフト記号表（勤務時間帯）'!$C$6:$U$35,19,FALSE))</f>
        <v/>
      </c>
      <c r="AR51" s="325" t="str">
        <f>IF(AR49="","",VLOOKUP(AR49,'シフト記号表（勤務時間帯）'!$C$6:$U$35,19,FALSE))</f>
        <v/>
      </c>
      <c r="AS51" s="325" t="str">
        <f>IF(AS49="","",VLOOKUP(AS49,'シフト記号表（勤務時間帯）'!$C$6:$U$35,19,FALSE))</f>
        <v/>
      </c>
      <c r="AT51" s="326" t="str">
        <f>IF(AT49="","",VLOOKUP(AT49,'シフト記号表（勤務時間帯）'!$C$6:$U$35,19,FALSE))</f>
        <v/>
      </c>
      <c r="AU51" s="324" t="str">
        <f>IF(AU49="","",VLOOKUP(AU49,'シフト記号表（勤務時間帯）'!$C$6:$U$35,19,FALSE))</f>
        <v/>
      </c>
      <c r="AV51" s="325" t="str">
        <f>IF(AV49="","",VLOOKUP(AV49,'シフト記号表（勤務時間帯）'!$C$6:$U$35,19,FALSE))</f>
        <v/>
      </c>
      <c r="AW51" s="325" t="str">
        <f>IF(AW49="","",VLOOKUP(AW49,'シフト記号表（勤務時間帯）'!$C$6:$U$35,19,FALSE))</f>
        <v/>
      </c>
      <c r="AX51" s="797">
        <f>IF($BB$3="４週",SUM(S51:AT51),IF($BB$3="暦月",SUM(S51:AW51),""))</f>
        <v>0</v>
      </c>
      <c r="AY51" s="798"/>
      <c r="AZ51" s="799">
        <f>IF($BB$3="４週",AX51/4,IF($BB$3="暦月",'勤務形態一覧表（1枚版）'!AX51/('勤務形態一覧表（1枚版）'!$BB$8/7),""))</f>
        <v>0</v>
      </c>
      <c r="BA51" s="800"/>
      <c r="BB51" s="825"/>
      <c r="BC51" s="826"/>
      <c r="BD51" s="826"/>
      <c r="BE51" s="826"/>
      <c r="BF51" s="827"/>
    </row>
    <row r="52" spans="2:58" ht="20.25" customHeight="1" x14ac:dyDescent="0.15">
      <c r="B52" s="831">
        <f>B49+1</f>
        <v>11</v>
      </c>
      <c r="C52" s="833"/>
      <c r="D52" s="834"/>
      <c r="E52" s="835"/>
      <c r="F52" s="327"/>
      <c r="G52" s="747"/>
      <c r="H52" s="750"/>
      <c r="I52" s="751"/>
      <c r="J52" s="751"/>
      <c r="K52" s="752"/>
      <c r="L52" s="754"/>
      <c r="M52" s="755"/>
      <c r="N52" s="755"/>
      <c r="O52" s="756"/>
      <c r="P52" s="763" t="s">
        <v>678</v>
      </c>
      <c r="Q52" s="764"/>
      <c r="R52" s="765"/>
      <c r="S52" s="316"/>
      <c r="T52" s="317"/>
      <c r="U52" s="317"/>
      <c r="V52" s="317"/>
      <c r="W52" s="317"/>
      <c r="X52" s="317"/>
      <c r="Y52" s="318"/>
      <c r="Z52" s="316"/>
      <c r="AA52" s="317"/>
      <c r="AB52" s="317"/>
      <c r="AC52" s="317"/>
      <c r="AD52" s="317"/>
      <c r="AE52" s="317"/>
      <c r="AF52" s="318"/>
      <c r="AG52" s="316"/>
      <c r="AH52" s="317"/>
      <c r="AI52" s="317"/>
      <c r="AJ52" s="317"/>
      <c r="AK52" s="317"/>
      <c r="AL52" s="317"/>
      <c r="AM52" s="318"/>
      <c r="AN52" s="316"/>
      <c r="AO52" s="317"/>
      <c r="AP52" s="317"/>
      <c r="AQ52" s="317"/>
      <c r="AR52" s="317"/>
      <c r="AS52" s="317"/>
      <c r="AT52" s="318"/>
      <c r="AU52" s="316"/>
      <c r="AV52" s="317"/>
      <c r="AW52" s="317"/>
      <c r="AX52" s="778"/>
      <c r="AY52" s="779"/>
      <c r="AZ52" s="780"/>
      <c r="BA52" s="781"/>
      <c r="BB52" s="819"/>
      <c r="BC52" s="820"/>
      <c r="BD52" s="820"/>
      <c r="BE52" s="820"/>
      <c r="BF52" s="821"/>
    </row>
    <row r="53" spans="2:58" ht="20.25" customHeight="1" x14ac:dyDescent="0.15">
      <c r="B53" s="831"/>
      <c r="C53" s="836"/>
      <c r="D53" s="837"/>
      <c r="E53" s="838"/>
      <c r="F53" s="319"/>
      <c r="G53" s="748"/>
      <c r="H53" s="753"/>
      <c r="I53" s="751"/>
      <c r="J53" s="751"/>
      <c r="K53" s="752"/>
      <c r="L53" s="757"/>
      <c r="M53" s="758"/>
      <c r="N53" s="758"/>
      <c r="O53" s="759"/>
      <c r="P53" s="787" t="s">
        <v>484</v>
      </c>
      <c r="Q53" s="788"/>
      <c r="R53" s="789"/>
      <c r="S53" s="320" t="str">
        <f>IF(S52="","",VLOOKUP(S52,'シフト記号表（勤務時間帯）'!$C$6:$K$35,9,FALSE))</f>
        <v/>
      </c>
      <c r="T53" s="321" t="str">
        <f>IF(T52="","",VLOOKUP(T52,'シフト記号表（勤務時間帯）'!$C$6:$K$35,9,FALSE))</f>
        <v/>
      </c>
      <c r="U53" s="321" t="str">
        <f>IF(U52="","",VLOOKUP(U52,'シフト記号表（勤務時間帯）'!$C$6:$K$35,9,FALSE))</f>
        <v/>
      </c>
      <c r="V53" s="321" t="str">
        <f>IF(V52="","",VLOOKUP(V52,'シフト記号表（勤務時間帯）'!$C$6:$K$35,9,FALSE))</f>
        <v/>
      </c>
      <c r="W53" s="321" t="str">
        <f>IF(W52="","",VLOOKUP(W52,'シフト記号表（勤務時間帯）'!$C$6:$K$35,9,FALSE))</f>
        <v/>
      </c>
      <c r="X53" s="321" t="str">
        <f>IF(X52="","",VLOOKUP(X52,'シフト記号表（勤務時間帯）'!$C$6:$K$35,9,FALSE))</f>
        <v/>
      </c>
      <c r="Y53" s="322" t="str">
        <f>IF(Y52="","",VLOOKUP(Y52,'シフト記号表（勤務時間帯）'!$C$6:$K$35,9,FALSE))</f>
        <v/>
      </c>
      <c r="Z53" s="320" t="str">
        <f>IF(Z52="","",VLOOKUP(Z52,'シフト記号表（勤務時間帯）'!$C$6:$K$35,9,FALSE))</f>
        <v/>
      </c>
      <c r="AA53" s="321" t="str">
        <f>IF(AA52="","",VLOOKUP(AA52,'シフト記号表（勤務時間帯）'!$C$6:$K$35,9,FALSE))</f>
        <v/>
      </c>
      <c r="AB53" s="321" t="str">
        <f>IF(AB52="","",VLOOKUP(AB52,'シフト記号表（勤務時間帯）'!$C$6:$K$35,9,FALSE))</f>
        <v/>
      </c>
      <c r="AC53" s="321" t="str">
        <f>IF(AC52="","",VLOOKUP(AC52,'シフト記号表（勤務時間帯）'!$C$6:$K$35,9,FALSE))</f>
        <v/>
      </c>
      <c r="AD53" s="321" t="str">
        <f>IF(AD52="","",VLOOKUP(AD52,'シフト記号表（勤務時間帯）'!$C$6:$K$35,9,FALSE))</f>
        <v/>
      </c>
      <c r="AE53" s="321" t="str">
        <f>IF(AE52="","",VLOOKUP(AE52,'シフト記号表（勤務時間帯）'!$C$6:$K$35,9,FALSE))</f>
        <v/>
      </c>
      <c r="AF53" s="322" t="str">
        <f>IF(AF52="","",VLOOKUP(AF52,'シフト記号表（勤務時間帯）'!$C$6:$K$35,9,FALSE))</f>
        <v/>
      </c>
      <c r="AG53" s="320" t="str">
        <f>IF(AG52="","",VLOOKUP(AG52,'シフト記号表（勤務時間帯）'!$C$6:$K$35,9,FALSE))</f>
        <v/>
      </c>
      <c r="AH53" s="321" t="str">
        <f>IF(AH52="","",VLOOKUP(AH52,'シフト記号表（勤務時間帯）'!$C$6:$K$35,9,FALSE))</f>
        <v/>
      </c>
      <c r="AI53" s="321" t="str">
        <f>IF(AI52="","",VLOOKUP(AI52,'シフト記号表（勤務時間帯）'!$C$6:$K$35,9,FALSE))</f>
        <v/>
      </c>
      <c r="AJ53" s="321" t="str">
        <f>IF(AJ52="","",VLOOKUP(AJ52,'シフト記号表（勤務時間帯）'!$C$6:$K$35,9,FALSE))</f>
        <v/>
      </c>
      <c r="AK53" s="321" t="str">
        <f>IF(AK52="","",VLOOKUP(AK52,'シフト記号表（勤務時間帯）'!$C$6:$K$35,9,FALSE))</f>
        <v/>
      </c>
      <c r="AL53" s="321" t="str">
        <f>IF(AL52="","",VLOOKUP(AL52,'シフト記号表（勤務時間帯）'!$C$6:$K$35,9,FALSE))</f>
        <v/>
      </c>
      <c r="AM53" s="322" t="str">
        <f>IF(AM52="","",VLOOKUP(AM52,'シフト記号表（勤務時間帯）'!$C$6:$K$35,9,FALSE))</f>
        <v/>
      </c>
      <c r="AN53" s="320" t="str">
        <f>IF(AN52="","",VLOOKUP(AN52,'シフト記号表（勤務時間帯）'!$C$6:$K$35,9,FALSE))</f>
        <v/>
      </c>
      <c r="AO53" s="321" t="str">
        <f>IF(AO52="","",VLOOKUP(AO52,'シフト記号表（勤務時間帯）'!$C$6:$K$35,9,FALSE))</f>
        <v/>
      </c>
      <c r="AP53" s="321" t="str">
        <f>IF(AP52="","",VLOOKUP(AP52,'シフト記号表（勤務時間帯）'!$C$6:$K$35,9,FALSE))</f>
        <v/>
      </c>
      <c r="AQ53" s="321" t="str">
        <f>IF(AQ52="","",VLOOKUP(AQ52,'シフト記号表（勤務時間帯）'!$C$6:$K$35,9,FALSE))</f>
        <v/>
      </c>
      <c r="AR53" s="321" t="str">
        <f>IF(AR52="","",VLOOKUP(AR52,'シフト記号表（勤務時間帯）'!$C$6:$K$35,9,FALSE))</f>
        <v/>
      </c>
      <c r="AS53" s="321" t="str">
        <f>IF(AS52="","",VLOOKUP(AS52,'シフト記号表（勤務時間帯）'!$C$6:$K$35,9,FALSE))</f>
        <v/>
      </c>
      <c r="AT53" s="322" t="str">
        <f>IF(AT52="","",VLOOKUP(AT52,'シフト記号表（勤務時間帯）'!$C$6:$K$35,9,FALSE))</f>
        <v/>
      </c>
      <c r="AU53" s="320" t="str">
        <f>IF(AU52="","",VLOOKUP(AU52,'シフト記号表（勤務時間帯）'!$C$6:$K$35,9,FALSE))</f>
        <v/>
      </c>
      <c r="AV53" s="321" t="str">
        <f>IF(AV52="","",VLOOKUP(AV52,'シフト記号表（勤務時間帯）'!$C$6:$K$35,9,FALSE))</f>
        <v/>
      </c>
      <c r="AW53" s="321" t="str">
        <f>IF(AW52="","",VLOOKUP(AW52,'シフト記号表（勤務時間帯）'!$C$6:$K$35,9,FALSE))</f>
        <v/>
      </c>
      <c r="AX53" s="790">
        <f>IF($BB$3="４週",SUM(S53:AT53),IF($BB$3="暦月",SUM(S53:AW53),""))</f>
        <v>0</v>
      </c>
      <c r="AY53" s="791"/>
      <c r="AZ53" s="792">
        <f>IF($BB$3="４週",AX53/4,IF($BB$3="暦月",'勤務形態一覧表（1枚版）'!AX53/('勤務形態一覧表（1枚版）'!$BB$8/7),""))</f>
        <v>0</v>
      </c>
      <c r="BA53" s="793"/>
      <c r="BB53" s="822"/>
      <c r="BC53" s="823"/>
      <c r="BD53" s="823"/>
      <c r="BE53" s="823"/>
      <c r="BF53" s="824"/>
    </row>
    <row r="54" spans="2:58" ht="20.25" customHeight="1" x14ac:dyDescent="0.15">
      <c r="B54" s="831"/>
      <c r="C54" s="839"/>
      <c r="D54" s="840"/>
      <c r="E54" s="841"/>
      <c r="F54" s="319">
        <f>C52</f>
        <v>0</v>
      </c>
      <c r="G54" s="749"/>
      <c r="H54" s="753"/>
      <c r="I54" s="751"/>
      <c r="J54" s="751"/>
      <c r="K54" s="752"/>
      <c r="L54" s="760"/>
      <c r="M54" s="761"/>
      <c r="N54" s="761"/>
      <c r="O54" s="762"/>
      <c r="P54" s="828" t="s">
        <v>485</v>
      </c>
      <c r="Q54" s="829"/>
      <c r="R54" s="830"/>
      <c r="S54" s="324" t="str">
        <f>IF(S52="","",VLOOKUP(S52,'シフト記号表（勤務時間帯）'!$C$6:$U$35,19,FALSE))</f>
        <v/>
      </c>
      <c r="T54" s="325" t="str">
        <f>IF(T52="","",VLOOKUP(T52,'シフト記号表（勤務時間帯）'!$C$6:$U$35,19,FALSE))</f>
        <v/>
      </c>
      <c r="U54" s="325" t="str">
        <f>IF(U52="","",VLOOKUP(U52,'シフト記号表（勤務時間帯）'!$C$6:$U$35,19,FALSE))</f>
        <v/>
      </c>
      <c r="V54" s="325" t="str">
        <f>IF(V52="","",VLOOKUP(V52,'シフト記号表（勤務時間帯）'!$C$6:$U$35,19,FALSE))</f>
        <v/>
      </c>
      <c r="W54" s="325" t="str">
        <f>IF(W52="","",VLOOKUP(W52,'シフト記号表（勤務時間帯）'!$C$6:$U$35,19,FALSE))</f>
        <v/>
      </c>
      <c r="X54" s="325" t="str">
        <f>IF(X52="","",VLOOKUP(X52,'シフト記号表（勤務時間帯）'!$C$6:$U$35,19,FALSE))</f>
        <v/>
      </c>
      <c r="Y54" s="326" t="str">
        <f>IF(Y52="","",VLOOKUP(Y52,'シフト記号表（勤務時間帯）'!$C$6:$U$35,19,FALSE))</f>
        <v/>
      </c>
      <c r="Z54" s="324" t="str">
        <f>IF(Z52="","",VLOOKUP(Z52,'シフト記号表（勤務時間帯）'!$C$6:$U$35,19,FALSE))</f>
        <v/>
      </c>
      <c r="AA54" s="325" t="str">
        <f>IF(AA52="","",VLOOKUP(AA52,'シフト記号表（勤務時間帯）'!$C$6:$U$35,19,FALSE))</f>
        <v/>
      </c>
      <c r="AB54" s="325" t="str">
        <f>IF(AB52="","",VLOOKUP(AB52,'シフト記号表（勤務時間帯）'!$C$6:$U$35,19,FALSE))</f>
        <v/>
      </c>
      <c r="AC54" s="325" t="str">
        <f>IF(AC52="","",VLOOKUP(AC52,'シフト記号表（勤務時間帯）'!$C$6:$U$35,19,FALSE))</f>
        <v/>
      </c>
      <c r="AD54" s="325" t="str">
        <f>IF(AD52="","",VLOOKUP(AD52,'シフト記号表（勤務時間帯）'!$C$6:$U$35,19,FALSE))</f>
        <v/>
      </c>
      <c r="AE54" s="325" t="str">
        <f>IF(AE52="","",VLOOKUP(AE52,'シフト記号表（勤務時間帯）'!$C$6:$U$35,19,FALSE))</f>
        <v/>
      </c>
      <c r="AF54" s="326" t="str">
        <f>IF(AF52="","",VLOOKUP(AF52,'シフト記号表（勤務時間帯）'!$C$6:$U$35,19,FALSE))</f>
        <v/>
      </c>
      <c r="AG54" s="324" t="str">
        <f>IF(AG52="","",VLOOKUP(AG52,'シフト記号表（勤務時間帯）'!$C$6:$U$35,19,FALSE))</f>
        <v/>
      </c>
      <c r="AH54" s="325" t="str">
        <f>IF(AH52="","",VLOOKUP(AH52,'シフト記号表（勤務時間帯）'!$C$6:$U$35,19,FALSE))</f>
        <v/>
      </c>
      <c r="AI54" s="325" t="str">
        <f>IF(AI52="","",VLOOKUP(AI52,'シフト記号表（勤務時間帯）'!$C$6:$U$35,19,FALSE))</f>
        <v/>
      </c>
      <c r="AJ54" s="325" t="str">
        <f>IF(AJ52="","",VLOOKUP(AJ52,'シフト記号表（勤務時間帯）'!$C$6:$U$35,19,FALSE))</f>
        <v/>
      </c>
      <c r="AK54" s="325" t="str">
        <f>IF(AK52="","",VLOOKUP(AK52,'シフト記号表（勤務時間帯）'!$C$6:$U$35,19,FALSE))</f>
        <v/>
      </c>
      <c r="AL54" s="325" t="str">
        <f>IF(AL52="","",VLOOKUP(AL52,'シフト記号表（勤務時間帯）'!$C$6:$U$35,19,FALSE))</f>
        <v/>
      </c>
      <c r="AM54" s="326" t="str">
        <f>IF(AM52="","",VLOOKUP(AM52,'シフト記号表（勤務時間帯）'!$C$6:$U$35,19,FALSE))</f>
        <v/>
      </c>
      <c r="AN54" s="324" t="str">
        <f>IF(AN52="","",VLOOKUP(AN52,'シフト記号表（勤務時間帯）'!$C$6:$U$35,19,FALSE))</f>
        <v/>
      </c>
      <c r="AO54" s="325" t="str">
        <f>IF(AO52="","",VLOOKUP(AO52,'シフト記号表（勤務時間帯）'!$C$6:$U$35,19,FALSE))</f>
        <v/>
      </c>
      <c r="AP54" s="325" t="str">
        <f>IF(AP52="","",VLOOKUP(AP52,'シフト記号表（勤務時間帯）'!$C$6:$U$35,19,FALSE))</f>
        <v/>
      </c>
      <c r="AQ54" s="325" t="str">
        <f>IF(AQ52="","",VLOOKUP(AQ52,'シフト記号表（勤務時間帯）'!$C$6:$U$35,19,FALSE))</f>
        <v/>
      </c>
      <c r="AR54" s="325" t="str">
        <f>IF(AR52="","",VLOOKUP(AR52,'シフト記号表（勤務時間帯）'!$C$6:$U$35,19,FALSE))</f>
        <v/>
      </c>
      <c r="AS54" s="325" t="str">
        <f>IF(AS52="","",VLOOKUP(AS52,'シフト記号表（勤務時間帯）'!$C$6:$U$35,19,FALSE))</f>
        <v/>
      </c>
      <c r="AT54" s="326" t="str">
        <f>IF(AT52="","",VLOOKUP(AT52,'シフト記号表（勤務時間帯）'!$C$6:$U$35,19,FALSE))</f>
        <v/>
      </c>
      <c r="AU54" s="324" t="str">
        <f>IF(AU52="","",VLOOKUP(AU52,'シフト記号表（勤務時間帯）'!$C$6:$U$35,19,FALSE))</f>
        <v/>
      </c>
      <c r="AV54" s="325" t="str">
        <f>IF(AV52="","",VLOOKUP(AV52,'シフト記号表（勤務時間帯）'!$C$6:$U$35,19,FALSE))</f>
        <v/>
      </c>
      <c r="AW54" s="325" t="str">
        <f>IF(AW52="","",VLOOKUP(AW52,'シフト記号表（勤務時間帯）'!$C$6:$U$35,19,FALSE))</f>
        <v/>
      </c>
      <c r="AX54" s="797">
        <f>IF($BB$3="４週",SUM(S54:AT54),IF($BB$3="暦月",SUM(S54:AW54),""))</f>
        <v>0</v>
      </c>
      <c r="AY54" s="798"/>
      <c r="AZ54" s="799">
        <f>IF($BB$3="４週",AX54/4,IF($BB$3="暦月",'勤務形態一覧表（1枚版）'!AX54/('勤務形態一覧表（1枚版）'!$BB$8/7),""))</f>
        <v>0</v>
      </c>
      <c r="BA54" s="800"/>
      <c r="BB54" s="825"/>
      <c r="BC54" s="826"/>
      <c r="BD54" s="826"/>
      <c r="BE54" s="826"/>
      <c r="BF54" s="827"/>
    </row>
    <row r="55" spans="2:58" ht="20.25" customHeight="1" x14ac:dyDescent="0.15">
      <c r="B55" s="831">
        <f>B52+1</f>
        <v>12</v>
      </c>
      <c r="C55" s="833"/>
      <c r="D55" s="834"/>
      <c r="E55" s="835"/>
      <c r="F55" s="327"/>
      <c r="G55" s="747"/>
      <c r="H55" s="750"/>
      <c r="I55" s="751"/>
      <c r="J55" s="751"/>
      <c r="K55" s="752"/>
      <c r="L55" s="754"/>
      <c r="M55" s="755"/>
      <c r="N55" s="755"/>
      <c r="O55" s="756"/>
      <c r="P55" s="763" t="s">
        <v>678</v>
      </c>
      <c r="Q55" s="764"/>
      <c r="R55" s="765"/>
      <c r="S55" s="316"/>
      <c r="T55" s="317"/>
      <c r="U55" s="317"/>
      <c r="V55" s="317"/>
      <c r="W55" s="317"/>
      <c r="X55" s="317"/>
      <c r="Y55" s="318"/>
      <c r="Z55" s="316"/>
      <c r="AA55" s="317"/>
      <c r="AB55" s="317"/>
      <c r="AC55" s="317"/>
      <c r="AD55" s="317"/>
      <c r="AE55" s="317"/>
      <c r="AF55" s="318"/>
      <c r="AG55" s="316"/>
      <c r="AH55" s="317"/>
      <c r="AI55" s="317"/>
      <c r="AJ55" s="317"/>
      <c r="AK55" s="317"/>
      <c r="AL55" s="317"/>
      <c r="AM55" s="318"/>
      <c r="AN55" s="316"/>
      <c r="AO55" s="317"/>
      <c r="AP55" s="317"/>
      <c r="AQ55" s="317"/>
      <c r="AR55" s="317"/>
      <c r="AS55" s="317"/>
      <c r="AT55" s="318"/>
      <c r="AU55" s="316"/>
      <c r="AV55" s="317"/>
      <c r="AW55" s="317"/>
      <c r="AX55" s="778"/>
      <c r="AY55" s="779"/>
      <c r="AZ55" s="780"/>
      <c r="BA55" s="781"/>
      <c r="BB55" s="782"/>
      <c r="BC55" s="755"/>
      <c r="BD55" s="755"/>
      <c r="BE55" s="755"/>
      <c r="BF55" s="756"/>
    </row>
    <row r="56" spans="2:58" ht="20.25" customHeight="1" x14ac:dyDescent="0.15">
      <c r="B56" s="831"/>
      <c r="C56" s="836"/>
      <c r="D56" s="837"/>
      <c r="E56" s="838"/>
      <c r="F56" s="319"/>
      <c r="G56" s="748"/>
      <c r="H56" s="753"/>
      <c r="I56" s="751"/>
      <c r="J56" s="751"/>
      <c r="K56" s="752"/>
      <c r="L56" s="757"/>
      <c r="M56" s="758"/>
      <c r="N56" s="758"/>
      <c r="O56" s="759"/>
      <c r="P56" s="787" t="s">
        <v>484</v>
      </c>
      <c r="Q56" s="788"/>
      <c r="R56" s="789"/>
      <c r="S56" s="320" t="str">
        <f>IF(S55="","",VLOOKUP(S55,'シフト記号表（勤務時間帯）'!$C$6:$K$35,9,FALSE))</f>
        <v/>
      </c>
      <c r="T56" s="321" t="str">
        <f>IF(T55="","",VLOOKUP(T55,'シフト記号表（勤務時間帯）'!$C$6:$K$35,9,FALSE))</f>
        <v/>
      </c>
      <c r="U56" s="321" t="str">
        <f>IF(U55="","",VLOOKUP(U55,'シフト記号表（勤務時間帯）'!$C$6:$K$35,9,FALSE))</f>
        <v/>
      </c>
      <c r="V56" s="321" t="str">
        <f>IF(V55="","",VLOOKUP(V55,'シフト記号表（勤務時間帯）'!$C$6:$K$35,9,FALSE))</f>
        <v/>
      </c>
      <c r="W56" s="321" t="str">
        <f>IF(W55="","",VLOOKUP(W55,'シフト記号表（勤務時間帯）'!$C$6:$K$35,9,FALSE))</f>
        <v/>
      </c>
      <c r="X56" s="321" t="str">
        <f>IF(X55="","",VLOOKUP(X55,'シフト記号表（勤務時間帯）'!$C$6:$K$35,9,FALSE))</f>
        <v/>
      </c>
      <c r="Y56" s="322" t="str">
        <f>IF(Y55="","",VLOOKUP(Y55,'シフト記号表（勤務時間帯）'!$C$6:$K$35,9,FALSE))</f>
        <v/>
      </c>
      <c r="Z56" s="320" t="str">
        <f>IF(Z55="","",VLOOKUP(Z55,'シフト記号表（勤務時間帯）'!$C$6:$K$35,9,FALSE))</f>
        <v/>
      </c>
      <c r="AA56" s="321" t="str">
        <f>IF(AA55="","",VLOOKUP(AA55,'シフト記号表（勤務時間帯）'!$C$6:$K$35,9,FALSE))</f>
        <v/>
      </c>
      <c r="AB56" s="321" t="str">
        <f>IF(AB55="","",VLOOKUP(AB55,'シフト記号表（勤務時間帯）'!$C$6:$K$35,9,FALSE))</f>
        <v/>
      </c>
      <c r="AC56" s="321" t="str">
        <f>IF(AC55="","",VLOOKUP(AC55,'シフト記号表（勤務時間帯）'!$C$6:$K$35,9,FALSE))</f>
        <v/>
      </c>
      <c r="AD56" s="321" t="str">
        <f>IF(AD55="","",VLOOKUP(AD55,'シフト記号表（勤務時間帯）'!$C$6:$K$35,9,FALSE))</f>
        <v/>
      </c>
      <c r="AE56" s="321" t="str">
        <f>IF(AE55="","",VLOOKUP(AE55,'シフト記号表（勤務時間帯）'!$C$6:$K$35,9,FALSE))</f>
        <v/>
      </c>
      <c r="AF56" s="322" t="str">
        <f>IF(AF55="","",VLOOKUP(AF55,'シフト記号表（勤務時間帯）'!$C$6:$K$35,9,FALSE))</f>
        <v/>
      </c>
      <c r="AG56" s="320" t="str">
        <f>IF(AG55="","",VLOOKUP(AG55,'シフト記号表（勤務時間帯）'!$C$6:$K$35,9,FALSE))</f>
        <v/>
      </c>
      <c r="AH56" s="321" t="str">
        <f>IF(AH55="","",VLOOKUP(AH55,'シフト記号表（勤務時間帯）'!$C$6:$K$35,9,FALSE))</f>
        <v/>
      </c>
      <c r="AI56" s="321" t="str">
        <f>IF(AI55="","",VLOOKUP(AI55,'シフト記号表（勤務時間帯）'!$C$6:$K$35,9,FALSE))</f>
        <v/>
      </c>
      <c r="AJ56" s="321" t="str">
        <f>IF(AJ55="","",VLOOKUP(AJ55,'シフト記号表（勤務時間帯）'!$C$6:$K$35,9,FALSE))</f>
        <v/>
      </c>
      <c r="AK56" s="321" t="str">
        <f>IF(AK55="","",VLOOKUP(AK55,'シフト記号表（勤務時間帯）'!$C$6:$K$35,9,FALSE))</f>
        <v/>
      </c>
      <c r="AL56" s="321" t="str">
        <f>IF(AL55="","",VLOOKUP(AL55,'シフト記号表（勤務時間帯）'!$C$6:$K$35,9,FALSE))</f>
        <v/>
      </c>
      <c r="AM56" s="322" t="str">
        <f>IF(AM55="","",VLOOKUP(AM55,'シフト記号表（勤務時間帯）'!$C$6:$K$35,9,FALSE))</f>
        <v/>
      </c>
      <c r="AN56" s="320" t="str">
        <f>IF(AN55="","",VLOOKUP(AN55,'シフト記号表（勤務時間帯）'!$C$6:$K$35,9,FALSE))</f>
        <v/>
      </c>
      <c r="AO56" s="321" t="str">
        <f>IF(AO55="","",VLOOKUP(AO55,'シフト記号表（勤務時間帯）'!$C$6:$K$35,9,FALSE))</f>
        <v/>
      </c>
      <c r="AP56" s="321" t="str">
        <f>IF(AP55="","",VLOOKUP(AP55,'シフト記号表（勤務時間帯）'!$C$6:$K$35,9,FALSE))</f>
        <v/>
      </c>
      <c r="AQ56" s="321" t="str">
        <f>IF(AQ55="","",VLOOKUP(AQ55,'シフト記号表（勤務時間帯）'!$C$6:$K$35,9,FALSE))</f>
        <v/>
      </c>
      <c r="AR56" s="321" t="str">
        <f>IF(AR55="","",VLOOKUP(AR55,'シフト記号表（勤務時間帯）'!$C$6:$K$35,9,FALSE))</f>
        <v/>
      </c>
      <c r="AS56" s="321" t="str">
        <f>IF(AS55="","",VLOOKUP(AS55,'シフト記号表（勤務時間帯）'!$C$6:$K$35,9,FALSE))</f>
        <v/>
      </c>
      <c r="AT56" s="322" t="str">
        <f>IF(AT55="","",VLOOKUP(AT55,'シフト記号表（勤務時間帯）'!$C$6:$K$35,9,FALSE))</f>
        <v/>
      </c>
      <c r="AU56" s="320" t="str">
        <f>IF(AU55="","",VLOOKUP(AU55,'シフト記号表（勤務時間帯）'!$C$6:$K$35,9,FALSE))</f>
        <v/>
      </c>
      <c r="AV56" s="321" t="str">
        <f>IF(AV55="","",VLOOKUP(AV55,'シフト記号表（勤務時間帯）'!$C$6:$K$35,9,FALSE))</f>
        <v/>
      </c>
      <c r="AW56" s="321" t="str">
        <f>IF(AW55="","",VLOOKUP(AW55,'シフト記号表（勤務時間帯）'!$C$6:$K$35,9,FALSE))</f>
        <v/>
      </c>
      <c r="AX56" s="790">
        <f>IF($BB$3="４週",SUM(S56:AT56),IF($BB$3="暦月",SUM(S56:AW56),""))</f>
        <v>0</v>
      </c>
      <c r="AY56" s="791"/>
      <c r="AZ56" s="792">
        <f>IF($BB$3="４週",AX56/4,IF($BB$3="暦月",'勤務形態一覧表（1枚版）'!AX56/('勤務形態一覧表（1枚版）'!$BB$8/7),""))</f>
        <v>0</v>
      </c>
      <c r="BA56" s="793"/>
      <c r="BB56" s="783"/>
      <c r="BC56" s="758"/>
      <c r="BD56" s="758"/>
      <c r="BE56" s="758"/>
      <c r="BF56" s="759"/>
    </row>
    <row r="57" spans="2:58" ht="20.25" customHeight="1" x14ac:dyDescent="0.15">
      <c r="B57" s="831"/>
      <c r="C57" s="839"/>
      <c r="D57" s="840"/>
      <c r="E57" s="841"/>
      <c r="F57" s="319">
        <f>C55</f>
        <v>0</v>
      </c>
      <c r="G57" s="749"/>
      <c r="H57" s="753"/>
      <c r="I57" s="751"/>
      <c r="J57" s="751"/>
      <c r="K57" s="752"/>
      <c r="L57" s="760"/>
      <c r="M57" s="761"/>
      <c r="N57" s="761"/>
      <c r="O57" s="762"/>
      <c r="P57" s="828" t="s">
        <v>485</v>
      </c>
      <c r="Q57" s="829"/>
      <c r="R57" s="830"/>
      <c r="S57" s="324" t="str">
        <f>IF(S55="","",VLOOKUP(S55,'シフト記号表（勤務時間帯）'!$C$6:$U$35,19,FALSE))</f>
        <v/>
      </c>
      <c r="T57" s="325" t="str">
        <f>IF(T55="","",VLOOKUP(T55,'シフト記号表（勤務時間帯）'!$C$6:$U$35,19,FALSE))</f>
        <v/>
      </c>
      <c r="U57" s="325" t="str">
        <f>IF(U55="","",VLOOKUP(U55,'シフト記号表（勤務時間帯）'!$C$6:$U$35,19,FALSE))</f>
        <v/>
      </c>
      <c r="V57" s="325" t="str">
        <f>IF(V55="","",VLOOKUP(V55,'シフト記号表（勤務時間帯）'!$C$6:$U$35,19,FALSE))</f>
        <v/>
      </c>
      <c r="W57" s="325" t="str">
        <f>IF(W55="","",VLOOKUP(W55,'シフト記号表（勤務時間帯）'!$C$6:$U$35,19,FALSE))</f>
        <v/>
      </c>
      <c r="X57" s="325" t="str">
        <f>IF(X55="","",VLOOKUP(X55,'シフト記号表（勤務時間帯）'!$C$6:$U$35,19,FALSE))</f>
        <v/>
      </c>
      <c r="Y57" s="326" t="str">
        <f>IF(Y55="","",VLOOKUP(Y55,'シフト記号表（勤務時間帯）'!$C$6:$U$35,19,FALSE))</f>
        <v/>
      </c>
      <c r="Z57" s="324" t="str">
        <f>IF(Z55="","",VLOOKUP(Z55,'シフト記号表（勤務時間帯）'!$C$6:$U$35,19,FALSE))</f>
        <v/>
      </c>
      <c r="AA57" s="325" t="str">
        <f>IF(AA55="","",VLOOKUP(AA55,'シフト記号表（勤務時間帯）'!$C$6:$U$35,19,FALSE))</f>
        <v/>
      </c>
      <c r="AB57" s="325" t="str">
        <f>IF(AB55="","",VLOOKUP(AB55,'シフト記号表（勤務時間帯）'!$C$6:$U$35,19,FALSE))</f>
        <v/>
      </c>
      <c r="AC57" s="325" t="str">
        <f>IF(AC55="","",VLOOKUP(AC55,'シフト記号表（勤務時間帯）'!$C$6:$U$35,19,FALSE))</f>
        <v/>
      </c>
      <c r="AD57" s="325" t="str">
        <f>IF(AD55="","",VLOOKUP(AD55,'シフト記号表（勤務時間帯）'!$C$6:$U$35,19,FALSE))</f>
        <v/>
      </c>
      <c r="AE57" s="325" t="str">
        <f>IF(AE55="","",VLOOKUP(AE55,'シフト記号表（勤務時間帯）'!$C$6:$U$35,19,FALSE))</f>
        <v/>
      </c>
      <c r="AF57" s="326" t="str">
        <f>IF(AF55="","",VLOOKUP(AF55,'シフト記号表（勤務時間帯）'!$C$6:$U$35,19,FALSE))</f>
        <v/>
      </c>
      <c r="AG57" s="324" t="str">
        <f>IF(AG55="","",VLOOKUP(AG55,'シフト記号表（勤務時間帯）'!$C$6:$U$35,19,FALSE))</f>
        <v/>
      </c>
      <c r="AH57" s="325" t="str">
        <f>IF(AH55="","",VLOOKUP(AH55,'シフト記号表（勤務時間帯）'!$C$6:$U$35,19,FALSE))</f>
        <v/>
      </c>
      <c r="AI57" s="325" t="str">
        <f>IF(AI55="","",VLOOKUP(AI55,'シフト記号表（勤務時間帯）'!$C$6:$U$35,19,FALSE))</f>
        <v/>
      </c>
      <c r="AJ57" s="325" t="str">
        <f>IF(AJ55="","",VLOOKUP(AJ55,'シフト記号表（勤務時間帯）'!$C$6:$U$35,19,FALSE))</f>
        <v/>
      </c>
      <c r="AK57" s="325" t="str">
        <f>IF(AK55="","",VLOOKUP(AK55,'シフト記号表（勤務時間帯）'!$C$6:$U$35,19,FALSE))</f>
        <v/>
      </c>
      <c r="AL57" s="325" t="str">
        <f>IF(AL55="","",VLOOKUP(AL55,'シフト記号表（勤務時間帯）'!$C$6:$U$35,19,FALSE))</f>
        <v/>
      </c>
      <c r="AM57" s="326" t="str">
        <f>IF(AM55="","",VLOOKUP(AM55,'シフト記号表（勤務時間帯）'!$C$6:$U$35,19,FALSE))</f>
        <v/>
      </c>
      <c r="AN57" s="324" t="str">
        <f>IF(AN55="","",VLOOKUP(AN55,'シフト記号表（勤務時間帯）'!$C$6:$U$35,19,FALSE))</f>
        <v/>
      </c>
      <c r="AO57" s="325" t="str">
        <f>IF(AO55="","",VLOOKUP(AO55,'シフト記号表（勤務時間帯）'!$C$6:$U$35,19,FALSE))</f>
        <v/>
      </c>
      <c r="AP57" s="325" t="str">
        <f>IF(AP55="","",VLOOKUP(AP55,'シフト記号表（勤務時間帯）'!$C$6:$U$35,19,FALSE))</f>
        <v/>
      </c>
      <c r="AQ57" s="325" t="str">
        <f>IF(AQ55="","",VLOOKUP(AQ55,'シフト記号表（勤務時間帯）'!$C$6:$U$35,19,FALSE))</f>
        <v/>
      </c>
      <c r="AR57" s="325" t="str">
        <f>IF(AR55="","",VLOOKUP(AR55,'シフト記号表（勤務時間帯）'!$C$6:$U$35,19,FALSE))</f>
        <v/>
      </c>
      <c r="AS57" s="325" t="str">
        <f>IF(AS55="","",VLOOKUP(AS55,'シフト記号表（勤務時間帯）'!$C$6:$U$35,19,FALSE))</f>
        <v/>
      </c>
      <c r="AT57" s="326" t="str">
        <f>IF(AT55="","",VLOOKUP(AT55,'シフト記号表（勤務時間帯）'!$C$6:$U$35,19,FALSE))</f>
        <v/>
      </c>
      <c r="AU57" s="324" t="str">
        <f>IF(AU55="","",VLOOKUP(AU55,'シフト記号表（勤務時間帯）'!$C$6:$U$35,19,FALSE))</f>
        <v/>
      </c>
      <c r="AV57" s="325" t="str">
        <f>IF(AV55="","",VLOOKUP(AV55,'シフト記号表（勤務時間帯）'!$C$6:$U$35,19,FALSE))</f>
        <v/>
      </c>
      <c r="AW57" s="325" t="str">
        <f>IF(AW55="","",VLOOKUP(AW55,'シフト記号表（勤務時間帯）'!$C$6:$U$35,19,FALSE))</f>
        <v/>
      </c>
      <c r="AX57" s="797">
        <f>IF($BB$3="４週",SUM(S57:AT57),IF($BB$3="暦月",SUM(S57:AW57),""))</f>
        <v>0</v>
      </c>
      <c r="AY57" s="798"/>
      <c r="AZ57" s="799">
        <f>IF($BB$3="４週",AX57/4,IF($BB$3="暦月",'勤務形態一覧表（1枚版）'!AX57/('勤務形態一覧表（1枚版）'!$BB$8/7),""))</f>
        <v>0</v>
      </c>
      <c r="BA57" s="800"/>
      <c r="BB57" s="847"/>
      <c r="BC57" s="761"/>
      <c r="BD57" s="761"/>
      <c r="BE57" s="761"/>
      <c r="BF57" s="762"/>
    </row>
    <row r="58" spans="2:58" ht="20.25" customHeight="1" x14ac:dyDescent="0.15">
      <c r="B58" s="831">
        <f>B55+1</f>
        <v>13</v>
      </c>
      <c r="C58" s="833"/>
      <c r="D58" s="834"/>
      <c r="E58" s="835"/>
      <c r="F58" s="327"/>
      <c r="G58" s="747"/>
      <c r="H58" s="750"/>
      <c r="I58" s="751"/>
      <c r="J58" s="751"/>
      <c r="K58" s="752"/>
      <c r="L58" s="754"/>
      <c r="M58" s="755"/>
      <c r="N58" s="755"/>
      <c r="O58" s="756"/>
      <c r="P58" s="763" t="s">
        <v>672</v>
      </c>
      <c r="Q58" s="764"/>
      <c r="R58" s="765"/>
      <c r="S58" s="316"/>
      <c r="T58" s="317"/>
      <c r="U58" s="317"/>
      <c r="V58" s="317"/>
      <c r="W58" s="317"/>
      <c r="X58" s="317"/>
      <c r="Y58" s="318"/>
      <c r="Z58" s="316"/>
      <c r="AA58" s="317"/>
      <c r="AB58" s="317"/>
      <c r="AC58" s="317"/>
      <c r="AD58" s="317"/>
      <c r="AE58" s="317"/>
      <c r="AF58" s="318"/>
      <c r="AG58" s="316"/>
      <c r="AH58" s="317"/>
      <c r="AI58" s="317"/>
      <c r="AJ58" s="317"/>
      <c r="AK58" s="317"/>
      <c r="AL58" s="317"/>
      <c r="AM58" s="318"/>
      <c r="AN58" s="316"/>
      <c r="AO58" s="317"/>
      <c r="AP58" s="317"/>
      <c r="AQ58" s="317"/>
      <c r="AR58" s="317"/>
      <c r="AS58" s="317"/>
      <c r="AT58" s="318"/>
      <c r="AU58" s="316"/>
      <c r="AV58" s="317"/>
      <c r="AW58" s="317"/>
      <c r="AX58" s="778"/>
      <c r="AY58" s="779"/>
      <c r="AZ58" s="780"/>
      <c r="BA58" s="781"/>
      <c r="BB58" s="782"/>
      <c r="BC58" s="755"/>
      <c r="BD58" s="755"/>
      <c r="BE58" s="755"/>
      <c r="BF58" s="756"/>
    </row>
    <row r="59" spans="2:58" ht="20.25" customHeight="1" x14ac:dyDescent="0.15">
      <c r="B59" s="831"/>
      <c r="C59" s="836"/>
      <c r="D59" s="837"/>
      <c r="E59" s="838"/>
      <c r="F59" s="319"/>
      <c r="G59" s="748"/>
      <c r="H59" s="753"/>
      <c r="I59" s="751"/>
      <c r="J59" s="751"/>
      <c r="K59" s="752"/>
      <c r="L59" s="757"/>
      <c r="M59" s="758"/>
      <c r="N59" s="758"/>
      <c r="O59" s="759"/>
      <c r="P59" s="787" t="s">
        <v>484</v>
      </c>
      <c r="Q59" s="788"/>
      <c r="R59" s="789"/>
      <c r="S59" s="320" t="str">
        <f>IF(S58="","",VLOOKUP(S58,'シフト記号表（勤務時間帯）'!$C$6:$K$35,9,FALSE))</f>
        <v/>
      </c>
      <c r="T59" s="321" t="str">
        <f>IF(T58="","",VLOOKUP(T58,'シフト記号表（勤務時間帯）'!$C$6:$K$35,9,FALSE))</f>
        <v/>
      </c>
      <c r="U59" s="321" t="str">
        <f>IF(U58="","",VLOOKUP(U58,'シフト記号表（勤務時間帯）'!$C$6:$K$35,9,FALSE))</f>
        <v/>
      </c>
      <c r="V59" s="321" t="str">
        <f>IF(V58="","",VLOOKUP(V58,'シフト記号表（勤務時間帯）'!$C$6:$K$35,9,FALSE))</f>
        <v/>
      </c>
      <c r="W59" s="321" t="str">
        <f>IF(W58="","",VLOOKUP(W58,'シフト記号表（勤務時間帯）'!$C$6:$K$35,9,FALSE))</f>
        <v/>
      </c>
      <c r="X59" s="321" t="str">
        <f>IF(X58="","",VLOOKUP(X58,'シフト記号表（勤務時間帯）'!$C$6:$K$35,9,FALSE))</f>
        <v/>
      </c>
      <c r="Y59" s="322" t="str">
        <f>IF(Y58="","",VLOOKUP(Y58,'シフト記号表（勤務時間帯）'!$C$6:$K$35,9,FALSE))</f>
        <v/>
      </c>
      <c r="Z59" s="320" t="str">
        <f>IF(Z58="","",VLOOKUP(Z58,'シフト記号表（勤務時間帯）'!$C$6:$K$35,9,FALSE))</f>
        <v/>
      </c>
      <c r="AA59" s="321" t="str">
        <f>IF(AA58="","",VLOOKUP(AA58,'シフト記号表（勤務時間帯）'!$C$6:$K$35,9,FALSE))</f>
        <v/>
      </c>
      <c r="AB59" s="321" t="str">
        <f>IF(AB58="","",VLOOKUP(AB58,'シフト記号表（勤務時間帯）'!$C$6:$K$35,9,FALSE))</f>
        <v/>
      </c>
      <c r="AC59" s="321" t="str">
        <f>IF(AC58="","",VLOOKUP(AC58,'シフト記号表（勤務時間帯）'!$C$6:$K$35,9,FALSE))</f>
        <v/>
      </c>
      <c r="AD59" s="321" t="str">
        <f>IF(AD58="","",VLOOKUP(AD58,'シフト記号表（勤務時間帯）'!$C$6:$K$35,9,FALSE))</f>
        <v/>
      </c>
      <c r="AE59" s="321" t="str">
        <f>IF(AE58="","",VLOOKUP(AE58,'シフト記号表（勤務時間帯）'!$C$6:$K$35,9,FALSE))</f>
        <v/>
      </c>
      <c r="AF59" s="322" t="str">
        <f>IF(AF58="","",VLOOKUP(AF58,'シフト記号表（勤務時間帯）'!$C$6:$K$35,9,FALSE))</f>
        <v/>
      </c>
      <c r="AG59" s="320" t="str">
        <f>IF(AG58="","",VLOOKUP(AG58,'シフト記号表（勤務時間帯）'!$C$6:$K$35,9,FALSE))</f>
        <v/>
      </c>
      <c r="AH59" s="321" t="str">
        <f>IF(AH58="","",VLOOKUP(AH58,'シフト記号表（勤務時間帯）'!$C$6:$K$35,9,FALSE))</f>
        <v/>
      </c>
      <c r="AI59" s="321" t="str">
        <f>IF(AI58="","",VLOOKUP(AI58,'シフト記号表（勤務時間帯）'!$C$6:$K$35,9,FALSE))</f>
        <v/>
      </c>
      <c r="AJ59" s="321" t="str">
        <f>IF(AJ58="","",VLOOKUP(AJ58,'シフト記号表（勤務時間帯）'!$C$6:$K$35,9,FALSE))</f>
        <v/>
      </c>
      <c r="AK59" s="321" t="str">
        <f>IF(AK58="","",VLOOKUP(AK58,'シフト記号表（勤務時間帯）'!$C$6:$K$35,9,FALSE))</f>
        <v/>
      </c>
      <c r="AL59" s="321" t="str">
        <f>IF(AL58="","",VLOOKUP(AL58,'シフト記号表（勤務時間帯）'!$C$6:$K$35,9,FALSE))</f>
        <v/>
      </c>
      <c r="AM59" s="322" t="str">
        <f>IF(AM58="","",VLOOKUP(AM58,'シフト記号表（勤務時間帯）'!$C$6:$K$35,9,FALSE))</f>
        <v/>
      </c>
      <c r="AN59" s="320" t="str">
        <f>IF(AN58="","",VLOOKUP(AN58,'シフト記号表（勤務時間帯）'!$C$6:$K$35,9,FALSE))</f>
        <v/>
      </c>
      <c r="AO59" s="321" t="str">
        <f>IF(AO58="","",VLOOKUP(AO58,'シフト記号表（勤務時間帯）'!$C$6:$K$35,9,FALSE))</f>
        <v/>
      </c>
      <c r="AP59" s="321" t="str">
        <f>IF(AP58="","",VLOOKUP(AP58,'シフト記号表（勤務時間帯）'!$C$6:$K$35,9,FALSE))</f>
        <v/>
      </c>
      <c r="AQ59" s="321" t="str">
        <f>IF(AQ58="","",VLOOKUP(AQ58,'シフト記号表（勤務時間帯）'!$C$6:$K$35,9,FALSE))</f>
        <v/>
      </c>
      <c r="AR59" s="321" t="str">
        <f>IF(AR58="","",VLOOKUP(AR58,'シフト記号表（勤務時間帯）'!$C$6:$K$35,9,FALSE))</f>
        <v/>
      </c>
      <c r="AS59" s="321" t="str">
        <f>IF(AS58="","",VLOOKUP(AS58,'シフト記号表（勤務時間帯）'!$C$6:$K$35,9,FALSE))</f>
        <v/>
      </c>
      <c r="AT59" s="322" t="str">
        <f>IF(AT58="","",VLOOKUP(AT58,'シフト記号表（勤務時間帯）'!$C$6:$K$35,9,FALSE))</f>
        <v/>
      </c>
      <c r="AU59" s="320" t="str">
        <f>IF(AU58="","",VLOOKUP(AU58,'シフト記号表（勤務時間帯）'!$C$6:$K$35,9,FALSE))</f>
        <v/>
      </c>
      <c r="AV59" s="321" t="str">
        <f>IF(AV58="","",VLOOKUP(AV58,'シフト記号表（勤務時間帯）'!$C$6:$K$35,9,FALSE))</f>
        <v/>
      </c>
      <c r="AW59" s="321" t="str">
        <f>IF(AW58="","",VLOOKUP(AW58,'シフト記号表（勤務時間帯）'!$C$6:$K$35,9,FALSE))</f>
        <v/>
      </c>
      <c r="AX59" s="790">
        <f>IF($BB$3="４週",SUM(S59:AT59),IF($BB$3="暦月",SUM(S59:AW59),""))</f>
        <v>0</v>
      </c>
      <c r="AY59" s="791"/>
      <c r="AZ59" s="792">
        <f>IF($BB$3="４週",AX59/4,IF($BB$3="暦月",'勤務形態一覧表（1枚版）'!AX59/('勤務形態一覧表（1枚版）'!$BB$8/7),""))</f>
        <v>0</v>
      </c>
      <c r="BA59" s="793"/>
      <c r="BB59" s="783"/>
      <c r="BC59" s="758"/>
      <c r="BD59" s="758"/>
      <c r="BE59" s="758"/>
      <c r="BF59" s="759"/>
    </row>
    <row r="60" spans="2:58" ht="20.25" customHeight="1" thickBot="1" x14ac:dyDescent="0.2">
      <c r="B60" s="832"/>
      <c r="C60" s="839"/>
      <c r="D60" s="840"/>
      <c r="E60" s="841"/>
      <c r="F60" s="328">
        <f>C58</f>
        <v>0</v>
      </c>
      <c r="G60" s="842"/>
      <c r="H60" s="843"/>
      <c r="I60" s="844"/>
      <c r="J60" s="844"/>
      <c r="K60" s="845"/>
      <c r="L60" s="846"/>
      <c r="M60" s="785"/>
      <c r="N60" s="785"/>
      <c r="O60" s="786"/>
      <c r="P60" s="794" t="s">
        <v>485</v>
      </c>
      <c r="Q60" s="795"/>
      <c r="R60" s="796"/>
      <c r="S60" s="324" t="str">
        <f>IF(S58="","",VLOOKUP(S58,'シフト記号表（勤務時間帯）'!$C$6:$U$35,19,FALSE))</f>
        <v/>
      </c>
      <c r="T60" s="325" t="str">
        <f>IF(T58="","",VLOOKUP(T58,'シフト記号表（勤務時間帯）'!$C$6:$U$35,19,FALSE))</f>
        <v/>
      </c>
      <c r="U60" s="325" t="str">
        <f>IF(U58="","",VLOOKUP(U58,'シフト記号表（勤務時間帯）'!$C$6:$U$35,19,FALSE))</f>
        <v/>
      </c>
      <c r="V60" s="325" t="str">
        <f>IF(V58="","",VLOOKUP(V58,'シフト記号表（勤務時間帯）'!$C$6:$U$35,19,FALSE))</f>
        <v/>
      </c>
      <c r="W60" s="325" t="str">
        <f>IF(W58="","",VLOOKUP(W58,'シフト記号表（勤務時間帯）'!$C$6:$U$35,19,FALSE))</f>
        <v/>
      </c>
      <c r="X60" s="325" t="str">
        <f>IF(X58="","",VLOOKUP(X58,'シフト記号表（勤務時間帯）'!$C$6:$U$35,19,FALSE))</f>
        <v/>
      </c>
      <c r="Y60" s="326" t="str">
        <f>IF(Y58="","",VLOOKUP(Y58,'シフト記号表（勤務時間帯）'!$C$6:$U$35,19,FALSE))</f>
        <v/>
      </c>
      <c r="Z60" s="324" t="str">
        <f>IF(Z58="","",VLOOKUP(Z58,'シフト記号表（勤務時間帯）'!$C$6:$U$35,19,FALSE))</f>
        <v/>
      </c>
      <c r="AA60" s="325" t="str">
        <f>IF(AA58="","",VLOOKUP(AA58,'シフト記号表（勤務時間帯）'!$C$6:$U$35,19,FALSE))</f>
        <v/>
      </c>
      <c r="AB60" s="325" t="str">
        <f>IF(AB58="","",VLOOKUP(AB58,'シフト記号表（勤務時間帯）'!$C$6:$U$35,19,FALSE))</f>
        <v/>
      </c>
      <c r="AC60" s="325" t="str">
        <f>IF(AC58="","",VLOOKUP(AC58,'シフト記号表（勤務時間帯）'!$C$6:$U$35,19,FALSE))</f>
        <v/>
      </c>
      <c r="AD60" s="325" t="str">
        <f>IF(AD58="","",VLOOKUP(AD58,'シフト記号表（勤務時間帯）'!$C$6:$U$35,19,FALSE))</f>
        <v/>
      </c>
      <c r="AE60" s="325" t="str">
        <f>IF(AE58="","",VLOOKUP(AE58,'シフト記号表（勤務時間帯）'!$C$6:$U$35,19,FALSE))</f>
        <v/>
      </c>
      <c r="AF60" s="326" t="str">
        <f>IF(AF58="","",VLOOKUP(AF58,'シフト記号表（勤務時間帯）'!$C$6:$U$35,19,FALSE))</f>
        <v/>
      </c>
      <c r="AG60" s="324" t="str">
        <f>IF(AG58="","",VLOOKUP(AG58,'シフト記号表（勤務時間帯）'!$C$6:$U$35,19,FALSE))</f>
        <v/>
      </c>
      <c r="AH60" s="325" t="str">
        <f>IF(AH58="","",VLOOKUP(AH58,'シフト記号表（勤務時間帯）'!$C$6:$U$35,19,FALSE))</f>
        <v/>
      </c>
      <c r="AI60" s="325" t="str">
        <f>IF(AI58="","",VLOOKUP(AI58,'シフト記号表（勤務時間帯）'!$C$6:$U$35,19,FALSE))</f>
        <v/>
      </c>
      <c r="AJ60" s="325" t="str">
        <f>IF(AJ58="","",VLOOKUP(AJ58,'シフト記号表（勤務時間帯）'!$C$6:$U$35,19,FALSE))</f>
        <v/>
      </c>
      <c r="AK60" s="325" t="str">
        <f>IF(AK58="","",VLOOKUP(AK58,'シフト記号表（勤務時間帯）'!$C$6:$U$35,19,FALSE))</f>
        <v/>
      </c>
      <c r="AL60" s="325" t="str">
        <f>IF(AL58="","",VLOOKUP(AL58,'シフト記号表（勤務時間帯）'!$C$6:$U$35,19,FALSE))</f>
        <v/>
      </c>
      <c r="AM60" s="326" t="str">
        <f>IF(AM58="","",VLOOKUP(AM58,'シフト記号表（勤務時間帯）'!$C$6:$U$35,19,FALSE))</f>
        <v/>
      </c>
      <c r="AN60" s="324" t="str">
        <f>IF(AN58="","",VLOOKUP(AN58,'シフト記号表（勤務時間帯）'!$C$6:$U$35,19,FALSE))</f>
        <v/>
      </c>
      <c r="AO60" s="325" t="str">
        <f>IF(AO58="","",VLOOKUP(AO58,'シフト記号表（勤務時間帯）'!$C$6:$U$35,19,FALSE))</f>
        <v/>
      </c>
      <c r="AP60" s="325" t="str">
        <f>IF(AP58="","",VLOOKUP(AP58,'シフト記号表（勤務時間帯）'!$C$6:$U$35,19,FALSE))</f>
        <v/>
      </c>
      <c r="AQ60" s="325" t="str">
        <f>IF(AQ58="","",VLOOKUP(AQ58,'シフト記号表（勤務時間帯）'!$C$6:$U$35,19,FALSE))</f>
        <v/>
      </c>
      <c r="AR60" s="325" t="str">
        <f>IF(AR58="","",VLOOKUP(AR58,'シフト記号表（勤務時間帯）'!$C$6:$U$35,19,FALSE))</f>
        <v/>
      </c>
      <c r="AS60" s="325" t="str">
        <f>IF(AS58="","",VLOOKUP(AS58,'シフト記号表（勤務時間帯）'!$C$6:$U$35,19,FALSE))</f>
        <v/>
      </c>
      <c r="AT60" s="326" t="str">
        <f>IF(AT58="","",VLOOKUP(AT58,'シフト記号表（勤務時間帯）'!$C$6:$U$35,19,FALSE))</f>
        <v/>
      </c>
      <c r="AU60" s="324" t="str">
        <f>IF(AU58="","",VLOOKUP(AU58,'シフト記号表（勤務時間帯）'!$C$6:$U$35,19,FALSE))</f>
        <v/>
      </c>
      <c r="AV60" s="325" t="str">
        <f>IF(AV58="","",VLOOKUP(AV58,'シフト記号表（勤務時間帯）'!$C$6:$U$35,19,FALSE))</f>
        <v/>
      </c>
      <c r="AW60" s="325" t="str">
        <f>IF(AW58="","",VLOOKUP(AW58,'シフト記号表（勤務時間帯）'!$C$6:$U$35,19,FALSE))</f>
        <v/>
      </c>
      <c r="AX60" s="797">
        <f>IF($BB$3="４週",SUM(S60:AT60),IF($BB$3="暦月",SUM(S60:AW60),""))</f>
        <v>0</v>
      </c>
      <c r="AY60" s="798"/>
      <c r="AZ60" s="799">
        <f>IF($BB$3="４週",AX60/4,IF($BB$3="暦月",'勤務形態一覧表（1枚版）'!AX60/('勤務形態一覧表（1枚版）'!$BB$8/7),""))</f>
        <v>0</v>
      </c>
      <c r="BA60" s="800"/>
      <c r="BB60" s="784"/>
      <c r="BC60" s="785"/>
      <c r="BD60" s="785"/>
      <c r="BE60" s="785"/>
      <c r="BF60" s="786"/>
    </row>
    <row r="61" spans="2:58" s="254" customFormat="1" ht="6" customHeight="1" thickBot="1" x14ac:dyDescent="0.2">
      <c r="B61" s="329"/>
      <c r="C61" s="330"/>
      <c r="D61" s="330"/>
      <c r="E61" s="330"/>
      <c r="F61" s="331"/>
      <c r="G61" s="331"/>
      <c r="H61" s="332"/>
      <c r="I61" s="332"/>
      <c r="J61" s="332"/>
      <c r="K61" s="332"/>
      <c r="L61" s="331"/>
      <c r="M61" s="331"/>
      <c r="N61" s="331"/>
      <c r="O61" s="331"/>
      <c r="P61" s="333"/>
      <c r="Q61" s="333"/>
      <c r="R61" s="333"/>
      <c r="S61" s="332"/>
      <c r="T61" s="332"/>
      <c r="U61" s="332"/>
      <c r="V61" s="332"/>
      <c r="W61" s="332"/>
      <c r="X61" s="332"/>
      <c r="Y61" s="332"/>
      <c r="Z61" s="332"/>
      <c r="AA61" s="332"/>
      <c r="AB61" s="332"/>
      <c r="AC61" s="332"/>
      <c r="AD61" s="332"/>
      <c r="AE61" s="332"/>
      <c r="AF61" s="332"/>
      <c r="AG61" s="332"/>
      <c r="AH61" s="332"/>
      <c r="AI61" s="332"/>
      <c r="AJ61" s="332"/>
      <c r="AK61" s="332"/>
      <c r="AL61" s="332"/>
      <c r="AM61" s="332"/>
      <c r="AN61" s="332"/>
      <c r="AO61" s="332"/>
      <c r="AP61" s="332"/>
      <c r="AQ61" s="332"/>
      <c r="AR61" s="332"/>
      <c r="AS61" s="332"/>
      <c r="AT61" s="332"/>
      <c r="AU61" s="332"/>
      <c r="AV61" s="332"/>
      <c r="AW61" s="332"/>
      <c r="AX61" s="334"/>
      <c r="AY61" s="334"/>
      <c r="AZ61" s="334"/>
      <c r="BA61" s="334"/>
      <c r="BB61" s="331"/>
      <c r="BC61" s="331"/>
      <c r="BD61" s="331"/>
      <c r="BE61" s="331"/>
      <c r="BF61" s="335"/>
    </row>
    <row r="62" spans="2:58" ht="20.100000000000001" customHeight="1" x14ac:dyDescent="0.15">
      <c r="B62" s="336"/>
      <c r="C62" s="337"/>
      <c r="D62" s="337"/>
      <c r="E62" s="337"/>
      <c r="F62" s="338"/>
      <c r="G62" s="734" t="s">
        <v>679</v>
      </c>
      <c r="H62" s="734"/>
      <c r="I62" s="734"/>
      <c r="J62" s="734"/>
      <c r="K62" s="735"/>
      <c r="L62" s="339"/>
      <c r="M62" s="740" t="s">
        <v>488</v>
      </c>
      <c r="N62" s="741"/>
      <c r="O62" s="741"/>
      <c r="P62" s="741"/>
      <c r="Q62" s="741"/>
      <c r="R62" s="742"/>
      <c r="S62" s="340" t="str">
        <f t="shared" ref="S62:AH64" si="1">IF(SUMIF($F$22:$F$60, $M62, S$22:S$60)=0,"",SUMIF($F$22:$F$60, $M62, S$22:S$60))</f>
        <v/>
      </c>
      <c r="T62" s="341" t="str">
        <f t="shared" si="1"/>
        <v/>
      </c>
      <c r="U62" s="341" t="str">
        <f t="shared" si="1"/>
        <v/>
      </c>
      <c r="V62" s="341" t="str">
        <f t="shared" si="1"/>
        <v/>
      </c>
      <c r="W62" s="341" t="str">
        <f t="shared" si="1"/>
        <v/>
      </c>
      <c r="X62" s="341" t="str">
        <f t="shared" si="1"/>
        <v/>
      </c>
      <c r="Y62" s="342" t="str">
        <f t="shared" si="1"/>
        <v/>
      </c>
      <c r="Z62" s="340" t="str">
        <f t="shared" si="1"/>
        <v/>
      </c>
      <c r="AA62" s="341" t="str">
        <f t="shared" si="1"/>
        <v/>
      </c>
      <c r="AB62" s="341" t="str">
        <f t="shared" si="1"/>
        <v/>
      </c>
      <c r="AC62" s="341" t="str">
        <f t="shared" si="1"/>
        <v/>
      </c>
      <c r="AD62" s="341" t="str">
        <f t="shared" si="1"/>
        <v/>
      </c>
      <c r="AE62" s="341" t="str">
        <f t="shared" si="1"/>
        <v/>
      </c>
      <c r="AF62" s="342" t="str">
        <f t="shared" si="1"/>
        <v/>
      </c>
      <c r="AG62" s="340" t="str">
        <f t="shared" si="1"/>
        <v/>
      </c>
      <c r="AH62" s="341" t="str">
        <f t="shared" si="1"/>
        <v/>
      </c>
      <c r="AI62" s="341" t="str">
        <f t="shared" ref="AI62:AW64" si="2">IF(SUMIF($F$22:$F$60, $M62, AI$22:AI$60)=0,"",SUMIF($F$22:$F$60, $M62, AI$22:AI$60))</f>
        <v/>
      </c>
      <c r="AJ62" s="341" t="str">
        <f t="shared" si="2"/>
        <v/>
      </c>
      <c r="AK62" s="341" t="str">
        <f t="shared" si="2"/>
        <v/>
      </c>
      <c r="AL62" s="341" t="str">
        <f t="shared" si="2"/>
        <v/>
      </c>
      <c r="AM62" s="342" t="str">
        <f t="shared" si="2"/>
        <v/>
      </c>
      <c r="AN62" s="340" t="str">
        <f t="shared" si="2"/>
        <v/>
      </c>
      <c r="AO62" s="341" t="str">
        <f t="shared" si="2"/>
        <v/>
      </c>
      <c r="AP62" s="341" t="str">
        <f t="shared" si="2"/>
        <v/>
      </c>
      <c r="AQ62" s="341" t="str">
        <f t="shared" si="2"/>
        <v/>
      </c>
      <c r="AR62" s="341" t="str">
        <f t="shared" si="2"/>
        <v/>
      </c>
      <c r="AS62" s="341" t="str">
        <f t="shared" si="2"/>
        <v/>
      </c>
      <c r="AT62" s="342" t="str">
        <f t="shared" si="2"/>
        <v/>
      </c>
      <c r="AU62" s="340" t="str">
        <f t="shared" si="2"/>
        <v/>
      </c>
      <c r="AV62" s="341" t="str">
        <f t="shared" si="2"/>
        <v/>
      </c>
      <c r="AW62" s="341" t="str">
        <f t="shared" si="2"/>
        <v/>
      </c>
      <c r="AX62" s="743" t="str">
        <f>IF(SUMIF($F$22:$F$60, $M62, AX$22:AX$60)=0,"",SUMIF($F$22:$F$60, $M62, AX$22:AX$60))</f>
        <v/>
      </c>
      <c r="AY62" s="744"/>
      <c r="AZ62" s="745" t="str">
        <f t="shared" ref="AZ62:AZ64" si="3">IF(AX62="","",IF($BB$3="４週",AX62/4,IF($BB$3="暦月",AX62/($BB$8/7),"")))</f>
        <v/>
      </c>
      <c r="BA62" s="746"/>
      <c r="BB62" s="766"/>
      <c r="BC62" s="767"/>
      <c r="BD62" s="767"/>
      <c r="BE62" s="767"/>
      <c r="BF62" s="768"/>
    </row>
    <row r="63" spans="2:58" ht="20.25" customHeight="1" x14ac:dyDescent="0.15">
      <c r="B63" s="343"/>
      <c r="C63" s="344"/>
      <c r="D63" s="344"/>
      <c r="E63" s="344"/>
      <c r="F63" s="345"/>
      <c r="G63" s="736"/>
      <c r="H63" s="736"/>
      <c r="I63" s="736"/>
      <c r="J63" s="736"/>
      <c r="K63" s="737"/>
      <c r="L63" s="346"/>
      <c r="M63" s="775" t="s">
        <v>495</v>
      </c>
      <c r="N63" s="776"/>
      <c r="O63" s="776"/>
      <c r="P63" s="776"/>
      <c r="Q63" s="776"/>
      <c r="R63" s="777"/>
      <c r="S63" s="340" t="str">
        <f t="shared" si="1"/>
        <v/>
      </c>
      <c r="T63" s="341" t="str">
        <f t="shared" si="1"/>
        <v/>
      </c>
      <c r="U63" s="341" t="str">
        <f>IF(SUMIF($F$22:$F$60, $M63, U$22:U$60)=0,"",SUMIF($F$22:$F$60, $M63, U$22:U$60))</f>
        <v/>
      </c>
      <c r="V63" s="341" t="str">
        <f t="shared" si="1"/>
        <v/>
      </c>
      <c r="W63" s="341" t="str">
        <f t="shared" si="1"/>
        <v/>
      </c>
      <c r="X63" s="341" t="str">
        <f t="shared" si="1"/>
        <v/>
      </c>
      <c r="Y63" s="342" t="str">
        <f t="shared" si="1"/>
        <v/>
      </c>
      <c r="Z63" s="340" t="str">
        <f t="shared" si="1"/>
        <v/>
      </c>
      <c r="AA63" s="341" t="str">
        <f t="shared" si="1"/>
        <v/>
      </c>
      <c r="AB63" s="341" t="str">
        <f t="shared" si="1"/>
        <v/>
      </c>
      <c r="AC63" s="341" t="str">
        <f t="shared" si="1"/>
        <v/>
      </c>
      <c r="AD63" s="341" t="str">
        <f t="shared" si="1"/>
        <v/>
      </c>
      <c r="AE63" s="341" t="str">
        <f t="shared" si="1"/>
        <v/>
      </c>
      <c r="AF63" s="342" t="str">
        <f t="shared" si="1"/>
        <v/>
      </c>
      <c r="AG63" s="340" t="str">
        <f t="shared" si="1"/>
        <v/>
      </c>
      <c r="AH63" s="341" t="str">
        <f t="shared" si="1"/>
        <v/>
      </c>
      <c r="AI63" s="341" t="str">
        <f t="shared" si="2"/>
        <v/>
      </c>
      <c r="AJ63" s="341" t="str">
        <f t="shared" si="2"/>
        <v/>
      </c>
      <c r="AK63" s="341" t="str">
        <f t="shared" si="2"/>
        <v/>
      </c>
      <c r="AL63" s="341" t="str">
        <f t="shared" si="2"/>
        <v/>
      </c>
      <c r="AM63" s="342" t="str">
        <f t="shared" si="2"/>
        <v/>
      </c>
      <c r="AN63" s="340" t="str">
        <f t="shared" si="2"/>
        <v/>
      </c>
      <c r="AO63" s="341" t="str">
        <f t="shared" si="2"/>
        <v/>
      </c>
      <c r="AP63" s="341" t="str">
        <f t="shared" si="2"/>
        <v/>
      </c>
      <c r="AQ63" s="341" t="str">
        <f t="shared" si="2"/>
        <v/>
      </c>
      <c r="AR63" s="341" t="str">
        <f t="shared" si="2"/>
        <v/>
      </c>
      <c r="AS63" s="341" t="str">
        <f t="shared" si="2"/>
        <v/>
      </c>
      <c r="AT63" s="342" t="str">
        <f t="shared" si="2"/>
        <v/>
      </c>
      <c r="AU63" s="340" t="str">
        <f t="shared" si="2"/>
        <v/>
      </c>
      <c r="AV63" s="341" t="str">
        <f t="shared" si="2"/>
        <v/>
      </c>
      <c r="AW63" s="341" t="str">
        <f t="shared" si="2"/>
        <v/>
      </c>
      <c r="AX63" s="743" t="str">
        <f>IF(SUMIF($F$22:$F$60, $M63, AX$22:AX$60)=0,"",SUMIF($F$22:$F$60, $M63, AX$22:AX$60))</f>
        <v/>
      </c>
      <c r="AY63" s="744"/>
      <c r="AZ63" s="745" t="str">
        <f t="shared" si="3"/>
        <v/>
      </c>
      <c r="BA63" s="746"/>
      <c r="BB63" s="769"/>
      <c r="BC63" s="770"/>
      <c r="BD63" s="770"/>
      <c r="BE63" s="770"/>
      <c r="BF63" s="771"/>
    </row>
    <row r="64" spans="2:58" ht="20.25" customHeight="1" x14ac:dyDescent="0.15">
      <c r="B64" s="347"/>
      <c r="C64" s="348"/>
      <c r="D64" s="348"/>
      <c r="E64" s="348"/>
      <c r="F64" s="345"/>
      <c r="G64" s="738"/>
      <c r="H64" s="738"/>
      <c r="I64" s="738"/>
      <c r="J64" s="738"/>
      <c r="K64" s="739"/>
      <c r="L64" s="346"/>
      <c r="M64" s="775" t="s">
        <v>491</v>
      </c>
      <c r="N64" s="776"/>
      <c r="O64" s="776"/>
      <c r="P64" s="776"/>
      <c r="Q64" s="776"/>
      <c r="R64" s="777"/>
      <c r="S64" s="340" t="str">
        <f t="shared" si="1"/>
        <v/>
      </c>
      <c r="T64" s="341" t="str">
        <f t="shared" si="1"/>
        <v/>
      </c>
      <c r="U64" s="341" t="str">
        <f>IF(SUMIF($F$22:$F$60, $M64, U$22:U$60)=0,"",SUMIF($F$22:$F$60, $M64, U$22:U$60))</f>
        <v/>
      </c>
      <c r="V64" s="341" t="str">
        <f t="shared" si="1"/>
        <v/>
      </c>
      <c r="W64" s="341" t="str">
        <f t="shared" si="1"/>
        <v/>
      </c>
      <c r="X64" s="341" t="str">
        <f t="shared" si="1"/>
        <v/>
      </c>
      <c r="Y64" s="342" t="str">
        <f t="shared" si="1"/>
        <v/>
      </c>
      <c r="Z64" s="340" t="str">
        <f t="shared" si="1"/>
        <v/>
      </c>
      <c r="AA64" s="341" t="str">
        <f t="shared" si="1"/>
        <v/>
      </c>
      <c r="AB64" s="341" t="str">
        <f t="shared" si="1"/>
        <v/>
      </c>
      <c r="AC64" s="341" t="str">
        <f t="shared" si="1"/>
        <v/>
      </c>
      <c r="AD64" s="341" t="str">
        <f t="shared" si="1"/>
        <v/>
      </c>
      <c r="AE64" s="341" t="str">
        <f t="shared" si="1"/>
        <v/>
      </c>
      <c r="AF64" s="342" t="str">
        <f t="shared" si="1"/>
        <v/>
      </c>
      <c r="AG64" s="340" t="str">
        <f t="shared" si="1"/>
        <v/>
      </c>
      <c r="AH64" s="341" t="str">
        <f t="shared" si="1"/>
        <v/>
      </c>
      <c r="AI64" s="341" t="str">
        <f t="shared" si="2"/>
        <v/>
      </c>
      <c r="AJ64" s="341" t="str">
        <f t="shared" si="2"/>
        <v/>
      </c>
      <c r="AK64" s="341" t="str">
        <f t="shared" si="2"/>
        <v/>
      </c>
      <c r="AL64" s="341" t="str">
        <f t="shared" si="2"/>
        <v/>
      </c>
      <c r="AM64" s="342" t="str">
        <f t="shared" si="2"/>
        <v/>
      </c>
      <c r="AN64" s="340" t="str">
        <f t="shared" si="2"/>
        <v/>
      </c>
      <c r="AO64" s="341" t="str">
        <f t="shared" si="2"/>
        <v/>
      </c>
      <c r="AP64" s="341" t="str">
        <f t="shared" si="2"/>
        <v/>
      </c>
      <c r="AQ64" s="341" t="str">
        <f t="shared" si="2"/>
        <v/>
      </c>
      <c r="AR64" s="341" t="str">
        <f t="shared" si="2"/>
        <v/>
      </c>
      <c r="AS64" s="341" t="str">
        <f t="shared" si="2"/>
        <v/>
      </c>
      <c r="AT64" s="342" t="str">
        <f t="shared" si="2"/>
        <v/>
      </c>
      <c r="AU64" s="340" t="str">
        <f t="shared" si="2"/>
        <v/>
      </c>
      <c r="AV64" s="341" t="str">
        <f t="shared" si="2"/>
        <v/>
      </c>
      <c r="AW64" s="341" t="str">
        <f t="shared" si="2"/>
        <v/>
      </c>
      <c r="AX64" s="743" t="str">
        <f>IF(SUMIF($F$22:$F$60, $M64, AX$22:AX$60)=0,"",SUMIF($F$22:$F$60, $M64, AX$22:AX$60))</f>
        <v/>
      </c>
      <c r="AY64" s="744"/>
      <c r="AZ64" s="745" t="str">
        <f t="shared" si="3"/>
        <v/>
      </c>
      <c r="BA64" s="746"/>
      <c r="BB64" s="769"/>
      <c r="BC64" s="770"/>
      <c r="BD64" s="770"/>
      <c r="BE64" s="770"/>
      <c r="BF64" s="771"/>
    </row>
    <row r="65" spans="2:73" ht="20.25" customHeight="1" x14ac:dyDescent="0.15">
      <c r="B65" s="388"/>
      <c r="C65" s="389"/>
      <c r="D65" s="389"/>
      <c r="E65" s="389"/>
      <c r="F65" s="389"/>
      <c r="G65" s="801" t="s">
        <v>755</v>
      </c>
      <c r="H65" s="801"/>
      <c r="I65" s="801"/>
      <c r="J65" s="801"/>
      <c r="K65" s="801"/>
      <c r="L65" s="801"/>
      <c r="M65" s="801"/>
      <c r="N65" s="801"/>
      <c r="O65" s="801"/>
      <c r="P65" s="801"/>
      <c r="Q65" s="801"/>
      <c r="R65" s="802"/>
      <c r="S65" s="350"/>
      <c r="T65" s="351"/>
      <c r="U65" s="351"/>
      <c r="V65" s="351"/>
      <c r="W65" s="351"/>
      <c r="X65" s="351"/>
      <c r="Y65" s="352"/>
      <c r="Z65" s="350"/>
      <c r="AA65" s="351"/>
      <c r="AB65" s="351"/>
      <c r="AC65" s="351"/>
      <c r="AD65" s="351"/>
      <c r="AE65" s="351"/>
      <c r="AF65" s="352"/>
      <c r="AG65" s="350"/>
      <c r="AH65" s="351"/>
      <c r="AI65" s="351"/>
      <c r="AJ65" s="351"/>
      <c r="AK65" s="351"/>
      <c r="AL65" s="351"/>
      <c r="AM65" s="352"/>
      <c r="AN65" s="350"/>
      <c r="AO65" s="351"/>
      <c r="AP65" s="351"/>
      <c r="AQ65" s="351"/>
      <c r="AR65" s="351"/>
      <c r="AS65" s="351"/>
      <c r="AT65" s="352"/>
      <c r="AU65" s="350"/>
      <c r="AV65" s="351"/>
      <c r="AW65" s="352"/>
      <c r="AX65" s="803"/>
      <c r="AY65" s="804"/>
      <c r="AZ65" s="804"/>
      <c r="BA65" s="805"/>
      <c r="BB65" s="769"/>
      <c r="BC65" s="770"/>
      <c r="BD65" s="770"/>
      <c r="BE65" s="770"/>
      <c r="BF65" s="771"/>
    </row>
    <row r="66" spans="2:73" ht="20.25" customHeight="1" thickBot="1" x14ac:dyDescent="0.2">
      <c r="B66" s="390"/>
      <c r="C66" s="391"/>
      <c r="D66" s="391"/>
      <c r="E66" s="391"/>
      <c r="F66" s="391"/>
      <c r="G66" s="812" t="s">
        <v>681</v>
      </c>
      <c r="H66" s="812"/>
      <c r="I66" s="812"/>
      <c r="J66" s="812"/>
      <c r="K66" s="812"/>
      <c r="L66" s="812"/>
      <c r="M66" s="812"/>
      <c r="N66" s="812"/>
      <c r="O66" s="812"/>
      <c r="P66" s="812"/>
      <c r="Q66" s="812"/>
      <c r="R66" s="813"/>
      <c r="S66" s="350"/>
      <c r="T66" s="351"/>
      <c r="U66" s="351"/>
      <c r="V66" s="351"/>
      <c r="W66" s="351"/>
      <c r="X66" s="351"/>
      <c r="Y66" s="352"/>
      <c r="Z66" s="350"/>
      <c r="AA66" s="351"/>
      <c r="AB66" s="351"/>
      <c r="AC66" s="351"/>
      <c r="AD66" s="351"/>
      <c r="AE66" s="351"/>
      <c r="AF66" s="352"/>
      <c r="AG66" s="350"/>
      <c r="AH66" s="351"/>
      <c r="AI66" s="351"/>
      <c r="AJ66" s="351"/>
      <c r="AK66" s="351"/>
      <c r="AL66" s="351"/>
      <c r="AM66" s="352"/>
      <c r="AN66" s="350"/>
      <c r="AO66" s="351"/>
      <c r="AP66" s="351"/>
      <c r="AQ66" s="351"/>
      <c r="AR66" s="351"/>
      <c r="AS66" s="351"/>
      <c r="AT66" s="352"/>
      <c r="AU66" s="350"/>
      <c r="AV66" s="351"/>
      <c r="AW66" s="352"/>
      <c r="AX66" s="806"/>
      <c r="AY66" s="807"/>
      <c r="AZ66" s="807"/>
      <c r="BA66" s="808"/>
      <c r="BB66" s="769"/>
      <c r="BC66" s="770"/>
      <c r="BD66" s="770"/>
      <c r="BE66" s="770"/>
      <c r="BF66" s="771"/>
    </row>
    <row r="67" spans="2:73" ht="18.75" customHeight="1" x14ac:dyDescent="0.15">
      <c r="B67" s="814" t="s">
        <v>682</v>
      </c>
      <c r="C67" s="736"/>
      <c r="D67" s="736"/>
      <c r="E67" s="736"/>
      <c r="F67" s="736"/>
      <c r="G67" s="736"/>
      <c r="H67" s="736"/>
      <c r="I67" s="736"/>
      <c r="J67" s="736"/>
      <c r="K67" s="815"/>
      <c r="L67" s="728" t="s">
        <v>488</v>
      </c>
      <c r="M67" s="728"/>
      <c r="N67" s="728"/>
      <c r="O67" s="728"/>
      <c r="P67" s="728"/>
      <c r="Q67" s="728"/>
      <c r="R67" s="729"/>
      <c r="S67" s="355" t="str">
        <f>IF($L67="","",IF(COUNTIFS($F$22:$F$60,$L67,S$22:S$60,"&gt;0")=0,"",COUNTIFS($F$22:$F$60,$L67,S$22:S$60,"&gt;0")))</f>
        <v/>
      </c>
      <c r="T67" s="356" t="str">
        <f t="shared" ref="T67:AW71" si="4">IF($L67="","",IF(COUNTIFS($F$22:$F$60,$L67,T$22:T$60,"&gt;0")=0,"",COUNTIFS($F$22:$F$60,$L67,T$22:T$60,"&gt;0")))</f>
        <v/>
      </c>
      <c r="U67" s="356" t="str">
        <f t="shared" si="4"/>
        <v/>
      </c>
      <c r="V67" s="356" t="str">
        <f t="shared" si="4"/>
        <v/>
      </c>
      <c r="W67" s="356" t="str">
        <f t="shared" si="4"/>
        <v/>
      </c>
      <c r="X67" s="356" t="str">
        <f t="shared" si="4"/>
        <v/>
      </c>
      <c r="Y67" s="357" t="str">
        <f t="shared" si="4"/>
        <v/>
      </c>
      <c r="Z67" s="358" t="str">
        <f t="shared" si="4"/>
        <v/>
      </c>
      <c r="AA67" s="356" t="str">
        <f t="shared" si="4"/>
        <v/>
      </c>
      <c r="AB67" s="356" t="str">
        <f t="shared" si="4"/>
        <v/>
      </c>
      <c r="AC67" s="356" t="str">
        <f t="shared" si="4"/>
        <v/>
      </c>
      <c r="AD67" s="356" t="str">
        <f t="shared" si="4"/>
        <v/>
      </c>
      <c r="AE67" s="356" t="str">
        <f t="shared" si="4"/>
        <v/>
      </c>
      <c r="AF67" s="357" t="str">
        <f t="shared" si="4"/>
        <v/>
      </c>
      <c r="AG67" s="356" t="str">
        <f t="shared" si="4"/>
        <v/>
      </c>
      <c r="AH67" s="356" t="str">
        <f t="shared" si="4"/>
        <v/>
      </c>
      <c r="AI67" s="356" t="str">
        <f t="shared" si="4"/>
        <v/>
      </c>
      <c r="AJ67" s="356" t="str">
        <f t="shared" si="4"/>
        <v/>
      </c>
      <c r="AK67" s="356" t="str">
        <f t="shared" si="4"/>
        <v/>
      </c>
      <c r="AL67" s="356" t="str">
        <f t="shared" si="4"/>
        <v/>
      </c>
      <c r="AM67" s="357" t="str">
        <f t="shared" si="4"/>
        <v/>
      </c>
      <c r="AN67" s="356" t="str">
        <f t="shared" si="4"/>
        <v/>
      </c>
      <c r="AO67" s="356" t="str">
        <f t="shared" si="4"/>
        <v/>
      </c>
      <c r="AP67" s="356" t="str">
        <f t="shared" si="4"/>
        <v/>
      </c>
      <c r="AQ67" s="356" t="str">
        <f t="shared" si="4"/>
        <v/>
      </c>
      <c r="AR67" s="356" t="str">
        <f t="shared" si="4"/>
        <v/>
      </c>
      <c r="AS67" s="356" t="str">
        <f t="shared" si="4"/>
        <v/>
      </c>
      <c r="AT67" s="357" t="str">
        <f t="shared" si="4"/>
        <v/>
      </c>
      <c r="AU67" s="356" t="str">
        <f t="shared" si="4"/>
        <v/>
      </c>
      <c r="AV67" s="356" t="str">
        <f t="shared" si="4"/>
        <v/>
      </c>
      <c r="AW67" s="357" t="str">
        <f t="shared" si="4"/>
        <v/>
      </c>
      <c r="AX67" s="806"/>
      <c r="AY67" s="807"/>
      <c r="AZ67" s="807"/>
      <c r="BA67" s="808"/>
      <c r="BB67" s="769"/>
      <c r="BC67" s="770"/>
      <c r="BD67" s="770"/>
      <c r="BE67" s="770"/>
      <c r="BF67" s="771"/>
    </row>
    <row r="68" spans="2:73" ht="18.75" customHeight="1" x14ac:dyDescent="0.15">
      <c r="B68" s="814"/>
      <c r="C68" s="736"/>
      <c r="D68" s="736"/>
      <c r="E68" s="736"/>
      <c r="F68" s="736"/>
      <c r="G68" s="736"/>
      <c r="H68" s="736"/>
      <c r="I68" s="736"/>
      <c r="J68" s="736"/>
      <c r="K68" s="815"/>
      <c r="L68" s="730" t="s">
        <v>495</v>
      </c>
      <c r="M68" s="730"/>
      <c r="N68" s="730"/>
      <c r="O68" s="730"/>
      <c r="P68" s="730"/>
      <c r="Q68" s="730"/>
      <c r="R68" s="731"/>
      <c r="S68" s="359" t="str">
        <f t="shared" ref="S68:AH71" si="5">IF($L68="","",IF(COUNTIFS($F$22:$F$60,$L68,S$22:S$60,"&gt;0")=0,"",COUNTIFS($F$22:$F$60,$L68,S$22:S$60,"&gt;0")))</f>
        <v/>
      </c>
      <c r="T68" s="360" t="str">
        <f>IF($L68="","",IF(COUNTIFS($F$22:$F$60,$L68,T$22:T$60,"&gt;0")=0,"",COUNTIFS($F$22:$F$60,$L68,T$22:T$60,"&gt;0")))</f>
        <v/>
      </c>
      <c r="U68" s="360" t="str">
        <f t="shared" si="5"/>
        <v/>
      </c>
      <c r="V68" s="360" t="str">
        <f t="shared" si="5"/>
        <v/>
      </c>
      <c r="W68" s="360" t="str">
        <f t="shared" si="5"/>
        <v/>
      </c>
      <c r="X68" s="360" t="str">
        <f t="shared" si="5"/>
        <v/>
      </c>
      <c r="Y68" s="361" t="str">
        <f t="shared" si="5"/>
        <v/>
      </c>
      <c r="Z68" s="362" t="str">
        <f t="shared" si="5"/>
        <v/>
      </c>
      <c r="AA68" s="360" t="str">
        <f t="shared" si="5"/>
        <v/>
      </c>
      <c r="AB68" s="360" t="str">
        <f t="shared" si="5"/>
        <v/>
      </c>
      <c r="AC68" s="360" t="str">
        <f t="shared" si="5"/>
        <v/>
      </c>
      <c r="AD68" s="360" t="str">
        <f t="shared" si="5"/>
        <v/>
      </c>
      <c r="AE68" s="360" t="str">
        <f t="shared" si="5"/>
        <v/>
      </c>
      <c r="AF68" s="361" t="str">
        <f t="shared" si="5"/>
        <v/>
      </c>
      <c r="AG68" s="360" t="str">
        <f t="shared" si="5"/>
        <v/>
      </c>
      <c r="AH68" s="360" t="str">
        <f t="shared" si="5"/>
        <v/>
      </c>
      <c r="AI68" s="360" t="str">
        <f t="shared" si="4"/>
        <v/>
      </c>
      <c r="AJ68" s="360" t="str">
        <f t="shared" si="4"/>
        <v/>
      </c>
      <c r="AK68" s="360" t="str">
        <f t="shared" si="4"/>
        <v/>
      </c>
      <c r="AL68" s="360" t="str">
        <f t="shared" si="4"/>
        <v/>
      </c>
      <c r="AM68" s="361" t="str">
        <f t="shared" si="4"/>
        <v/>
      </c>
      <c r="AN68" s="360" t="str">
        <f t="shared" si="4"/>
        <v/>
      </c>
      <c r="AO68" s="360" t="str">
        <f t="shared" si="4"/>
        <v/>
      </c>
      <c r="AP68" s="360" t="str">
        <f t="shared" si="4"/>
        <v/>
      </c>
      <c r="AQ68" s="360" t="str">
        <f t="shared" si="4"/>
        <v/>
      </c>
      <c r="AR68" s="360" t="str">
        <f t="shared" si="4"/>
        <v/>
      </c>
      <c r="AS68" s="360" t="str">
        <f t="shared" si="4"/>
        <v/>
      </c>
      <c r="AT68" s="361" t="str">
        <f t="shared" si="4"/>
        <v/>
      </c>
      <c r="AU68" s="360" t="str">
        <f t="shared" si="4"/>
        <v/>
      </c>
      <c r="AV68" s="360" t="str">
        <f t="shared" si="4"/>
        <v/>
      </c>
      <c r="AW68" s="361" t="str">
        <f t="shared" si="4"/>
        <v/>
      </c>
      <c r="AX68" s="806"/>
      <c r="AY68" s="807"/>
      <c r="AZ68" s="807"/>
      <c r="BA68" s="808"/>
      <c r="BB68" s="769"/>
      <c r="BC68" s="770"/>
      <c r="BD68" s="770"/>
      <c r="BE68" s="770"/>
      <c r="BF68" s="771"/>
    </row>
    <row r="69" spans="2:73" ht="18.75" customHeight="1" x14ac:dyDescent="0.15">
      <c r="B69" s="814"/>
      <c r="C69" s="736"/>
      <c r="D69" s="736"/>
      <c r="E69" s="736"/>
      <c r="F69" s="736"/>
      <c r="G69" s="736"/>
      <c r="H69" s="736"/>
      <c r="I69" s="736"/>
      <c r="J69" s="736"/>
      <c r="K69" s="815"/>
      <c r="L69" s="730" t="s">
        <v>491</v>
      </c>
      <c r="M69" s="730"/>
      <c r="N69" s="730"/>
      <c r="O69" s="730"/>
      <c r="P69" s="730"/>
      <c r="Q69" s="730"/>
      <c r="R69" s="731"/>
      <c r="S69" s="359" t="str">
        <f t="shared" si="5"/>
        <v/>
      </c>
      <c r="T69" s="360" t="str">
        <f t="shared" si="4"/>
        <v/>
      </c>
      <c r="U69" s="360" t="str">
        <f t="shared" si="4"/>
        <v/>
      </c>
      <c r="V69" s="360" t="str">
        <f t="shared" si="4"/>
        <v/>
      </c>
      <c r="W69" s="360" t="str">
        <f t="shared" si="4"/>
        <v/>
      </c>
      <c r="X69" s="360" t="str">
        <f>IF($L69="","",IF(COUNTIFS($F$22:$F$60,$L69,X$22:X$60,"&gt;0")=0,"",COUNTIFS($F$22:$F$60,$L69,X$22:X$60,"&gt;0")))</f>
        <v/>
      </c>
      <c r="Y69" s="361" t="str">
        <f t="shared" si="4"/>
        <v/>
      </c>
      <c r="Z69" s="362" t="str">
        <f t="shared" si="4"/>
        <v/>
      </c>
      <c r="AA69" s="360" t="str">
        <f t="shared" si="4"/>
        <v/>
      </c>
      <c r="AB69" s="360" t="str">
        <f t="shared" si="4"/>
        <v/>
      </c>
      <c r="AC69" s="360" t="str">
        <f t="shared" si="4"/>
        <v/>
      </c>
      <c r="AD69" s="360" t="str">
        <f t="shared" si="4"/>
        <v/>
      </c>
      <c r="AE69" s="360" t="str">
        <f t="shared" si="4"/>
        <v/>
      </c>
      <c r="AF69" s="361" t="str">
        <f t="shared" si="4"/>
        <v/>
      </c>
      <c r="AG69" s="360" t="str">
        <f t="shared" si="4"/>
        <v/>
      </c>
      <c r="AH69" s="360" t="str">
        <f t="shared" si="4"/>
        <v/>
      </c>
      <c r="AI69" s="360" t="str">
        <f t="shared" si="4"/>
        <v/>
      </c>
      <c r="AJ69" s="360" t="str">
        <f t="shared" si="4"/>
        <v/>
      </c>
      <c r="AK69" s="360" t="str">
        <f t="shared" si="4"/>
        <v/>
      </c>
      <c r="AL69" s="360" t="str">
        <f t="shared" si="4"/>
        <v/>
      </c>
      <c r="AM69" s="361" t="str">
        <f t="shared" si="4"/>
        <v/>
      </c>
      <c r="AN69" s="360" t="str">
        <f t="shared" si="4"/>
        <v/>
      </c>
      <c r="AO69" s="360" t="str">
        <f t="shared" si="4"/>
        <v/>
      </c>
      <c r="AP69" s="360" t="str">
        <f t="shared" si="4"/>
        <v/>
      </c>
      <c r="AQ69" s="360" t="str">
        <f t="shared" si="4"/>
        <v/>
      </c>
      <c r="AR69" s="360" t="str">
        <f t="shared" si="4"/>
        <v/>
      </c>
      <c r="AS69" s="360" t="str">
        <f t="shared" si="4"/>
        <v/>
      </c>
      <c r="AT69" s="361" t="str">
        <f t="shared" si="4"/>
        <v/>
      </c>
      <c r="AU69" s="360" t="str">
        <f t="shared" si="4"/>
        <v/>
      </c>
      <c r="AV69" s="360" t="str">
        <f t="shared" si="4"/>
        <v/>
      </c>
      <c r="AW69" s="361" t="str">
        <f t="shared" si="4"/>
        <v/>
      </c>
      <c r="AX69" s="806"/>
      <c r="AY69" s="807"/>
      <c r="AZ69" s="807"/>
      <c r="BA69" s="808"/>
      <c r="BB69" s="769"/>
      <c r="BC69" s="770"/>
      <c r="BD69" s="770"/>
      <c r="BE69" s="770"/>
      <c r="BF69" s="771"/>
    </row>
    <row r="70" spans="2:73" ht="18.75" customHeight="1" x14ac:dyDescent="0.15">
      <c r="B70" s="814"/>
      <c r="C70" s="736"/>
      <c r="D70" s="736"/>
      <c r="E70" s="736"/>
      <c r="F70" s="736"/>
      <c r="G70" s="736"/>
      <c r="H70" s="736"/>
      <c r="I70" s="736"/>
      <c r="J70" s="736"/>
      <c r="K70" s="815"/>
      <c r="L70" s="730" t="s">
        <v>499</v>
      </c>
      <c r="M70" s="730"/>
      <c r="N70" s="730"/>
      <c r="O70" s="730"/>
      <c r="P70" s="730"/>
      <c r="Q70" s="730"/>
      <c r="R70" s="731"/>
      <c r="S70" s="359" t="str">
        <f t="shared" si="5"/>
        <v/>
      </c>
      <c r="T70" s="360" t="str">
        <f t="shared" si="4"/>
        <v/>
      </c>
      <c r="U70" s="360" t="str">
        <f t="shared" si="4"/>
        <v/>
      </c>
      <c r="V70" s="360" t="str">
        <f t="shared" si="4"/>
        <v/>
      </c>
      <c r="W70" s="360" t="str">
        <f t="shared" si="4"/>
        <v/>
      </c>
      <c r="X70" s="360" t="str">
        <f t="shared" si="4"/>
        <v/>
      </c>
      <c r="Y70" s="361" t="str">
        <f t="shared" si="4"/>
        <v/>
      </c>
      <c r="Z70" s="362" t="str">
        <f t="shared" si="4"/>
        <v/>
      </c>
      <c r="AA70" s="360" t="str">
        <f t="shared" si="4"/>
        <v/>
      </c>
      <c r="AB70" s="360" t="str">
        <f t="shared" si="4"/>
        <v/>
      </c>
      <c r="AC70" s="360" t="str">
        <f t="shared" si="4"/>
        <v/>
      </c>
      <c r="AD70" s="360" t="str">
        <f t="shared" si="4"/>
        <v/>
      </c>
      <c r="AE70" s="360" t="str">
        <f t="shared" si="4"/>
        <v/>
      </c>
      <c r="AF70" s="361" t="str">
        <f t="shared" si="4"/>
        <v/>
      </c>
      <c r="AG70" s="360" t="str">
        <f t="shared" si="4"/>
        <v/>
      </c>
      <c r="AH70" s="360" t="str">
        <f t="shared" si="4"/>
        <v/>
      </c>
      <c r="AI70" s="360" t="str">
        <f t="shared" si="4"/>
        <v/>
      </c>
      <c r="AJ70" s="360" t="str">
        <f t="shared" si="4"/>
        <v/>
      </c>
      <c r="AK70" s="360" t="str">
        <f t="shared" si="4"/>
        <v/>
      </c>
      <c r="AL70" s="360" t="str">
        <f t="shared" si="4"/>
        <v/>
      </c>
      <c r="AM70" s="361" t="str">
        <f t="shared" si="4"/>
        <v/>
      </c>
      <c r="AN70" s="360" t="str">
        <f t="shared" si="4"/>
        <v/>
      </c>
      <c r="AO70" s="360" t="str">
        <f t="shared" si="4"/>
        <v/>
      </c>
      <c r="AP70" s="360" t="str">
        <f t="shared" si="4"/>
        <v/>
      </c>
      <c r="AQ70" s="360" t="str">
        <f t="shared" si="4"/>
        <v/>
      </c>
      <c r="AR70" s="360" t="str">
        <f t="shared" si="4"/>
        <v/>
      </c>
      <c r="AS70" s="360" t="str">
        <f t="shared" si="4"/>
        <v/>
      </c>
      <c r="AT70" s="361" t="str">
        <f t="shared" si="4"/>
        <v/>
      </c>
      <c r="AU70" s="360" t="str">
        <f t="shared" si="4"/>
        <v/>
      </c>
      <c r="AV70" s="360" t="str">
        <f t="shared" si="4"/>
        <v/>
      </c>
      <c r="AW70" s="361" t="str">
        <f t="shared" si="4"/>
        <v/>
      </c>
      <c r="AX70" s="806"/>
      <c r="AY70" s="807"/>
      <c r="AZ70" s="807"/>
      <c r="BA70" s="808"/>
      <c r="BB70" s="769"/>
      <c r="BC70" s="770"/>
      <c r="BD70" s="770"/>
      <c r="BE70" s="770"/>
      <c r="BF70" s="771"/>
    </row>
    <row r="71" spans="2:73" ht="18.75" customHeight="1" thickBot="1" x14ac:dyDescent="0.2">
      <c r="B71" s="816"/>
      <c r="C71" s="817"/>
      <c r="D71" s="817"/>
      <c r="E71" s="817"/>
      <c r="F71" s="817"/>
      <c r="G71" s="817"/>
      <c r="H71" s="817"/>
      <c r="I71" s="817"/>
      <c r="J71" s="817"/>
      <c r="K71" s="818"/>
      <c r="L71" s="732"/>
      <c r="M71" s="732"/>
      <c r="N71" s="732"/>
      <c r="O71" s="732"/>
      <c r="P71" s="732"/>
      <c r="Q71" s="732"/>
      <c r="R71" s="733"/>
      <c r="S71" s="363" t="str">
        <f t="shared" si="5"/>
        <v/>
      </c>
      <c r="T71" s="364" t="str">
        <f t="shared" si="4"/>
        <v/>
      </c>
      <c r="U71" s="364" t="str">
        <f t="shared" si="4"/>
        <v/>
      </c>
      <c r="V71" s="364" t="str">
        <f t="shared" si="4"/>
        <v/>
      </c>
      <c r="W71" s="364" t="str">
        <f t="shared" si="4"/>
        <v/>
      </c>
      <c r="X71" s="364" t="str">
        <f t="shared" si="4"/>
        <v/>
      </c>
      <c r="Y71" s="365" t="str">
        <f t="shared" si="4"/>
        <v/>
      </c>
      <c r="Z71" s="366" t="str">
        <f t="shared" si="4"/>
        <v/>
      </c>
      <c r="AA71" s="364" t="str">
        <f t="shared" si="4"/>
        <v/>
      </c>
      <c r="AB71" s="364" t="str">
        <f t="shared" si="4"/>
        <v/>
      </c>
      <c r="AC71" s="364" t="str">
        <f t="shared" si="4"/>
        <v/>
      </c>
      <c r="AD71" s="364" t="str">
        <f t="shared" si="4"/>
        <v/>
      </c>
      <c r="AE71" s="364" t="str">
        <f t="shared" si="4"/>
        <v/>
      </c>
      <c r="AF71" s="365" t="str">
        <f t="shared" si="4"/>
        <v/>
      </c>
      <c r="AG71" s="364" t="str">
        <f t="shared" si="4"/>
        <v/>
      </c>
      <c r="AH71" s="364" t="str">
        <f t="shared" si="4"/>
        <v/>
      </c>
      <c r="AI71" s="364" t="str">
        <f t="shared" si="4"/>
        <v/>
      </c>
      <c r="AJ71" s="364" t="str">
        <f t="shared" si="4"/>
        <v/>
      </c>
      <c r="AK71" s="364" t="str">
        <f t="shared" si="4"/>
        <v/>
      </c>
      <c r="AL71" s="364" t="str">
        <f t="shared" si="4"/>
        <v/>
      </c>
      <c r="AM71" s="365" t="str">
        <f t="shared" si="4"/>
        <v/>
      </c>
      <c r="AN71" s="364" t="str">
        <f t="shared" si="4"/>
        <v/>
      </c>
      <c r="AO71" s="364" t="str">
        <f t="shared" si="4"/>
        <v/>
      </c>
      <c r="AP71" s="364" t="str">
        <f t="shared" si="4"/>
        <v/>
      </c>
      <c r="AQ71" s="364" t="str">
        <f t="shared" si="4"/>
        <v/>
      </c>
      <c r="AR71" s="364" t="str">
        <f t="shared" si="4"/>
        <v/>
      </c>
      <c r="AS71" s="364" t="str">
        <f t="shared" si="4"/>
        <v/>
      </c>
      <c r="AT71" s="365" t="str">
        <f t="shared" si="4"/>
        <v/>
      </c>
      <c r="AU71" s="364" t="str">
        <f t="shared" si="4"/>
        <v/>
      </c>
      <c r="AV71" s="364" t="str">
        <f t="shared" si="4"/>
        <v/>
      </c>
      <c r="AW71" s="365" t="str">
        <f t="shared" si="4"/>
        <v/>
      </c>
      <c r="AX71" s="809"/>
      <c r="AY71" s="810"/>
      <c r="AZ71" s="810"/>
      <c r="BA71" s="811"/>
      <c r="BB71" s="772"/>
      <c r="BC71" s="773"/>
      <c r="BD71" s="773"/>
      <c r="BE71" s="773"/>
      <c r="BF71" s="774"/>
    </row>
    <row r="72" spans="2:73" ht="13.5" customHeight="1" x14ac:dyDescent="0.15">
      <c r="C72" s="367"/>
      <c r="D72" s="367"/>
      <c r="E72" s="367"/>
      <c r="F72" s="367"/>
      <c r="G72" s="368"/>
      <c r="H72" s="369"/>
      <c r="AF72" s="300"/>
    </row>
    <row r="73" spans="2:73" ht="11.45" customHeight="1" x14ac:dyDescent="0.15">
      <c r="H73" s="370"/>
      <c r="I73" s="370"/>
      <c r="J73" s="370"/>
      <c r="K73" s="370"/>
      <c r="L73" s="370"/>
      <c r="M73" s="370"/>
      <c r="N73" s="370"/>
      <c r="O73" s="370"/>
      <c r="P73" s="370"/>
      <c r="Q73" s="370"/>
      <c r="R73" s="370"/>
      <c r="S73" s="370"/>
      <c r="T73" s="370"/>
      <c r="U73" s="370"/>
      <c r="V73" s="370"/>
      <c r="W73" s="370"/>
      <c r="X73" s="370"/>
      <c r="Y73" s="370"/>
      <c r="Z73" s="370"/>
      <c r="AA73" s="370"/>
      <c r="AB73" s="370"/>
      <c r="AC73" s="370"/>
      <c r="AD73" s="370"/>
      <c r="AE73" s="370"/>
      <c r="AF73" s="370"/>
      <c r="AG73" s="370"/>
      <c r="AH73" s="370"/>
      <c r="AI73" s="370"/>
      <c r="AJ73" s="370"/>
      <c r="AK73" s="370"/>
      <c r="AL73" s="370"/>
      <c r="AM73" s="370"/>
      <c r="AN73" s="370"/>
      <c r="AO73" s="370"/>
      <c r="AP73" s="370"/>
      <c r="AQ73" s="370"/>
      <c r="AR73" s="370"/>
      <c r="AS73" s="370"/>
      <c r="AT73" s="370"/>
      <c r="AU73" s="370"/>
      <c r="AV73" s="370"/>
      <c r="AW73" s="370"/>
      <c r="AX73" s="370"/>
      <c r="AY73" s="370"/>
      <c r="AZ73" s="370"/>
      <c r="BA73" s="370"/>
    </row>
    <row r="74" spans="2:73" ht="20.25" customHeight="1" x14ac:dyDescent="0.2">
      <c r="BN74" s="296"/>
      <c r="BO74" s="285"/>
      <c r="BP74" s="296"/>
      <c r="BQ74" s="296"/>
      <c r="BR74" s="296"/>
      <c r="BS74" s="344"/>
      <c r="BT74" s="371"/>
      <c r="BU74" s="371"/>
    </row>
    <row r="75" spans="2:73" ht="20.25" customHeight="1" x14ac:dyDescent="0.15">
      <c r="C75" s="372"/>
      <c r="D75" s="372"/>
      <c r="E75" s="372"/>
      <c r="F75" s="372"/>
      <c r="G75" s="372"/>
      <c r="H75" s="300"/>
      <c r="I75" s="300"/>
    </row>
    <row r="76" spans="2:73" ht="20.25" customHeight="1" x14ac:dyDescent="0.15">
      <c r="C76" s="372"/>
      <c r="D76" s="372"/>
      <c r="E76" s="372"/>
      <c r="F76" s="372"/>
      <c r="G76" s="372"/>
      <c r="H76" s="300"/>
      <c r="I76" s="300"/>
    </row>
    <row r="77" spans="2:73" ht="20.25" customHeight="1" x14ac:dyDescent="0.15">
      <c r="C77" s="300"/>
      <c r="D77" s="300"/>
      <c r="E77" s="300"/>
      <c r="F77" s="300"/>
      <c r="G77" s="300"/>
    </row>
    <row r="78" spans="2:73" ht="20.25" customHeight="1" x14ac:dyDescent="0.15">
      <c r="C78" s="300"/>
      <c r="D78" s="300"/>
      <c r="E78" s="300"/>
      <c r="F78" s="300"/>
      <c r="G78" s="300"/>
    </row>
    <row r="79" spans="2:73" ht="20.25" customHeight="1" x14ac:dyDescent="0.15">
      <c r="C79" s="300"/>
      <c r="D79" s="300"/>
      <c r="E79" s="300"/>
      <c r="F79" s="300"/>
      <c r="G79" s="300"/>
    </row>
    <row r="80" spans="2:73" ht="20.25" customHeight="1" x14ac:dyDescent="0.15">
      <c r="C80" s="300"/>
      <c r="D80" s="300"/>
      <c r="E80" s="300"/>
      <c r="F80" s="300"/>
      <c r="G80" s="300"/>
    </row>
  </sheetData>
  <sheetProtection insertColumns="0" deleteRows="0"/>
  <mergeCells count="246">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L67:R67"/>
    <mergeCell ref="L68:R68"/>
    <mergeCell ref="L69:R69"/>
    <mergeCell ref="L70:R70"/>
    <mergeCell ref="L71:R71"/>
    <mergeCell ref="G62:K64"/>
    <mergeCell ref="M62:R62"/>
    <mergeCell ref="AX62:AY62"/>
    <mergeCell ref="AZ62:BA62"/>
  </mergeCells>
  <phoneticPr fontId="3"/>
  <conditionalFormatting sqref="S23:BA24">
    <cfRule type="expression" dxfId="132" priority="254">
      <formula>INDIRECT(ADDRESS(ROW(),COLUMN()))=TRUNC(INDIRECT(ADDRESS(ROW(),COLUMN())))</formula>
    </cfRule>
  </conditionalFormatting>
  <conditionalFormatting sqref="S26:BA27">
    <cfRule type="expression" dxfId="131" priority="233">
      <formula>INDIRECT(ADDRESS(ROW(),COLUMN()))=TRUNC(INDIRECT(ADDRESS(ROW(),COLUMN())))</formula>
    </cfRule>
  </conditionalFormatting>
  <conditionalFormatting sqref="S29:BA30">
    <cfRule type="expression" dxfId="130" priority="212">
      <formula>INDIRECT(ADDRESS(ROW(),COLUMN()))=TRUNC(INDIRECT(ADDRESS(ROW(),COLUMN())))</formula>
    </cfRule>
  </conditionalFormatting>
  <conditionalFormatting sqref="S32:BA33">
    <cfRule type="expression" dxfId="129" priority="191">
      <formula>INDIRECT(ADDRESS(ROW(),COLUMN()))=TRUNC(INDIRECT(ADDRESS(ROW(),COLUMN())))</formula>
    </cfRule>
  </conditionalFormatting>
  <conditionalFormatting sqref="S35:BA36">
    <cfRule type="expression" dxfId="128" priority="170">
      <formula>INDIRECT(ADDRESS(ROW(),COLUMN()))=TRUNC(INDIRECT(ADDRESS(ROW(),COLUMN())))</formula>
    </cfRule>
  </conditionalFormatting>
  <conditionalFormatting sqref="S38:BA39">
    <cfRule type="expression" dxfId="127" priority="149">
      <formula>INDIRECT(ADDRESS(ROW(),COLUMN()))=TRUNC(INDIRECT(ADDRESS(ROW(),COLUMN())))</formula>
    </cfRule>
  </conditionalFormatting>
  <conditionalFormatting sqref="S41:BA42">
    <cfRule type="expression" dxfId="126" priority="128">
      <formula>INDIRECT(ADDRESS(ROW(),COLUMN()))=TRUNC(INDIRECT(ADDRESS(ROW(),COLUMN())))</formula>
    </cfRule>
  </conditionalFormatting>
  <conditionalFormatting sqref="S44:BA45">
    <cfRule type="expression" dxfId="125" priority="107">
      <formula>INDIRECT(ADDRESS(ROW(),COLUMN()))=TRUNC(INDIRECT(ADDRESS(ROW(),COLUMN())))</formula>
    </cfRule>
  </conditionalFormatting>
  <conditionalFormatting sqref="S47:BA48">
    <cfRule type="expression" dxfId="124" priority="86">
      <formula>INDIRECT(ADDRESS(ROW(),COLUMN()))=TRUNC(INDIRECT(ADDRESS(ROW(),COLUMN())))</formula>
    </cfRule>
  </conditionalFormatting>
  <conditionalFormatting sqref="S50:BA51">
    <cfRule type="expression" dxfId="123" priority="65">
      <formula>INDIRECT(ADDRESS(ROW(),COLUMN()))=TRUNC(INDIRECT(ADDRESS(ROW(),COLUMN())))</formula>
    </cfRule>
  </conditionalFormatting>
  <conditionalFormatting sqref="S53:BA54">
    <cfRule type="expression" dxfId="122" priority="44">
      <formula>INDIRECT(ADDRESS(ROW(),COLUMN()))=TRUNC(INDIRECT(ADDRESS(ROW(),COLUMN())))</formula>
    </cfRule>
  </conditionalFormatting>
  <conditionalFormatting sqref="S56:BA57">
    <cfRule type="expression" dxfId="121" priority="23">
      <formula>INDIRECT(ADDRESS(ROW(),COLUMN()))=TRUNC(INDIRECT(ADDRESS(ROW(),COLUMN())))</formula>
    </cfRule>
  </conditionalFormatting>
  <conditionalFormatting sqref="S59:BA60">
    <cfRule type="expression" dxfId="120" priority="2">
      <formula>INDIRECT(ADDRESS(ROW(),COLUMN()))=TRUNC(INDIRECT(ADDRESS(ROW(),COLUMN())))</formula>
    </cfRule>
  </conditionalFormatting>
  <conditionalFormatting sqref="S62:BA71">
    <cfRule type="expression" dxfId="119" priority="1">
      <formula>INDIRECT(ADDRESS(ROW(),COLUMN()))=TRUNC(INDIRECT(ADDRESS(ROW(),COLUMN())))</formula>
    </cfRule>
  </conditionalFormatting>
  <conditionalFormatting sqref="BC14:BD14">
    <cfRule type="expression" dxfId="118" priority="270">
      <formula>INDIRECT(ADDRESS(ROW(),COLUMN()))=TRUNC(INDIRECT(ADDRESS(ROW(),COLUMN())))</formula>
    </cfRule>
  </conditionalFormatting>
  <dataValidations count="8">
    <dataValidation type="decimal" allowBlank="1" showInputMessage="1" showErrorMessage="1" error="入力可能範囲　32～40" sqref="AX6" xr:uid="{00000000-0002-0000-0100-000000000000}">
      <formula1>32</formula1>
      <formula2>40</formula2>
    </dataValidation>
    <dataValidation type="list" allowBlank="1" showInputMessage="1" sqref="G22:G60" xr:uid="{00000000-0002-0000-0100-000001000000}">
      <formula1>"A, B, C, D"</formula1>
    </dataValidation>
    <dataValidation type="list" allowBlank="1" showInputMessage="1" sqref="S22:AW22 S25:AW25 S28:AW28 S31:AW31 S34:AW34 S37:AW37 S40:AW40 S43:AW43 S46:AW46 S49:AW49 S52:AW52 S55:AW55 S58:AW58" xr:uid="{00000000-0002-0000-0100-000002000000}">
      <formula1>シフト記号表</formula1>
    </dataValidation>
    <dataValidation type="list" allowBlank="1" showInputMessage="1" sqref="C22:E60" xr:uid="{00000000-0002-0000-0100-000003000000}">
      <formula1>職種</formula1>
    </dataValidation>
    <dataValidation type="list" allowBlank="1" showInputMessage="1" showErrorMessage="1" sqref="BB4:BE4" xr:uid="{00000000-0002-0000-0100-000004000000}">
      <formula1>"予定,実績,予定・実績"</formula1>
    </dataValidation>
    <dataValidation type="list" allowBlank="1" showInputMessage="1" showErrorMessage="1" sqref="AC3" xr:uid="{00000000-0002-0000-0100-000005000000}">
      <formula1>#REF!</formula1>
    </dataValidation>
    <dataValidation type="list" allowBlank="1" showInputMessage="1" showErrorMessage="1" sqref="BB3:BE3" xr:uid="{00000000-0002-0000-0100-000006000000}">
      <formula1>"４週,暦月"</formula1>
    </dataValidation>
    <dataValidation type="list" errorStyle="warning" allowBlank="1" showInputMessage="1" error="リストにない場合のみ、入力してください。" sqref="H22:K60" xr:uid="{00000000-0002-0000-0100-000007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プルダウン・リスト!$C$4:$C$6</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U341"/>
  <sheetViews>
    <sheetView showGridLines="0" view="pageBreakPreview" zoomScale="55" zoomScaleNormal="70" zoomScaleSheetLayoutView="55" workbookViewId="0">
      <selection activeCell="B1" sqref="B1"/>
    </sheetView>
  </sheetViews>
  <sheetFormatPr defaultColWidth="5" defaultRowHeight="20.25" customHeight="1" x14ac:dyDescent="0.15"/>
  <cols>
    <col min="1" max="1" width="1.85546875" style="298" customWidth="1"/>
    <col min="2" max="5" width="6.5703125" style="298" customWidth="1"/>
    <col min="6" max="6" width="18.85546875" style="298" hidden="1" customWidth="1"/>
    <col min="7" max="58" width="6.42578125" style="298" customWidth="1"/>
    <col min="59" max="16384" width="5" style="298"/>
  </cols>
  <sheetData>
    <row r="1" spans="2:64" s="272" customFormat="1" ht="20.25" customHeight="1" x14ac:dyDescent="0.15">
      <c r="C1" s="273" t="s">
        <v>629</v>
      </c>
      <c r="D1" s="273"/>
      <c r="E1" s="273"/>
      <c r="F1" s="273"/>
      <c r="G1" s="273"/>
      <c r="H1" s="274" t="s">
        <v>458</v>
      </c>
      <c r="J1" s="274"/>
      <c r="L1" s="273"/>
      <c r="M1" s="273"/>
      <c r="N1" s="273"/>
      <c r="O1" s="273"/>
      <c r="P1" s="273"/>
      <c r="Q1" s="273"/>
      <c r="R1" s="273"/>
      <c r="AM1" s="275"/>
      <c r="AN1" s="276"/>
      <c r="AO1" s="276" t="s">
        <v>459</v>
      </c>
      <c r="AP1" s="945" t="s">
        <v>460</v>
      </c>
      <c r="AQ1" s="946"/>
      <c r="AR1" s="946"/>
      <c r="AS1" s="946"/>
      <c r="AT1" s="946"/>
      <c r="AU1" s="946"/>
      <c r="AV1" s="946"/>
      <c r="AW1" s="946"/>
      <c r="AX1" s="946"/>
      <c r="AY1" s="946"/>
      <c r="AZ1" s="946"/>
      <c r="BA1" s="946"/>
      <c r="BB1" s="946"/>
      <c r="BC1" s="946"/>
      <c r="BD1" s="946"/>
      <c r="BE1" s="946"/>
      <c r="BF1" s="276" t="s">
        <v>756</v>
      </c>
    </row>
    <row r="2" spans="2:64" s="272" customFormat="1" ht="20.25" customHeight="1" x14ac:dyDescent="0.15">
      <c r="C2" s="273"/>
      <c r="D2" s="273"/>
      <c r="E2" s="273"/>
      <c r="F2" s="273"/>
      <c r="G2" s="273"/>
      <c r="J2" s="274"/>
      <c r="L2" s="273"/>
      <c r="M2" s="273"/>
      <c r="N2" s="273"/>
      <c r="O2" s="273"/>
      <c r="P2" s="273"/>
      <c r="Q2" s="273"/>
      <c r="R2" s="273"/>
      <c r="Y2" s="276" t="s">
        <v>461</v>
      </c>
      <c r="Z2" s="947">
        <v>7</v>
      </c>
      <c r="AA2" s="947"/>
      <c r="AB2" s="276" t="s">
        <v>757</v>
      </c>
      <c r="AC2" s="948">
        <f>IF(Z2=0,"",YEAR(DATE(2018+Z2,1,1)))</f>
        <v>2025</v>
      </c>
      <c r="AD2" s="948"/>
      <c r="AE2" s="277" t="s">
        <v>711</v>
      </c>
      <c r="AF2" s="277" t="s">
        <v>462</v>
      </c>
      <c r="AG2" s="947">
        <v>4</v>
      </c>
      <c r="AH2" s="947"/>
      <c r="AI2" s="277" t="s">
        <v>463</v>
      </c>
      <c r="AM2" s="275"/>
      <c r="AN2" s="276"/>
      <c r="AO2" s="276" t="s">
        <v>464</v>
      </c>
      <c r="AP2" s="947"/>
      <c r="AQ2" s="947"/>
      <c r="AR2" s="947"/>
      <c r="AS2" s="947"/>
      <c r="AT2" s="947"/>
      <c r="AU2" s="947"/>
      <c r="AV2" s="947"/>
      <c r="AW2" s="947"/>
      <c r="AX2" s="947"/>
      <c r="AY2" s="947"/>
      <c r="AZ2" s="947"/>
      <c r="BA2" s="947"/>
      <c r="BB2" s="947"/>
      <c r="BC2" s="947"/>
      <c r="BD2" s="947"/>
      <c r="BE2" s="947"/>
      <c r="BF2" s="276" t="s">
        <v>758</v>
      </c>
    </row>
    <row r="3" spans="2:64" s="277" customFormat="1" ht="20.25" customHeight="1" x14ac:dyDescent="0.15">
      <c r="G3" s="274"/>
      <c r="J3" s="274"/>
      <c r="L3" s="276"/>
      <c r="M3" s="276"/>
      <c r="N3" s="276"/>
      <c r="O3" s="276"/>
      <c r="P3" s="276"/>
      <c r="Q3" s="276"/>
      <c r="R3" s="276"/>
      <c r="Z3" s="278"/>
      <c r="AA3" s="278"/>
      <c r="AB3" s="278"/>
      <c r="AC3" s="279"/>
      <c r="AD3" s="278"/>
      <c r="BA3" s="280" t="s">
        <v>759</v>
      </c>
      <c r="BB3" s="936" t="s">
        <v>635</v>
      </c>
      <c r="BC3" s="937"/>
      <c r="BD3" s="937"/>
      <c r="BE3" s="938"/>
      <c r="BF3" s="276"/>
    </row>
    <row r="4" spans="2:64" s="277" customFormat="1" ht="18.75" x14ac:dyDescent="0.15">
      <c r="G4" s="274"/>
      <c r="J4" s="274"/>
      <c r="L4" s="276"/>
      <c r="M4" s="276"/>
      <c r="N4" s="276"/>
      <c r="O4" s="276"/>
      <c r="P4" s="276"/>
      <c r="Q4" s="276"/>
      <c r="R4" s="276"/>
      <c r="Z4" s="281"/>
      <c r="AA4" s="281"/>
      <c r="AG4" s="272"/>
      <c r="AH4" s="272"/>
      <c r="AI4" s="272"/>
      <c r="AJ4" s="272"/>
      <c r="AK4" s="272"/>
      <c r="AL4" s="272"/>
      <c r="AM4" s="272"/>
      <c r="AN4" s="272"/>
      <c r="AO4" s="272"/>
      <c r="AP4" s="272"/>
      <c r="AQ4" s="272"/>
      <c r="AR4" s="272"/>
      <c r="AS4" s="272"/>
      <c r="AT4" s="272"/>
      <c r="AU4" s="272"/>
      <c r="AV4" s="272"/>
      <c r="AW4" s="272"/>
      <c r="AX4" s="272"/>
      <c r="AY4" s="272"/>
      <c r="AZ4" s="272"/>
      <c r="BA4" s="280" t="s">
        <v>636</v>
      </c>
      <c r="BB4" s="936" t="s">
        <v>637</v>
      </c>
      <c r="BC4" s="937"/>
      <c r="BD4" s="937"/>
      <c r="BE4" s="938"/>
      <c r="BF4" s="282"/>
    </row>
    <row r="5" spans="2:64" s="277" customFormat="1" ht="6.75" customHeight="1" x14ac:dyDescent="0.15">
      <c r="C5" s="272"/>
      <c r="D5" s="272"/>
      <c r="E5" s="272"/>
      <c r="F5" s="272"/>
      <c r="G5" s="273"/>
      <c r="H5" s="272"/>
      <c r="I5" s="272"/>
      <c r="J5" s="273"/>
      <c r="K5" s="272"/>
      <c r="L5" s="282"/>
      <c r="M5" s="282"/>
      <c r="N5" s="282"/>
      <c r="O5" s="282"/>
      <c r="P5" s="282"/>
      <c r="Q5" s="282"/>
      <c r="R5" s="282"/>
      <c r="S5" s="272"/>
      <c r="T5" s="272"/>
      <c r="U5" s="272"/>
      <c r="V5" s="272"/>
      <c r="W5" s="272"/>
      <c r="X5" s="272"/>
      <c r="Y5" s="272"/>
      <c r="Z5" s="283"/>
      <c r="AA5" s="283"/>
      <c r="AB5" s="272"/>
      <c r="AC5" s="272"/>
      <c r="AD5" s="272"/>
      <c r="AE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82"/>
      <c r="BF5" s="282"/>
    </row>
    <row r="6" spans="2:64" s="277" customFormat="1" ht="20.25" customHeight="1" x14ac:dyDescent="0.15">
      <c r="C6" s="272"/>
      <c r="D6" s="272"/>
      <c r="E6" s="272"/>
      <c r="F6" s="272"/>
      <c r="G6" s="273"/>
      <c r="H6" s="272"/>
      <c r="I6" s="272"/>
      <c r="J6" s="273"/>
      <c r="K6" s="272"/>
      <c r="L6" s="282"/>
      <c r="M6" s="282"/>
      <c r="N6" s="282"/>
      <c r="O6" s="282"/>
      <c r="P6" s="282"/>
      <c r="Q6" s="282"/>
      <c r="R6" s="282"/>
      <c r="S6" s="272"/>
      <c r="T6" s="272"/>
      <c r="U6" s="272"/>
      <c r="V6" s="272"/>
      <c r="W6" s="272"/>
      <c r="X6" s="272"/>
      <c r="Y6" s="272"/>
      <c r="Z6" s="283"/>
      <c r="AA6" s="283"/>
      <c r="AB6" s="272"/>
      <c r="AC6" s="272"/>
      <c r="AD6" s="272"/>
      <c r="AE6" s="272"/>
      <c r="AG6" s="272"/>
      <c r="AH6" s="272"/>
      <c r="AI6" s="272"/>
      <c r="AJ6" s="272"/>
      <c r="AK6" s="272"/>
      <c r="AL6" s="272" t="s">
        <v>638</v>
      </c>
      <c r="AM6" s="272"/>
      <c r="AN6" s="272"/>
      <c r="AO6" s="272"/>
      <c r="AP6" s="272"/>
      <c r="AQ6" s="272"/>
      <c r="AR6" s="272"/>
      <c r="AS6" s="272"/>
      <c r="AT6" s="284"/>
      <c r="AU6" s="284"/>
      <c r="AV6" s="285"/>
      <c r="AW6" s="272"/>
      <c r="AX6" s="939">
        <v>40</v>
      </c>
      <c r="AY6" s="940"/>
      <c r="AZ6" s="285" t="s">
        <v>465</v>
      </c>
      <c r="BA6" s="272"/>
      <c r="BB6" s="939">
        <v>160</v>
      </c>
      <c r="BC6" s="940"/>
      <c r="BD6" s="285" t="s">
        <v>466</v>
      </c>
      <c r="BE6" s="272"/>
      <c r="BF6" s="282"/>
    </row>
    <row r="7" spans="2:64" s="277" customFormat="1" ht="6.75" customHeight="1" x14ac:dyDescent="0.15">
      <c r="C7" s="272"/>
      <c r="D7" s="272"/>
      <c r="E7" s="272"/>
      <c r="F7" s="272"/>
      <c r="G7" s="273"/>
      <c r="H7" s="272"/>
      <c r="I7" s="272"/>
      <c r="J7" s="273"/>
      <c r="K7" s="272"/>
      <c r="L7" s="282"/>
      <c r="M7" s="282"/>
      <c r="N7" s="282"/>
      <c r="O7" s="282"/>
      <c r="P7" s="282"/>
      <c r="Q7" s="282"/>
      <c r="R7" s="282"/>
      <c r="S7" s="272"/>
      <c r="T7" s="272"/>
      <c r="U7" s="272"/>
      <c r="V7" s="272"/>
      <c r="W7" s="272"/>
      <c r="X7" s="272"/>
      <c r="Y7" s="272"/>
      <c r="Z7" s="283"/>
      <c r="AA7" s="283"/>
      <c r="AB7" s="272"/>
      <c r="AC7" s="272"/>
      <c r="AD7" s="272"/>
      <c r="AE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82"/>
      <c r="BF7" s="282"/>
    </row>
    <row r="8" spans="2:64" s="277" customFormat="1" ht="20.25" customHeight="1" x14ac:dyDescent="0.15">
      <c r="B8" s="286"/>
      <c r="C8" s="286"/>
      <c r="D8" s="286"/>
      <c r="E8" s="286"/>
      <c r="F8" s="286"/>
      <c r="G8" s="287"/>
      <c r="H8" s="287"/>
      <c r="I8" s="287"/>
      <c r="J8" s="286"/>
      <c r="K8" s="286"/>
      <c r="L8" s="287"/>
      <c r="M8" s="287"/>
      <c r="N8" s="287"/>
      <c r="O8" s="286"/>
      <c r="P8" s="287"/>
      <c r="Q8" s="287"/>
      <c r="R8" s="287"/>
      <c r="S8" s="288"/>
      <c r="T8" s="289"/>
      <c r="U8" s="289"/>
      <c r="V8" s="290"/>
      <c r="Z8" s="283"/>
      <c r="AA8" s="291"/>
      <c r="AB8" s="273"/>
      <c r="AC8" s="283"/>
      <c r="AD8" s="283"/>
      <c r="AE8" s="283"/>
      <c r="AF8" s="281"/>
      <c r="AG8" s="292"/>
      <c r="AH8" s="292"/>
      <c r="AI8" s="292"/>
      <c r="AJ8" s="272"/>
      <c r="AK8" s="282"/>
      <c r="AL8" s="291"/>
      <c r="AM8" s="291"/>
      <c r="AN8" s="273"/>
      <c r="AO8" s="284"/>
      <c r="AP8" s="284"/>
      <c r="AQ8" s="284"/>
      <c r="AR8" s="293"/>
      <c r="AS8" s="293"/>
      <c r="AT8" s="272"/>
      <c r="AU8" s="387"/>
      <c r="AV8" s="387"/>
      <c r="AW8" s="286"/>
      <c r="AX8" s="272"/>
      <c r="AY8" s="272" t="s">
        <v>470</v>
      </c>
      <c r="AZ8" s="272"/>
      <c r="BA8" s="272"/>
      <c r="BB8" s="941">
        <f>DAY(EOMONTH(DATE(AC2,AG2,1),0))</f>
        <v>30</v>
      </c>
      <c r="BC8" s="942"/>
      <c r="BD8" s="272" t="s">
        <v>467</v>
      </c>
      <c r="BE8" s="272"/>
      <c r="BF8" s="272"/>
      <c r="BJ8" s="276"/>
      <c r="BK8" s="276"/>
      <c r="BL8" s="276"/>
    </row>
    <row r="9" spans="2:64" s="277" customFormat="1" ht="6" customHeight="1" x14ac:dyDescent="0.15">
      <c r="B9" s="284"/>
      <c r="C9" s="284"/>
      <c r="D9" s="284"/>
      <c r="E9" s="284"/>
      <c r="F9" s="284"/>
      <c r="G9" s="286"/>
      <c r="H9" s="287"/>
      <c r="I9" s="284"/>
      <c r="J9" s="284"/>
      <c r="K9" s="284"/>
      <c r="L9" s="286"/>
      <c r="M9" s="287"/>
      <c r="N9" s="284"/>
      <c r="O9" s="284"/>
      <c r="P9" s="286"/>
      <c r="Q9" s="284"/>
      <c r="R9" s="284"/>
      <c r="S9" s="284"/>
      <c r="T9" s="284"/>
      <c r="U9" s="284"/>
      <c r="V9" s="284"/>
      <c r="Z9" s="272"/>
      <c r="AA9" s="272"/>
      <c r="AB9" s="272"/>
      <c r="AC9" s="272"/>
      <c r="AD9" s="272"/>
      <c r="AE9" s="272"/>
      <c r="AG9" s="283"/>
      <c r="AH9" s="272"/>
      <c r="AI9" s="272"/>
      <c r="AJ9" s="292"/>
      <c r="AK9" s="272"/>
      <c r="AL9" s="272"/>
      <c r="AM9" s="272"/>
      <c r="AN9" s="272"/>
      <c r="AO9" s="272"/>
      <c r="AP9" s="272"/>
      <c r="AQ9" s="283"/>
      <c r="AR9" s="283"/>
      <c r="AS9" s="283"/>
      <c r="AT9" s="272"/>
      <c r="AU9" s="272"/>
      <c r="AV9" s="272"/>
      <c r="AW9" s="272"/>
      <c r="AX9" s="272"/>
      <c r="AY9" s="272"/>
      <c r="AZ9" s="272"/>
      <c r="BA9" s="272"/>
      <c r="BB9" s="272"/>
      <c r="BC9" s="272"/>
      <c r="BD9" s="272"/>
      <c r="BE9" s="272"/>
      <c r="BF9" s="272"/>
      <c r="BJ9" s="276"/>
      <c r="BK9" s="276"/>
      <c r="BL9" s="276"/>
    </row>
    <row r="10" spans="2:64" s="277" customFormat="1" ht="18.75" x14ac:dyDescent="0.2">
      <c r="B10" s="286"/>
      <c r="C10" s="286"/>
      <c r="D10" s="286"/>
      <c r="E10" s="286"/>
      <c r="F10" s="286"/>
      <c r="G10" s="287"/>
      <c r="H10" s="287"/>
      <c r="I10" s="287"/>
      <c r="J10" s="286"/>
      <c r="K10" s="286"/>
      <c r="L10" s="287"/>
      <c r="M10" s="287"/>
      <c r="N10" s="287"/>
      <c r="O10" s="286"/>
      <c r="P10" s="287"/>
      <c r="Q10" s="287"/>
      <c r="R10" s="287"/>
      <c r="S10" s="288"/>
      <c r="T10" s="289"/>
      <c r="U10" s="289"/>
      <c r="V10" s="290"/>
      <c r="Z10" s="283"/>
      <c r="AA10" s="291"/>
      <c r="AB10" s="273"/>
      <c r="AC10" s="283"/>
      <c r="AD10" s="283"/>
      <c r="AE10" s="283"/>
      <c r="AG10" s="292"/>
      <c r="AH10" s="292"/>
      <c r="AI10" s="292"/>
      <c r="AJ10" s="272"/>
      <c r="AK10" s="282"/>
      <c r="AL10" s="291"/>
      <c r="AM10" s="272"/>
      <c r="AN10" s="272"/>
      <c r="AO10" s="294"/>
      <c r="AP10" s="294"/>
      <c r="AQ10" s="294"/>
      <c r="AR10" s="285"/>
      <c r="AS10" s="283"/>
      <c r="AT10" s="283"/>
      <c r="AU10" s="283"/>
      <c r="AV10" s="272"/>
      <c r="AW10" s="272"/>
      <c r="AX10" s="295"/>
      <c r="AY10" s="295"/>
      <c r="AZ10" s="282" t="s">
        <v>760</v>
      </c>
      <c r="BA10" s="272"/>
      <c r="BB10" s="939">
        <v>1</v>
      </c>
      <c r="BC10" s="943"/>
      <c r="BD10" s="940"/>
      <c r="BE10" s="296" t="s">
        <v>471</v>
      </c>
      <c r="BF10" s="272"/>
      <c r="BJ10" s="276"/>
      <c r="BK10" s="276"/>
      <c r="BL10" s="276"/>
    </row>
    <row r="11" spans="2:64" s="277" customFormat="1" ht="6" customHeight="1" x14ac:dyDescent="0.2">
      <c r="B11" s="284"/>
      <c r="C11" s="284"/>
      <c r="D11" s="284"/>
      <c r="E11" s="284"/>
      <c r="F11" s="278"/>
      <c r="G11" s="284"/>
      <c r="H11" s="284"/>
      <c r="I11" s="284"/>
      <c r="J11" s="284"/>
      <c r="K11" s="286"/>
      <c r="L11" s="287"/>
      <c r="M11" s="284"/>
      <c r="N11" s="284"/>
      <c r="O11" s="286"/>
      <c r="P11" s="284"/>
      <c r="Q11" s="284"/>
      <c r="R11" s="284"/>
      <c r="S11" s="284"/>
      <c r="T11" s="284"/>
      <c r="U11" s="284"/>
      <c r="V11" s="278"/>
      <c r="Z11" s="272"/>
      <c r="AA11" s="272"/>
      <c r="AB11" s="272"/>
      <c r="AC11" s="272"/>
      <c r="AD11" s="272"/>
      <c r="AE11" s="272"/>
      <c r="AG11" s="283"/>
      <c r="AH11" s="292"/>
      <c r="AI11" s="272"/>
      <c r="AJ11" s="292"/>
      <c r="AK11" s="272"/>
      <c r="AL11" s="272"/>
      <c r="AM11" s="272"/>
      <c r="AN11" s="272"/>
      <c r="AO11" s="284"/>
      <c r="AP11" s="284"/>
      <c r="AQ11" s="286"/>
      <c r="AR11" s="297"/>
      <c r="AS11" s="283"/>
      <c r="AT11" s="283"/>
      <c r="AU11" s="283"/>
      <c r="AV11" s="272"/>
      <c r="AW11" s="272"/>
      <c r="AX11" s="295"/>
      <c r="AY11" s="295"/>
      <c r="AZ11" s="272"/>
      <c r="BA11" s="272"/>
      <c r="BB11" s="283"/>
      <c r="BC11" s="283"/>
      <c r="BD11" s="283"/>
      <c r="BE11" s="296"/>
      <c r="BF11" s="272"/>
      <c r="BJ11" s="276"/>
      <c r="BK11" s="276"/>
      <c r="BL11" s="276"/>
    </row>
    <row r="12" spans="2:64" s="277" customFormat="1" ht="20.25" customHeight="1" x14ac:dyDescent="0.2">
      <c r="B12" s="254"/>
      <c r="C12" s="254"/>
      <c r="D12" s="254"/>
      <c r="E12" s="254"/>
      <c r="F12" s="254"/>
      <c r="G12" s="254"/>
      <c r="H12" s="254"/>
      <c r="I12" s="254"/>
      <c r="J12" s="254"/>
      <c r="K12" s="254"/>
      <c r="L12" s="254"/>
      <c r="M12" s="254"/>
      <c r="N12" s="254"/>
      <c r="O12" s="254"/>
      <c r="P12" s="254"/>
      <c r="Q12" s="254"/>
      <c r="R12" s="254"/>
      <c r="S12" s="254"/>
      <c r="T12" s="254"/>
      <c r="U12" s="254"/>
      <c r="V12" s="254"/>
      <c r="Z12" s="286"/>
      <c r="AA12" s="298"/>
      <c r="AB12" s="298"/>
      <c r="AC12" s="286"/>
      <c r="AD12" s="283"/>
      <c r="AE12" s="283"/>
      <c r="AF12" s="281"/>
      <c r="AG12" s="273"/>
      <c r="AH12" s="292"/>
      <c r="AI12" s="272"/>
      <c r="AJ12" s="292"/>
      <c r="AK12" s="272"/>
      <c r="AL12" s="272"/>
      <c r="AM12" s="272"/>
      <c r="AN12" s="272"/>
      <c r="AO12" s="944"/>
      <c r="AP12" s="944"/>
      <c r="AQ12" s="944"/>
      <c r="AR12" s="285"/>
      <c r="AS12" s="283"/>
      <c r="AT12" s="283"/>
      <c r="AU12" s="283"/>
      <c r="AV12" s="272"/>
      <c r="AW12" s="272"/>
      <c r="AX12" s="295"/>
      <c r="AY12" s="295"/>
      <c r="AZ12" s="272"/>
      <c r="BA12" s="272"/>
      <c r="BB12" s="939">
        <v>1</v>
      </c>
      <c r="BC12" s="943"/>
      <c r="BD12" s="940"/>
      <c r="BE12" s="299" t="s">
        <v>472</v>
      </c>
      <c r="BF12" s="272"/>
      <c r="BJ12" s="276"/>
      <c r="BK12" s="276"/>
      <c r="BL12" s="276"/>
    </row>
    <row r="13" spans="2:64" s="277" customFormat="1" ht="6.75" customHeight="1" x14ac:dyDescent="0.2">
      <c r="B13" s="254"/>
      <c r="C13" s="254"/>
      <c r="D13" s="254"/>
      <c r="E13" s="254"/>
      <c r="F13" s="254"/>
      <c r="G13" s="254"/>
      <c r="H13" s="254"/>
      <c r="I13" s="254"/>
      <c r="J13" s="254"/>
      <c r="K13" s="254"/>
      <c r="L13" s="254"/>
      <c r="M13" s="254"/>
      <c r="N13" s="254"/>
      <c r="O13" s="254"/>
      <c r="P13" s="254"/>
      <c r="Q13" s="254"/>
      <c r="R13" s="254"/>
      <c r="S13" s="254"/>
      <c r="T13" s="254"/>
      <c r="U13" s="254"/>
      <c r="V13" s="254"/>
      <c r="Z13" s="287"/>
      <c r="AA13" s="300"/>
      <c r="AB13" s="300"/>
      <c r="AC13" s="287"/>
      <c r="AD13" s="292"/>
      <c r="AE13" s="292"/>
      <c r="AG13" s="272"/>
      <c r="AH13" s="272"/>
      <c r="AI13" s="272"/>
      <c r="AJ13" s="272"/>
      <c r="AK13" s="272"/>
      <c r="AL13" s="272"/>
      <c r="AM13" s="272"/>
      <c r="AN13" s="272"/>
      <c r="AO13" s="284"/>
      <c r="AP13" s="284"/>
      <c r="AQ13" s="284"/>
      <c r="AR13" s="272"/>
      <c r="AS13" s="283"/>
      <c r="AT13" s="283"/>
      <c r="AU13" s="283"/>
      <c r="AV13" s="272"/>
      <c r="AW13" s="272"/>
      <c r="AX13" s="295"/>
      <c r="AY13" s="295"/>
      <c r="AZ13" s="272"/>
      <c r="BA13" s="272"/>
      <c r="BB13" s="283"/>
      <c r="BC13" s="283"/>
      <c r="BD13" s="283"/>
      <c r="BE13" s="296"/>
      <c r="BF13" s="272"/>
      <c r="BJ13" s="276"/>
      <c r="BK13" s="276"/>
      <c r="BL13" s="276"/>
    </row>
    <row r="14" spans="2:64" s="277" customFormat="1" ht="18.75" x14ac:dyDescent="0.15">
      <c r="B14" s="254"/>
      <c r="C14" s="254"/>
      <c r="D14" s="254"/>
      <c r="E14" s="254"/>
      <c r="F14" s="254"/>
      <c r="G14" s="254"/>
      <c r="H14" s="254"/>
      <c r="I14" s="254"/>
      <c r="J14" s="254"/>
      <c r="K14" s="254"/>
      <c r="L14" s="254"/>
      <c r="M14" s="254"/>
      <c r="N14" s="254"/>
      <c r="O14" s="254"/>
      <c r="P14" s="254"/>
      <c r="Q14" s="254"/>
      <c r="R14" s="254"/>
      <c r="S14" s="254"/>
      <c r="T14" s="254"/>
      <c r="U14" s="254"/>
      <c r="V14" s="254"/>
      <c r="Z14" s="286"/>
      <c r="AA14" s="298"/>
      <c r="AB14" s="298"/>
      <c r="AC14" s="286"/>
      <c r="AD14" s="283"/>
      <c r="AE14" s="283"/>
      <c r="AG14" s="272"/>
      <c r="AH14" s="272"/>
      <c r="AI14" s="272"/>
      <c r="AJ14" s="272"/>
      <c r="AK14" s="272"/>
      <c r="AL14" s="272"/>
      <c r="AM14" s="272"/>
      <c r="AN14" s="272"/>
      <c r="AO14" s="284"/>
      <c r="AP14" s="284"/>
      <c r="AQ14" s="284"/>
      <c r="AR14" s="272"/>
      <c r="AS14" s="283"/>
      <c r="AT14" s="282" t="s">
        <v>640</v>
      </c>
      <c r="AU14" s="898"/>
      <c r="AV14" s="899"/>
      <c r="AW14" s="900"/>
      <c r="AX14" s="283" t="s">
        <v>745</v>
      </c>
      <c r="AY14" s="898"/>
      <c r="AZ14" s="899"/>
      <c r="BA14" s="900"/>
      <c r="BB14" s="282" t="s">
        <v>468</v>
      </c>
      <c r="BC14" s="901">
        <f>(AY14-AU14)*24</f>
        <v>0</v>
      </c>
      <c r="BD14" s="902"/>
      <c r="BE14" s="273" t="s">
        <v>469</v>
      </c>
      <c r="BF14" s="283"/>
      <c r="BJ14" s="276"/>
      <c r="BK14" s="276"/>
      <c r="BL14" s="276"/>
    </row>
    <row r="15" spans="2:64" s="277" customFormat="1" ht="6.75" customHeight="1" x14ac:dyDescent="0.15">
      <c r="C15" s="293"/>
      <c r="D15" s="293"/>
      <c r="E15" s="293"/>
      <c r="F15" s="293"/>
      <c r="G15" s="272"/>
      <c r="H15" s="272"/>
      <c r="I15" s="282"/>
      <c r="J15" s="283"/>
      <c r="K15" s="292"/>
      <c r="L15" s="272"/>
      <c r="M15" s="272"/>
      <c r="N15" s="283"/>
      <c r="O15" s="272"/>
      <c r="P15" s="272"/>
      <c r="Q15" s="292"/>
      <c r="R15" s="272"/>
      <c r="S15" s="272"/>
      <c r="T15" s="272"/>
      <c r="U15" s="272"/>
      <c r="V15" s="272"/>
      <c r="W15" s="282"/>
      <c r="X15" s="283"/>
      <c r="Y15" s="283"/>
      <c r="Z15" s="273"/>
      <c r="AA15" s="283"/>
      <c r="AB15" s="282"/>
      <c r="AC15" s="283"/>
      <c r="AD15" s="292"/>
      <c r="AE15" s="272"/>
      <c r="AG15" s="281"/>
      <c r="AH15" s="301"/>
      <c r="AJ15" s="301"/>
      <c r="AQ15" s="281"/>
      <c r="AR15" s="281"/>
      <c r="AS15" s="281"/>
      <c r="AT15" s="281"/>
      <c r="AU15" s="281"/>
      <c r="AX15" s="302"/>
      <c r="AY15" s="302"/>
      <c r="BB15" s="281"/>
      <c r="BC15" s="281"/>
      <c r="BD15" s="281"/>
      <c r="BE15" s="303"/>
      <c r="BJ15" s="276"/>
      <c r="BK15" s="276"/>
      <c r="BL15" s="276"/>
    </row>
    <row r="16" spans="2:64" ht="8.4499999999999993" customHeight="1" thickBot="1" x14ac:dyDescent="0.2">
      <c r="C16" s="300"/>
      <c r="D16" s="300"/>
      <c r="E16" s="300"/>
      <c r="F16" s="300"/>
      <c r="G16" s="300"/>
      <c r="X16" s="300"/>
      <c r="AN16" s="300"/>
      <c r="BE16" s="304"/>
      <c r="BF16" s="304"/>
      <c r="BG16" s="304"/>
    </row>
    <row r="17" spans="2:58" ht="20.25" customHeight="1" x14ac:dyDescent="0.15">
      <c r="B17" s="903" t="s">
        <v>761</v>
      </c>
      <c r="C17" s="906" t="s">
        <v>762</v>
      </c>
      <c r="D17" s="907"/>
      <c r="E17" s="908"/>
      <c r="F17" s="305"/>
      <c r="G17" s="915" t="s">
        <v>644</v>
      </c>
      <c r="H17" s="918" t="s">
        <v>645</v>
      </c>
      <c r="I17" s="907"/>
      <c r="J17" s="907"/>
      <c r="K17" s="908"/>
      <c r="L17" s="918" t="s">
        <v>763</v>
      </c>
      <c r="M17" s="907"/>
      <c r="N17" s="907"/>
      <c r="O17" s="921"/>
      <c r="P17" s="924"/>
      <c r="Q17" s="925"/>
      <c r="R17" s="926"/>
      <c r="S17" s="933" t="s">
        <v>764</v>
      </c>
      <c r="T17" s="934"/>
      <c r="U17" s="934"/>
      <c r="V17" s="934"/>
      <c r="W17" s="934"/>
      <c r="X17" s="934"/>
      <c r="Y17" s="934"/>
      <c r="Z17" s="934"/>
      <c r="AA17" s="934"/>
      <c r="AB17" s="934"/>
      <c r="AC17" s="934"/>
      <c r="AD17" s="934"/>
      <c r="AE17" s="934"/>
      <c r="AF17" s="934"/>
      <c r="AG17" s="934"/>
      <c r="AH17" s="934"/>
      <c r="AI17" s="934"/>
      <c r="AJ17" s="934"/>
      <c r="AK17" s="934"/>
      <c r="AL17" s="934"/>
      <c r="AM17" s="934"/>
      <c r="AN17" s="934"/>
      <c r="AO17" s="934"/>
      <c r="AP17" s="934"/>
      <c r="AQ17" s="934"/>
      <c r="AR17" s="934"/>
      <c r="AS17" s="934"/>
      <c r="AT17" s="934"/>
      <c r="AU17" s="934"/>
      <c r="AV17" s="934"/>
      <c r="AW17" s="935"/>
      <c r="AX17" s="871" t="str">
        <f>IF(BB3="４週","(11) 1～4週目の勤務時間数合計","(11) 1か月の勤務時間数   合計")</f>
        <v>(11) 1～4週目の勤務時間数合計</v>
      </c>
      <c r="AY17" s="872"/>
      <c r="AZ17" s="877" t="s">
        <v>765</v>
      </c>
      <c r="BA17" s="878"/>
      <c r="BB17" s="883" t="s">
        <v>649</v>
      </c>
      <c r="BC17" s="734"/>
      <c r="BD17" s="734"/>
      <c r="BE17" s="734"/>
      <c r="BF17" s="884"/>
    </row>
    <row r="18" spans="2:58" ht="20.25" customHeight="1" x14ac:dyDescent="0.15">
      <c r="B18" s="904"/>
      <c r="C18" s="909"/>
      <c r="D18" s="910"/>
      <c r="E18" s="911"/>
      <c r="F18" s="306"/>
      <c r="G18" s="916"/>
      <c r="H18" s="919"/>
      <c r="I18" s="910"/>
      <c r="J18" s="910"/>
      <c r="K18" s="911"/>
      <c r="L18" s="919"/>
      <c r="M18" s="910"/>
      <c r="N18" s="910"/>
      <c r="O18" s="922"/>
      <c r="P18" s="927"/>
      <c r="Q18" s="928"/>
      <c r="R18" s="929"/>
      <c r="S18" s="885" t="s">
        <v>473</v>
      </c>
      <c r="T18" s="886"/>
      <c r="U18" s="886"/>
      <c r="V18" s="886"/>
      <c r="W18" s="886"/>
      <c r="X18" s="886"/>
      <c r="Y18" s="887"/>
      <c r="Z18" s="885" t="s">
        <v>474</v>
      </c>
      <c r="AA18" s="886"/>
      <c r="AB18" s="886"/>
      <c r="AC18" s="886"/>
      <c r="AD18" s="886"/>
      <c r="AE18" s="886"/>
      <c r="AF18" s="887"/>
      <c r="AG18" s="885" t="s">
        <v>475</v>
      </c>
      <c r="AH18" s="886"/>
      <c r="AI18" s="886"/>
      <c r="AJ18" s="886"/>
      <c r="AK18" s="886"/>
      <c r="AL18" s="886"/>
      <c r="AM18" s="887"/>
      <c r="AN18" s="885" t="s">
        <v>476</v>
      </c>
      <c r="AO18" s="886"/>
      <c r="AP18" s="886"/>
      <c r="AQ18" s="886"/>
      <c r="AR18" s="886"/>
      <c r="AS18" s="886"/>
      <c r="AT18" s="887"/>
      <c r="AU18" s="888" t="s">
        <v>477</v>
      </c>
      <c r="AV18" s="889"/>
      <c r="AW18" s="890"/>
      <c r="AX18" s="873"/>
      <c r="AY18" s="874"/>
      <c r="AZ18" s="879"/>
      <c r="BA18" s="880"/>
      <c r="BB18" s="814"/>
      <c r="BC18" s="736"/>
      <c r="BD18" s="736"/>
      <c r="BE18" s="736"/>
      <c r="BF18" s="815"/>
    </row>
    <row r="19" spans="2:58" ht="20.25" customHeight="1" x14ac:dyDescent="0.15">
      <c r="B19" s="904"/>
      <c r="C19" s="909"/>
      <c r="D19" s="910"/>
      <c r="E19" s="911"/>
      <c r="F19" s="306"/>
      <c r="G19" s="916"/>
      <c r="H19" s="919"/>
      <c r="I19" s="910"/>
      <c r="J19" s="910"/>
      <c r="K19" s="911"/>
      <c r="L19" s="919"/>
      <c r="M19" s="910"/>
      <c r="N19" s="910"/>
      <c r="O19" s="922"/>
      <c r="P19" s="927"/>
      <c r="Q19" s="928"/>
      <c r="R19" s="929"/>
      <c r="S19" s="307">
        <v>1</v>
      </c>
      <c r="T19" s="308">
        <v>2</v>
      </c>
      <c r="U19" s="308">
        <v>3</v>
      </c>
      <c r="V19" s="308">
        <v>4</v>
      </c>
      <c r="W19" s="308">
        <v>5</v>
      </c>
      <c r="X19" s="308">
        <v>6</v>
      </c>
      <c r="Y19" s="309">
        <v>7</v>
      </c>
      <c r="Z19" s="307">
        <v>8</v>
      </c>
      <c r="AA19" s="308">
        <v>9</v>
      </c>
      <c r="AB19" s="308">
        <v>10</v>
      </c>
      <c r="AC19" s="308">
        <v>11</v>
      </c>
      <c r="AD19" s="308">
        <v>12</v>
      </c>
      <c r="AE19" s="308">
        <v>13</v>
      </c>
      <c r="AF19" s="309">
        <v>14</v>
      </c>
      <c r="AG19" s="310">
        <v>15</v>
      </c>
      <c r="AH19" s="308">
        <v>16</v>
      </c>
      <c r="AI19" s="308">
        <v>17</v>
      </c>
      <c r="AJ19" s="308">
        <v>18</v>
      </c>
      <c r="AK19" s="308">
        <v>19</v>
      </c>
      <c r="AL19" s="308">
        <v>20</v>
      </c>
      <c r="AM19" s="309">
        <v>21</v>
      </c>
      <c r="AN19" s="307">
        <v>22</v>
      </c>
      <c r="AO19" s="308">
        <v>23</v>
      </c>
      <c r="AP19" s="308">
        <v>24</v>
      </c>
      <c r="AQ19" s="308">
        <v>25</v>
      </c>
      <c r="AR19" s="308">
        <v>26</v>
      </c>
      <c r="AS19" s="308">
        <v>27</v>
      </c>
      <c r="AT19" s="309">
        <v>28</v>
      </c>
      <c r="AU19" s="307" t="str">
        <f>IF($BB$3="暦月",IF(DAY(DATE($AC$2,$AG$2,29))=29,29,""),"")</f>
        <v/>
      </c>
      <c r="AV19" s="308" t="str">
        <f>IF($BB$3="暦月",IF(DAY(DATE($AC$2,$AG$2,30))=30,30,""),"")</f>
        <v/>
      </c>
      <c r="AW19" s="309" t="str">
        <f>IF($BB$3="暦月",IF(DAY(DATE($AC$2,$AG$2,31))=31,31,""),"")</f>
        <v/>
      </c>
      <c r="AX19" s="873"/>
      <c r="AY19" s="874"/>
      <c r="AZ19" s="879"/>
      <c r="BA19" s="880"/>
      <c r="BB19" s="814"/>
      <c r="BC19" s="736"/>
      <c r="BD19" s="736"/>
      <c r="BE19" s="736"/>
      <c r="BF19" s="815"/>
    </row>
    <row r="20" spans="2:58" ht="20.25" hidden="1" customHeight="1" x14ac:dyDescent="0.15">
      <c r="B20" s="904"/>
      <c r="C20" s="909"/>
      <c r="D20" s="910"/>
      <c r="E20" s="911"/>
      <c r="F20" s="306"/>
      <c r="G20" s="916"/>
      <c r="H20" s="919"/>
      <c r="I20" s="910"/>
      <c r="J20" s="910"/>
      <c r="K20" s="911"/>
      <c r="L20" s="919"/>
      <c r="M20" s="910"/>
      <c r="N20" s="910"/>
      <c r="O20" s="922"/>
      <c r="P20" s="927"/>
      <c r="Q20" s="928"/>
      <c r="R20" s="929"/>
      <c r="S20" s="307">
        <f>WEEKDAY(DATE($AC$2,$AG$2,1))</f>
        <v>3</v>
      </c>
      <c r="T20" s="308">
        <f>WEEKDAY(DATE($AC$2,$AG$2,2))</f>
        <v>4</v>
      </c>
      <c r="U20" s="308">
        <f>WEEKDAY(DATE($AC$2,$AG$2,3))</f>
        <v>5</v>
      </c>
      <c r="V20" s="308">
        <f>WEEKDAY(DATE($AC$2,$AG$2,4))</f>
        <v>6</v>
      </c>
      <c r="W20" s="308">
        <f>WEEKDAY(DATE($AC$2,$AG$2,5))</f>
        <v>7</v>
      </c>
      <c r="X20" s="308">
        <f>WEEKDAY(DATE($AC$2,$AG$2,6))</f>
        <v>1</v>
      </c>
      <c r="Y20" s="309">
        <f>WEEKDAY(DATE($AC$2,$AG$2,7))</f>
        <v>2</v>
      </c>
      <c r="Z20" s="307">
        <f>WEEKDAY(DATE($AC$2,$AG$2,8))</f>
        <v>3</v>
      </c>
      <c r="AA20" s="308">
        <f>WEEKDAY(DATE($AC$2,$AG$2,9))</f>
        <v>4</v>
      </c>
      <c r="AB20" s="308">
        <f>WEEKDAY(DATE($AC$2,$AG$2,10))</f>
        <v>5</v>
      </c>
      <c r="AC20" s="308">
        <f>WEEKDAY(DATE($AC$2,$AG$2,11))</f>
        <v>6</v>
      </c>
      <c r="AD20" s="308">
        <f>WEEKDAY(DATE($AC$2,$AG$2,12))</f>
        <v>7</v>
      </c>
      <c r="AE20" s="308">
        <f>WEEKDAY(DATE($AC$2,$AG$2,13))</f>
        <v>1</v>
      </c>
      <c r="AF20" s="309">
        <f>WEEKDAY(DATE($AC$2,$AG$2,14))</f>
        <v>2</v>
      </c>
      <c r="AG20" s="307">
        <f>WEEKDAY(DATE($AC$2,$AG$2,15))</f>
        <v>3</v>
      </c>
      <c r="AH20" s="308">
        <f>WEEKDAY(DATE($AC$2,$AG$2,16))</f>
        <v>4</v>
      </c>
      <c r="AI20" s="308">
        <f>WEEKDAY(DATE($AC$2,$AG$2,17))</f>
        <v>5</v>
      </c>
      <c r="AJ20" s="308">
        <f>WEEKDAY(DATE($AC$2,$AG$2,18))</f>
        <v>6</v>
      </c>
      <c r="AK20" s="308">
        <f>WEEKDAY(DATE($AC$2,$AG$2,19))</f>
        <v>7</v>
      </c>
      <c r="AL20" s="308">
        <f>WEEKDAY(DATE($AC$2,$AG$2,20))</f>
        <v>1</v>
      </c>
      <c r="AM20" s="309">
        <f>WEEKDAY(DATE($AC$2,$AG$2,21))</f>
        <v>2</v>
      </c>
      <c r="AN20" s="307">
        <f>WEEKDAY(DATE($AC$2,$AG$2,22))</f>
        <v>3</v>
      </c>
      <c r="AO20" s="308">
        <f>WEEKDAY(DATE($AC$2,$AG$2,23))</f>
        <v>4</v>
      </c>
      <c r="AP20" s="308">
        <f>WEEKDAY(DATE($AC$2,$AG$2,24))</f>
        <v>5</v>
      </c>
      <c r="AQ20" s="308">
        <f>WEEKDAY(DATE($AC$2,$AG$2,25))</f>
        <v>6</v>
      </c>
      <c r="AR20" s="308">
        <f>WEEKDAY(DATE($AC$2,$AG$2,26))</f>
        <v>7</v>
      </c>
      <c r="AS20" s="308">
        <f>WEEKDAY(DATE($AC$2,$AG$2,27))</f>
        <v>1</v>
      </c>
      <c r="AT20" s="309">
        <f>WEEKDAY(DATE($AC$2,$AG$2,28))</f>
        <v>2</v>
      </c>
      <c r="AU20" s="307">
        <f>IF(AU19=29,WEEKDAY(DATE($AC$2,$AG$2,29)),0)</f>
        <v>0</v>
      </c>
      <c r="AV20" s="308">
        <f>IF(AV19=30,WEEKDAY(DATE($AC$2,$AG$2,30)),0)</f>
        <v>0</v>
      </c>
      <c r="AW20" s="309">
        <f>IF(AW19=31,WEEKDAY(DATE($AC$2,$AG$2,31)),0)</f>
        <v>0</v>
      </c>
      <c r="AX20" s="873"/>
      <c r="AY20" s="874"/>
      <c r="AZ20" s="879"/>
      <c r="BA20" s="880"/>
      <c r="BB20" s="814"/>
      <c r="BC20" s="736"/>
      <c r="BD20" s="736"/>
      <c r="BE20" s="736"/>
      <c r="BF20" s="815"/>
    </row>
    <row r="21" spans="2:58" ht="22.5" customHeight="1" thickBot="1" x14ac:dyDescent="0.2">
      <c r="B21" s="905"/>
      <c r="C21" s="912"/>
      <c r="D21" s="913"/>
      <c r="E21" s="914"/>
      <c r="F21" s="311"/>
      <c r="G21" s="917"/>
      <c r="H21" s="920"/>
      <c r="I21" s="913"/>
      <c r="J21" s="913"/>
      <c r="K21" s="914"/>
      <c r="L21" s="920"/>
      <c r="M21" s="913"/>
      <c r="N21" s="913"/>
      <c r="O21" s="923"/>
      <c r="P21" s="930"/>
      <c r="Q21" s="931"/>
      <c r="R21" s="932"/>
      <c r="S21" s="312" t="str">
        <f>IF(S20=1,"日",IF(S20=2,"月",IF(S20=3,"火",IF(S20=4,"水",IF(S20=5,"木",IF(S20=6,"金","土"))))))</f>
        <v>火</v>
      </c>
      <c r="T21" s="313" t="str">
        <f t="shared" ref="T21:AT21" si="0">IF(T20=1,"日",IF(T20=2,"月",IF(T20=3,"火",IF(T20=4,"水",IF(T20=5,"木",IF(T20=6,"金","土"))))))</f>
        <v>水</v>
      </c>
      <c r="U21" s="313" t="str">
        <f t="shared" si="0"/>
        <v>木</v>
      </c>
      <c r="V21" s="313" t="str">
        <f t="shared" si="0"/>
        <v>金</v>
      </c>
      <c r="W21" s="313" t="str">
        <f t="shared" si="0"/>
        <v>土</v>
      </c>
      <c r="X21" s="313" t="str">
        <f t="shared" si="0"/>
        <v>日</v>
      </c>
      <c r="Y21" s="314" t="str">
        <f t="shared" si="0"/>
        <v>月</v>
      </c>
      <c r="Z21" s="312" t="str">
        <f>IF(Z20=1,"日",IF(Z20=2,"月",IF(Z20=3,"火",IF(Z20=4,"水",IF(Z20=5,"木",IF(Z20=6,"金","土"))))))</f>
        <v>火</v>
      </c>
      <c r="AA21" s="313" t="str">
        <f t="shared" si="0"/>
        <v>水</v>
      </c>
      <c r="AB21" s="313" t="str">
        <f t="shared" si="0"/>
        <v>木</v>
      </c>
      <c r="AC21" s="313" t="str">
        <f t="shared" si="0"/>
        <v>金</v>
      </c>
      <c r="AD21" s="313" t="str">
        <f t="shared" si="0"/>
        <v>土</v>
      </c>
      <c r="AE21" s="313" t="str">
        <f t="shared" si="0"/>
        <v>日</v>
      </c>
      <c r="AF21" s="314" t="str">
        <f t="shared" si="0"/>
        <v>月</v>
      </c>
      <c r="AG21" s="312" t="str">
        <f>IF(AG20=1,"日",IF(AG20=2,"月",IF(AG20=3,"火",IF(AG20=4,"水",IF(AG20=5,"木",IF(AG20=6,"金","土"))))))</f>
        <v>火</v>
      </c>
      <c r="AH21" s="313" t="str">
        <f t="shared" si="0"/>
        <v>水</v>
      </c>
      <c r="AI21" s="313" t="str">
        <f t="shared" si="0"/>
        <v>木</v>
      </c>
      <c r="AJ21" s="313" t="str">
        <f t="shared" si="0"/>
        <v>金</v>
      </c>
      <c r="AK21" s="313" t="str">
        <f t="shared" si="0"/>
        <v>土</v>
      </c>
      <c r="AL21" s="313" t="str">
        <f t="shared" si="0"/>
        <v>日</v>
      </c>
      <c r="AM21" s="314" t="str">
        <f t="shared" si="0"/>
        <v>月</v>
      </c>
      <c r="AN21" s="312" t="str">
        <f>IF(AN20=1,"日",IF(AN20=2,"月",IF(AN20=3,"火",IF(AN20=4,"水",IF(AN20=5,"木",IF(AN20=6,"金","土"))))))</f>
        <v>火</v>
      </c>
      <c r="AO21" s="313" t="str">
        <f t="shared" si="0"/>
        <v>水</v>
      </c>
      <c r="AP21" s="313" t="str">
        <f t="shared" si="0"/>
        <v>木</v>
      </c>
      <c r="AQ21" s="313" t="str">
        <f t="shared" si="0"/>
        <v>金</v>
      </c>
      <c r="AR21" s="313" t="str">
        <f t="shared" si="0"/>
        <v>土</v>
      </c>
      <c r="AS21" s="313" t="str">
        <f t="shared" si="0"/>
        <v>日</v>
      </c>
      <c r="AT21" s="314" t="str">
        <f t="shared" si="0"/>
        <v>月</v>
      </c>
      <c r="AU21" s="313" t="str">
        <f>IF(AU20=1,"日",IF(AU20=2,"月",IF(AU20=3,"火",IF(AU20=4,"水",IF(AU20=5,"木",IF(AU20=6,"金",IF(AU20=0,"","土")))))))</f>
        <v/>
      </c>
      <c r="AV21" s="313" t="str">
        <f>IF(AV20=1,"日",IF(AV20=2,"月",IF(AV20=3,"火",IF(AV20=4,"水",IF(AV20=5,"木",IF(AV20=6,"金",IF(AV20=0,"","土")))))))</f>
        <v/>
      </c>
      <c r="AW21" s="313" t="str">
        <f>IF(AW20=1,"日",IF(AW20=2,"月",IF(AW20=3,"火",IF(AW20=4,"水",IF(AW20=5,"木",IF(AW20=6,"金",IF(AW20=0,"","土")))))))</f>
        <v/>
      </c>
      <c r="AX21" s="875"/>
      <c r="AY21" s="876"/>
      <c r="AZ21" s="881"/>
      <c r="BA21" s="882"/>
      <c r="BB21" s="816"/>
      <c r="BC21" s="817"/>
      <c r="BD21" s="817"/>
      <c r="BE21" s="817"/>
      <c r="BF21" s="818"/>
    </row>
    <row r="22" spans="2:58" ht="20.25" customHeight="1" x14ac:dyDescent="0.15">
      <c r="B22" s="857">
        <v>1</v>
      </c>
      <c r="C22" s="858"/>
      <c r="D22" s="859"/>
      <c r="E22" s="860"/>
      <c r="F22" s="315"/>
      <c r="G22" s="861"/>
      <c r="H22" s="862"/>
      <c r="I22" s="863"/>
      <c r="J22" s="863"/>
      <c r="K22" s="864"/>
      <c r="L22" s="865"/>
      <c r="M22" s="866"/>
      <c r="N22" s="866"/>
      <c r="O22" s="867"/>
      <c r="P22" s="868" t="s">
        <v>766</v>
      </c>
      <c r="Q22" s="869"/>
      <c r="R22" s="870"/>
      <c r="S22" s="392"/>
      <c r="T22" s="393"/>
      <c r="U22" s="393"/>
      <c r="V22" s="393"/>
      <c r="W22" s="393"/>
      <c r="X22" s="393"/>
      <c r="Y22" s="394"/>
      <c r="Z22" s="392"/>
      <c r="AA22" s="393"/>
      <c r="AB22" s="393"/>
      <c r="AC22" s="393"/>
      <c r="AD22" s="393"/>
      <c r="AE22" s="393"/>
      <c r="AF22" s="394"/>
      <c r="AG22" s="392"/>
      <c r="AH22" s="393"/>
      <c r="AI22" s="393"/>
      <c r="AJ22" s="393"/>
      <c r="AK22" s="393"/>
      <c r="AL22" s="393"/>
      <c r="AM22" s="394"/>
      <c r="AN22" s="392"/>
      <c r="AO22" s="393"/>
      <c r="AP22" s="393"/>
      <c r="AQ22" s="393"/>
      <c r="AR22" s="393"/>
      <c r="AS22" s="393"/>
      <c r="AT22" s="394"/>
      <c r="AU22" s="392"/>
      <c r="AV22" s="393"/>
      <c r="AW22" s="393"/>
      <c r="AX22" s="965"/>
      <c r="AY22" s="966"/>
      <c r="AZ22" s="967"/>
      <c r="BA22" s="968"/>
      <c r="BB22" s="895"/>
      <c r="BC22" s="896"/>
      <c r="BD22" s="896"/>
      <c r="BE22" s="896"/>
      <c r="BF22" s="897"/>
    </row>
    <row r="23" spans="2:58" ht="20.25" customHeight="1" x14ac:dyDescent="0.15">
      <c r="B23" s="831"/>
      <c r="C23" s="851"/>
      <c r="D23" s="852"/>
      <c r="E23" s="853"/>
      <c r="F23" s="319"/>
      <c r="G23" s="748"/>
      <c r="H23" s="753"/>
      <c r="I23" s="751"/>
      <c r="J23" s="751"/>
      <c r="K23" s="752"/>
      <c r="L23" s="757"/>
      <c r="M23" s="758"/>
      <c r="N23" s="758"/>
      <c r="O23" s="759"/>
      <c r="P23" s="787" t="s">
        <v>484</v>
      </c>
      <c r="Q23" s="788"/>
      <c r="R23" s="789"/>
      <c r="S23" s="320" t="str">
        <f>IF(S22="","",VLOOKUP(S22,'シフト記号表（勤務時間帯）'!$C$6:$K$35,9,FALSE))</f>
        <v/>
      </c>
      <c r="T23" s="321" t="str">
        <f>IF(T22="","",VLOOKUP(T22,'シフト記号表（勤務時間帯）'!$C$6:$K$35,9,FALSE))</f>
        <v/>
      </c>
      <c r="U23" s="321" t="str">
        <f>IF(U22="","",VLOOKUP(U22,'シフト記号表（勤務時間帯）'!$C$6:$K$35,9,FALSE))</f>
        <v/>
      </c>
      <c r="V23" s="321" t="str">
        <f>IF(V22="","",VLOOKUP(V22,'シフト記号表（勤務時間帯）'!$C$6:$K$35,9,FALSE))</f>
        <v/>
      </c>
      <c r="W23" s="321" t="str">
        <f>IF(W22="","",VLOOKUP(W22,'シフト記号表（勤務時間帯）'!$C$6:$K$35,9,FALSE))</f>
        <v/>
      </c>
      <c r="X23" s="321" t="str">
        <f>IF(X22="","",VLOOKUP(X22,'シフト記号表（勤務時間帯）'!$C$6:$K$35,9,FALSE))</f>
        <v/>
      </c>
      <c r="Y23" s="322" t="str">
        <f>IF(Y22="","",VLOOKUP(Y22,'シフト記号表（勤務時間帯）'!$C$6:$K$35,9,FALSE))</f>
        <v/>
      </c>
      <c r="Z23" s="320" t="str">
        <f>IF(Z22="","",VLOOKUP(Z22,'シフト記号表（勤務時間帯）'!$C$6:$K$35,9,FALSE))</f>
        <v/>
      </c>
      <c r="AA23" s="321" t="str">
        <f>IF(AA22="","",VLOOKUP(AA22,'シフト記号表（勤務時間帯）'!$C$6:$K$35,9,FALSE))</f>
        <v/>
      </c>
      <c r="AB23" s="321" t="str">
        <f>IF(AB22="","",VLOOKUP(AB22,'シフト記号表（勤務時間帯）'!$C$6:$K$35,9,FALSE))</f>
        <v/>
      </c>
      <c r="AC23" s="321" t="str">
        <f>IF(AC22="","",VLOOKUP(AC22,'シフト記号表（勤務時間帯）'!$C$6:$K$35,9,FALSE))</f>
        <v/>
      </c>
      <c r="AD23" s="321" t="str">
        <f>IF(AD22="","",VLOOKUP(AD22,'シフト記号表（勤務時間帯）'!$C$6:$K$35,9,FALSE))</f>
        <v/>
      </c>
      <c r="AE23" s="321" t="str">
        <f>IF(AE22="","",VLOOKUP(AE22,'シフト記号表（勤務時間帯）'!$C$6:$K$35,9,FALSE))</f>
        <v/>
      </c>
      <c r="AF23" s="322" t="str">
        <f>IF(AF22="","",VLOOKUP(AF22,'シフト記号表（勤務時間帯）'!$C$6:$K$35,9,FALSE))</f>
        <v/>
      </c>
      <c r="AG23" s="320" t="str">
        <f>IF(AG22="","",VLOOKUP(AG22,'シフト記号表（勤務時間帯）'!$C$6:$K$35,9,FALSE))</f>
        <v/>
      </c>
      <c r="AH23" s="321" t="str">
        <f>IF(AH22="","",VLOOKUP(AH22,'シフト記号表（勤務時間帯）'!$C$6:$K$35,9,FALSE))</f>
        <v/>
      </c>
      <c r="AI23" s="321" t="str">
        <f>IF(AI22="","",VLOOKUP(AI22,'シフト記号表（勤務時間帯）'!$C$6:$K$35,9,FALSE))</f>
        <v/>
      </c>
      <c r="AJ23" s="321" t="str">
        <f>IF(AJ22="","",VLOOKUP(AJ22,'シフト記号表（勤務時間帯）'!$C$6:$K$35,9,FALSE))</f>
        <v/>
      </c>
      <c r="AK23" s="321" t="str">
        <f>IF(AK22="","",VLOOKUP(AK22,'シフト記号表（勤務時間帯）'!$C$6:$K$35,9,FALSE))</f>
        <v/>
      </c>
      <c r="AL23" s="321" t="str">
        <f>IF(AL22="","",VLOOKUP(AL22,'シフト記号表（勤務時間帯）'!$C$6:$K$35,9,FALSE))</f>
        <v/>
      </c>
      <c r="AM23" s="322" t="str">
        <f>IF(AM22="","",VLOOKUP(AM22,'シフト記号表（勤務時間帯）'!$C$6:$K$35,9,FALSE))</f>
        <v/>
      </c>
      <c r="AN23" s="320" t="str">
        <f>IF(AN22="","",VLOOKUP(AN22,'シフト記号表（勤務時間帯）'!$C$6:$K$35,9,FALSE))</f>
        <v/>
      </c>
      <c r="AO23" s="321" t="str">
        <f>IF(AO22="","",VLOOKUP(AO22,'シフト記号表（勤務時間帯）'!$C$6:$K$35,9,FALSE))</f>
        <v/>
      </c>
      <c r="AP23" s="321" t="str">
        <f>IF(AP22="","",VLOOKUP(AP22,'シフト記号表（勤務時間帯）'!$C$6:$K$35,9,FALSE))</f>
        <v/>
      </c>
      <c r="AQ23" s="321" t="str">
        <f>IF(AQ22="","",VLOOKUP(AQ22,'シフト記号表（勤務時間帯）'!$C$6:$K$35,9,FALSE))</f>
        <v/>
      </c>
      <c r="AR23" s="321" t="str">
        <f>IF(AR22="","",VLOOKUP(AR22,'シフト記号表（勤務時間帯）'!$C$6:$K$35,9,FALSE))</f>
        <v/>
      </c>
      <c r="AS23" s="321" t="str">
        <f>IF(AS22="","",VLOOKUP(AS22,'シフト記号表（勤務時間帯）'!$C$6:$K$35,9,FALSE))</f>
        <v/>
      </c>
      <c r="AT23" s="322" t="str">
        <f>IF(AT22="","",VLOOKUP(AT22,'シフト記号表（勤務時間帯）'!$C$6:$K$35,9,FALSE))</f>
        <v/>
      </c>
      <c r="AU23" s="320" t="str">
        <f>IF(AU22="","",VLOOKUP(AU22,'シフト記号表（勤務時間帯）'!$C$6:$K$35,9,FALSE))</f>
        <v/>
      </c>
      <c r="AV23" s="321" t="str">
        <f>IF(AV22="","",VLOOKUP(AV22,'シフト記号表（勤務時間帯）'!$C$6:$K$35,9,FALSE))</f>
        <v/>
      </c>
      <c r="AW23" s="321" t="str">
        <f>IF(AW22="","",VLOOKUP(AW22,'シフト記号表（勤務時間帯）'!$C$6:$K$35,9,FALSE))</f>
        <v/>
      </c>
      <c r="AX23" s="790">
        <f>IF($BB$3="４週",SUM(S23:AT23),IF($BB$3="暦月",SUM(S23:AW23),""))</f>
        <v>0</v>
      </c>
      <c r="AY23" s="791"/>
      <c r="AZ23" s="792">
        <f>IF($BB$3="４週",AX23/4,IF($BB$3="暦月",'勤務形態一覧表（100名）'!AX23/('勤務形態一覧表（100名）'!$BB$8/7),""))</f>
        <v>0</v>
      </c>
      <c r="BA23" s="793"/>
      <c r="BB23" s="822"/>
      <c r="BC23" s="823"/>
      <c r="BD23" s="823"/>
      <c r="BE23" s="823"/>
      <c r="BF23" s="824"/>
    </row>
    <row r="24" spans="2:58" ht="20.25" customHeight="1" x14ac:dyDescent="0.15">
      <c r="B24" s="831"/>
      <c r="C24" s="854"/>
      <c r="D24" s="855"/>
      <c r="E24" s="856"/>
      <c r="F24" s="323"/>
      <c r="G24" s="748"/>
      <c r="H24" s="753"/>
      <c r="I24" s="751"/>
      <c r="J24" s="751"/>
      <c r="K24" s="752"/>
      <c r="L24" s="757"/>
      <c r="M24" s="758"/>
      <c r="N24" s="758"/>
      <c r="O24" s="759"/>
      <c r="P24" s="828" t="s">
        <v>485</v>
      </c>
      <c r="Q24" s="829"/>
      <c r="R24" s="830"/>
      <c r="S24" s="324" t="str">
        <f>IF(S22="","",VLOOKUP(S22,'シフト記号表（勤務時間帯）'!$C$6:$U$35,19,FALSE))</f>
        <v/>
      </c>
      <c r="T24" s="325" t="str">
        <f>IF(T22="","",VLOOKUP(T22,'シフト記号表（勤務時間帯）'!$C$6:$U$35,19,FALSE))</f>
        <v/>
      </c>
      <c r="U24" s="325" t="str">
        <f>IF(U22="","",VLOOKUP(U22,'シフト記号表（勤務時間帯）'!$C$6:$U$35,19,FALSE))</f>
        <v/>
      </c>
      <c r="V24" s="325" t="str">
        <f>IF(V22="","",VLOOKUP(V22,'シフト記号表（勤務時間帯）'!$C$6:$U$35,19,FALSE))</f>
        <v/>
      </c>
      <c r="W24" s="325" t="str">
        <f>IF(W22="","",VLOOKUP(W22,'シフト記号表（勤務時間帯）'!$C$6:$U$35,19,FALSE))</f>
        <v/>
      </c>
      <c r="X24" s="325" t="str">
        <f>IF(X22="","",VLOOKUP(X22,'シフト記号表（勤務時間帯）'!$C$6:$U$35,19,FALSE))</f>
        <v/>
      </c>
      <c r="Y24" s="326" t="str">
        <f>IF(Y22="","",VLOOKUP(Y22,'シフト記号表（勤務時間帯）'!$C$6:$U$35,19,FALSE))</f>
        <v/>
      </c>
      <c r="Z24" s="324" t="str">
        <f>IF(Z22="","",VLOOKUP(Z22,'シフト記号表（勤務時間帯）'!$C$6:$U$35,19,FALSE))</f>
        <v/>
      </c>
      <c r="AA24" s="325" t="str">
        <f>IF(AA22="","",VLOOKUP(AA22,'シフト記号表（勤務時間帯）'!$C$6:$U$35,19,FALSE))</f>
        <v/>
      </c>
      <c r="AB24" s="325" t="str">
        <f>IF(AB22="","",VLOOKUP(AB22,'シフト記号表（勤務時間帯）'!$C$6:$U$35,19,FALSE))</f>
        <v/>
      </c>
      <c r="AC24" s="325" t="str">
        <f>IF(AC22="","",VLOOKUP(AC22,'シフト記号表（勤務時間帯）'!$C$6:$U$35,19,FALSE))</f>
        <v/>
      </c>
      <c r="AD24" s="325" t="str">
        <f>IF(AD22="","",VLOOKUP(AD22,'シフト記号表（勤務時間帯）'!$C$6:$U$35,19,FALSE))</f>
        <v/>
      </c>
      <c r="AE24" s="325" t="str">
        <f>IF(AE22="","",VLOOKUP(AE22,'シフト記号表（勤務時間帯）'!$C$6:$U$35,19,FALSE))</f>
        <v/>
      </c>
      <c r="AF24" s="326" t="str">
        <f>IF(AF22="","",VLOOKUP(AF22,'シフト記号表（勤務時間帯）'!$C$6:$U$35,19,FALSE))</f>
        <v/>
      </c>
      <c r="AG24" s="324" t="str">
        <f>IF(AG22="","",VLOOKUP(AG22,'シフト記号表（勤務時間帯）'!$C$6:$U$35,19,FALSE))</f>
        <v/>
      </c>
      <c r="AH24" s="325" t="str">
        <f>IF(AH22="","",VLOOKUP(AH22,'シフト記号表（勤務時間帯）'!$C$6:$U$35,19,FALSE))</f>
        <v/>
      </c>
      <c r="AI24" s="325" t="str">
        <f>IF(AI22="","",VLOOKUP(AI22,'シフト記号表（勤務時間帯）'!$C$6:$U$35,19,FALSE))</f>
        <v/>
      </c>
      <c r="AJ24" s="325" t="str">
        <f>IF(AJ22="","",VLOOKUP(AJ22,'シフト記号表（勤務時間帯）'!$C$6:$U$35,19,FALSE))</f>
        <v/>
      </c>
      <c r="AK24" s="325" t="str">
        <f>IF(AK22="","",VLOOKUP(AK22,'シフト記号表（勤務時間帯）'!$C$6:$U$35,19,FALSE))</f>
        <v/>
      </c>
      <c r="AL24" s="325" t="str">
        <f>IF(AL22="","",VLOOKUP(AL22,'シフト記号表（勤務時間帯）'!$C$6:$U$35,19,FALSE))</f>
        <v/>
      </c>
      <c r="AM24" s="326" t="str">
        <f>IF(AM22="","",VLOOKUP(AM22,'シフト記号表（勤務時間帯）'!$C$6:$U$35,19,FALSE))</f>
        <v/>
      </c>
      <c r="AN24" s="324" t="str">
        <f>IF(AN22="","",VLOOKUP(AN22,'シフト記号表（勤務時間帯）'!$C$6:$U$35,19,FALSE))</f>
        <v/>
      </c>
      <c r="AO24" s="325" t="str">
        <f>IF(AO22="","",VLOOKUP(AO22,'シフト記号表（勤務時間帯）'!$C$6:$U$35,19,FALSE))</f>
        <v/>
      </c>
      <c r="AP24" s="325" t="str">
        <f>IF(AP22="","",VLOOKUP(AP22,'シフト記号表（勤務時間帯）'!$C$6:$U$35,19,FALSE))</f>
        <v/>
      </c>
      <c r="AQ24" s="325" t="str">
        <f>IF(AQ22="","",VLOOKUP(AQ22,'シフト記号表（勤務時間帯）'!$C$6:$U$35,19,FALSE))</f>
        <v/>
      </c>
      <c r="AR24" s="325" t="str">
        <f>IF(AR22="","",VLOOKUP(AR22,'シフト記号表（勤務時間帯）'!$C$6:$U$35,19,FALSE))</f>
        <v/>
      </c>
      <c r="AS24" s="325" t="str">
        <f>IF(AS22="","",VLOOKUP(AS22,'シフト記号表（勤務時間帯）'!$C$6:$U$35,19,FALSE))</f>
        <v/>
      </c>
      <c r="AT24" s="326" t="str">
        <f>IF(AT22="","",VLOOKUP(AT22,'シフト記号表（勤務時間帯）'!$C$6:$U$35,19,FALSE))</f>
        <v/>
      </c>
      <c r="AU24" s="324" t="str">
        <f>IF(AU22="","",VLOOKUP(AU22,'シフト記号表（勤務時間帯）'!$C$6:$U$35,19,FALSE))</f>
        <v/>
      </c>
      <c r="AV24" s="325" t="str">
        <f>IF(AV22="","",VLOOKUP(AV22,'シフト記号表（勤務時間帯）'!$C$6:$U$35,19,FALSE))</f>
        <v/>
      </c>
      <c r="AW24" s="325" t="str">
        <f>IF(AW22="","",VLOOKUP(AW22,'シフト記号表（勤務時間帯）'!$C$6:$U$35,19,FALSE))</f>
        <v/>
      </c>
      <c r="AX24" s="797">
        <f>IF($BB$3="４週",SUM(S24:AT24),IF($BB$3="暦月",SUM(S24:AW24),""))</f>
        <v>0</v>
      </c>
      <c r="AY24" s="798"/>
      <c r="AZ24" s="799">
        <f>IF($BB$3="４週",AX24/4,IF($BB$3="暦月",'勤務形態一覧表（100名）'!AX24/('勤務形態一覧表（100名）'!$BB$8/7),""))</f>
        <v>0</v>
      </c>
      <c r="BA24" s="800"/>
      <c r="BB24" s="825"/>
      <c r="BC24" s="826"/>
      <c r="BD24" s="826"/>
      <c r="BE24" s="826"/>
      <c r="BF24" s="827"/>
    </row>
    <row r="25" spans="2:58" ht="20.25" customHeight="1" x14ac:dyDescent="0.15">
      <c r="B25" s="831">
        <f>B22+1</f>
        <v>2</v>
      </c>
      <c r="C25" s="848"/>
      <c r="D25" s="849"/>
      <c r="E25" s="850"/>
      <c r="F25" s="327"/>
      <c r="G25" s="747"/>
      <c r="H25" s="750"/>
      <c r="I25" s="751"/>
      <c r="J25" s="751"/>
      <c r="K25" s="752"/>
      <c r="L25" s="754"/>
      <c r="M25" s="755"/>
      <c r="N25" s="755"/>
      <c r="O25" s="756"/>
      <c r="P25" s="763" t="s">
        <v>754</v>
      </c>
      <c r="Q25" s="764"/>
      <c r="R25" s="765"/>
      <c r="S25" s="392"/>
      <c r="T25" s="393"/>
      <c r="U25" s="393"/>
      <c r="V25" s="393"/>
      <c r="W25" s="393"/>
      <c r="X25" s="393"/>
      <c r="Y25" s="394"/>
      <c r="Z25" s="392"/>
      <c r="AA25" s="393"/>
      <c r="AB25" s="393"/>
      <c r="AC25" s="393"/>
      <c r="AD25" s="393"/>
      <c r="AE25" s="393"/>
      <c r="AF25" s="394"/>
      <c r="AG25" s="392"/>
      <c r="AH25" s="393"/>
      <c r="AI25" s="393"/>
      <c r="AJ25" s="393"/>
      <c r="AK25" s="393"/>
      <c r="AL25" s="393"/>
      <c r="AM25" s="394"/>
      <c r="AN25" s="392"/>
      <c r="AO25" s="393"/>
      <c r="AP25" s="393"/>
      <c r="AQ25" s="393"/>
      <c r="AR25" s="393"/>
      <c r="AS25" s="393"/>
      <c r="AT25" s="394"/>
      <c r="AU25" s="392"/>
      <c r="AV25" s="393"/>
      <c r="AW25" s="393"/>
      <c r="AX25" s="949"/>
      <c r="AY25" s="950"/>
      <c r="AZ25" s="951"/>
      <c r="BA25" s="952"/>
      <c r="BB25" s="819"/>
      <c r="BC25" s="820"/>
      <c r="BD25" s="820"/>
      <c r="BE25" s="820"/>
      <c r="BF25" s="821"/>
    </row>
    <row r="26" spans="2:58" ht="20.25" customHeight="1" x14ac:dyDescent="0.15">
      <c r="B26" s="831"/>
      <c r="C26" s="851"/>
      <c r="D26" s="852"/>
      <c r="E26" s="853"/>
      <c r="F26" s="319"/>
      <c r="G26" s="748"/>
      <c r="H26" s="753"/>
      <c r="I26" s="751"/>
      <c r="J26" s="751"/>
      <c r="K26" s="752"/>
      <c r="L26" s="757"/>
      <c r="M26" s="758"/>
      <c r="N26" s="758"/>
      <c r="O26" s="759"/>
      <c r="P26" s="787" t="s">
        <v>484</v>
      </c>
      <c r="Q26" s="788"/>
      <c r="R26" s="789"/>
      <c r="S26" s="320" t="str">
        <f>IF(S25="","",VLOOKUP(S25,'シフト記号表（勤務時間帯）'!$C$6:$K$35,9,FALSE))</f>
        <v/>
      </c>
      <c r="T26" s="321" t="str">
        <f>IF(T25="","",VLOOKUP(T25,'シフト記号表（勤務時間帯）'!$C$6:$K$35,9,FALSE))</f>
        <v/>
      </c>
      <c r="U26" s="321" t="str">
        <f>IF(U25="","",VLOOKUP(U25,'シフト記号表（勤務時間帯）'!$C$6:$K$35,9,FALSE))</f>
        <v/>
      </c>
      <c r="V26" s="321" t="str">
        <f>IF(V25="","",VLOOKUP(V25,'シフト記号表（勤務時間帯）'!$C$6:$K$35,9,FALSE))</f>
        <v/>
      </c>
      <c r="W26" s="321" t="str">
        <f>IF(W25="","",VLOOKUP(W25,'シフト記号表（勤務時間帯）'!$C$6:$K$35,9,FALSE))</f>
        <v/>
      </c>
      <c r="X26" s="321" t="str">
        <f>IF(X25="","",VLOOKUP(X25,'シフト記号表（勤務時間帯）'!$C$6:$K$35,9,FALSE))</f>
        <v/>
      </c>
      <c r="Y26" s="322" t="str">
        <f>IF(Y25="","",VLOOKUP(Y25,'シフト記号表（勤務時間帯）'!$C$6:$K$35,9,FALSE))</f>
        <v/>
      </c>
      <c r="Z26" s="320" t="str">
        <f>IF(Z25="","",VLOOKUP(Z25,'シフト記号表（勤務時間帯）'!$C$6:$K$35,9,FALSE))</f>
        <v/>
      </c>
      <c r="AA26" s="321" t="str">
        <f>IF(AA25="","",VLOOKUP(AA25,'シフト記号表（勤務時間帯）'!$C$6:$K$35,9,FALSE))</f>
        <v/>
      </c>
      <c r="AB26" s="321" t="str">
        <f>IF(AB25="","",VLOOKUP(AB25,'シフト記号表（勤務時間帯）'!$C$6:$K$35,9,FALSE))</f>
        <v/>
      </c>
      <c r="AC26" s="321" t="str">
        <f>IF(AC25="","",VLOOKUP(AC25,'シフト記号表（勤務時間帯）'!$C$6:$K$35,9,FALSE))</f>
        <v/>
      </c>
      <c r="AD26" s="321" t="str">
        <f>IF(AD25="","",VLOOKUP(AD25,'シフト記号表（勤務時間帯）'!$C$6:$K$35,9,FALSE))</f>
        <v/>
      </c>
      <c r="AE26" s="321" t="str">
        <f>IF(AE25="","",VLOOKUP(AE25,'シフト記号表（勤務時間帯）'!$C$6:$K$35,9,FALSE))</f>
        <v/>
      </c>
      <c r="AF26" s="322" t="str">
        <f>IF(AF25="","",VLOOKUP(AF25,'シフト記号表（勤務時間帯）'!$C$6:$K$35,9,FALSE))</f>
        <v/>
      </c>
      <c r="AG26" s="320" t="str">
        <f>IF(AG25="","",VLOOKUP(AG25,'シフト記号表（勤務時間帯）'!$C$6:$K$35,9,FALSE))</f>
        <v/>
      </c>
      <c r="AH26" s="321" t="str">
        <f>IF(AH25="","",VLOOKUP(AH25,'シフト記号表（勤務時間帯）'!$C$6:$K$35,9,FALSE))</f>
        <v/>
      </c>
      <c r="AI26" s="321" t="str">
        <f>IF(AI25="","",VLOOKUP(AI25,'シフト記号表（勤務時間帯）'!$C$6:$K$35,9,FALSE))</f>
        <v/>
      </c>
      <c r="AJ26" s="321" t="str">
        <f>IF(AJ25="","",VLOOKUP(AJ25,'シフト記号表（勤務時間帯）'!$C$6:$K$35,9,FALSE))</f>
        <v/>
      </c>
      <c r="AK26" s="321" t="str">
        <f>IF(AK25="","",VLOOKUP(AK25,'シフト記号表（勤務時間帯）'!$C$6:$K$35,9,FALSE))</f>
        <v/>
      </c>
      <c r="AL26" s="321" t="str">
        <f>IF(AL25="","",VLOOKUP(AL25,'シフト記号表（勤務時間帯）'!$C$6:$K$35,9,FALSE))</f>
        <v/>
      </c>
      <c r="AM26" s="322" t="str">
        <f>IF(AM25="","",VLOOKUP(AM25,'シフト記号表（勤務時間帯）'!$C$6:$K$35,9,FALSE))</f>
        <v/>
      </c>
      <c r="AN26" s="320" t="str">
        <f>IF(AN25="","",VLOOKUP(AN25,'シフト記号表（勤務時間帯）'!$C$6:$K$35,9,FALSE))</f>
        <v/>
      </c>
      <c r="AO26" s="321" t="str">
        <f>IF(AO25="","",VLOOKUP(AO25,'シフト記号表（勤務時間帯）'!$C$6:$K$35,9,FALSE))</f>
        <v/>
      </c>
      <c r="AP26" s="321" t="str">
        <f>IF(AP25="","",VLOOKUP(AP25,'シフト記号表（勤務時間帯）'!$C$6:$K$35,9,FALSE))</f>
        <v/>
      </c>
      <c r="AQ26" s="321" t="str">
        <f>IF(AQ25="","",VLOOKUP(AQ25,'シフト記号表（勤務時間帯）'!$C$6:$K$35,9,FALSE))</f>
        <v/>
      </c>
      <c r="AR26" s="321" t="str">
        <f>IF(AR25="","",VLOOKUP(AR25,'シフト記号表（勤務時間帯）'!$C$6:$K$35,9,FALSE))</f>
        <v/>
      </c>
      <c r="AS26" s="321" t="str">
        <f>IF(AS25="","",VLOOKUP(AS25,'シフト記号表（勤務時間帯）'!$C$6:$K$35,9,FALSE))</f>
        <v/>
      </c>
      <c r="AT26" s="322" t="str">
        <f>IF(AT25="","",VLOOKUP(AT25,'シフト記号表（勤務時間帯）'!$C$6:$K$35,9,FALSE))</f>
        <v/>
      </c>
      <c r="AU26" s="320" t="str">
        <f>IF(AU25="","",VLOOKUP(AU25,'シフト記号表（勤務時間帯）'!$C$6:$K$35,9,FALSE))</f>
        <v/>
      </c>
      <c r="AV26" s="321" t="str">
        <f>IF(AV25="","",VLOOKUP(AV25,'シフト記号表（勤務時間帯）'!$C$6:$K$35,9,FALSE))</f>
        <v/>
      </c>
      <c r="AW26" s="321" t="str">
        <f>IF(AW25="","",VLOOKUP(AW25,'シフト記号表（勤務時間帯）'!$C$6:$K$35,9,FALSE))</f>
        <v/>
      </c>
      <c r="AX26" s="790">
        <f>IF($BB$3="４週",SUM(S26:AT26),IF($BB$3="暦月",SUM(S26:AW26),""))</f>
        <v>0</v>
      </c>
      <c r="AY26" s="791"/>
      <c r="AZ26" s="792">
        <f>IF($BB$3="４週",AX26/4,IF($BB$3="暦月",'勤務形態一覧表（100名）'!AX26/('勤務形態一覧表（100名）'!$BB$8/7),""))</f>
        <v>0</v>
      </c>
      <c r="BA26" s="793"/>
      <c r="BB26" s="822"/>
      <c r="BC26" s="823"/>
      <c r="BD26" s="823"/>
      <c r="BE26" s="823"/>
      <c r="BF26" s="824"/>
    </row>
    <row r="27" spans="2:58" ht="20.25" customHeight="1" x14ac:dyDescent="0.15">
      <c r="B27" s="831"/>
      <c r="C27" s="854"/>
      <c r="D27" s="855"/>
      <c r="E27" s="856"/>
      <c r="F27" s="319">
        <f>C25</f>
        <v>0</v>
      </c>
      <c r="G27" s="749"/>
      <c r="H27" s="753"/>
      <c r="I27" s="751"/>
      <c r="J27" s="751"/>
      <c r="K27" s="752"/>
      <c r="L27" s="760"/>
      <c r="M27" s="761"/>
      <c r="N27" s="761"/>
      <c r="O27" s="762"/>
      <c r="P27" s="828" t="s">
        <v>485</v>
      </c>
      <c r="Q27" s="829"/>
      <c r="R27" s="830"/>
      <c r="S27" s="324" t="str">
        <f>IF(S25="","",VLOOKUP(S25,'シフト記号表（勤務時間帯）'!$C$6:$U$35,19,FALSE))</f>
        <v/>
      </c>
      <c r="T27" s="325" t="str">
        <f>IF(T25="","",VLOOKUP(T25,'シフト記号表（勤務時間帯）'!$C$6:$U$35,19,FALSE))</f>
        <v/>
      </c>
      <c r="U27" s="325" t="str">
        <f>IF(U25="","",VLOOKUP(U25,'シフト記号表（勤務時間帯）'!$C$6:$U$35,19,FALSE))</f>
        <v/>
      </c>
      <c r="V27" s="325" t="str">
        <f>IF(V25="","",VLOOKUP(V25,'シフト記号表（勤務時間帯）'!$C$6:$U$35,19,FALSE))</f>
        <v/>
      </c>
      <c r="W27" s="325" t="str">
        <f>IF(W25="","",VLOOKUP(W25,'シフト記号表（勤務時間帯）'!$C$6:$U$35,19,FALSE))</f>
        <v/>
      </c>
      <c r="X27" s="325" t="str">
        <f>IF(X25="","",VLOOKUP(X25,'シフト記号表（勤務時間帯）'!$C$6:$U$35,19,FALSE))</f>
        <v/>
      </c>
      <c r="Y27" s="326" t="str">
        <f>IF(Y25="","",VLOOKUP(Y25,'シフト記号表（勤務時間帯）'!$C$6:$U$35,19,FALSE))</f>
        <v/>
      </c>
      <c r="Z27" s="324" t="str">
        <f>IF(Z25="","",VLOOKUP(Z25,'シフト記号表（勤務時間帯）'!$C$6:$U$35,19,FALSE))</f>
        <v/>
      </c>
      <c r="AA27" s="325" t="str">
        <f>IF(AA25="","",VLOOKUP(AA25,'シフト記号表（勤務時間帯）'!$C$6:$U$35,19,FALSE))</f>
        <v/>
      </c>
      <c r="AB27" s="325" t="str">
        <f>IF(AB25="","",VLOOKUP(AB25,'シフト記号表（勤務時間帯）'!$C$6:$U$35,19,FALSE))</f>
        <v/>
      </c>
      <c r="AC27" s="325" t="str">
        <f>IF(AC25="","",VLOOKUP(AC25,'シフト記号表（勤務時間帯）'!$C$6:$U$35,19,FALSE))</f>
        <v/>
      </c>
      <c r="AD27" s="325" t="str">
        <f>IF(AD25="","",VLOOKUP(AD25,'シフト記号表（勤務時間帯）'!$C$6:$U$35,19,FALSE))</f>
        <v/>
      </c>
      <c r="AE27" s="325" t="str">
        <f>IF(AE25="","",VLOOKUP(AE25,'シフト記号表（勤務時間帯）'!$C$6:$U$35,19,FALSE))</f>
        <v/>
      </c>
      <c r="AF27" s="326" t="str">
        <f>IF(AF25="","",VLOOKUP(AF25,'シフト記号表（勤務時間帯）'!$C$6:$U$35,19,FALSE))</f>
        <v/>
      </c>
      <c r="AG27" s="324" t="str">
        <f>IF(AG25="","",VLOOKUP(AG25,'シフト記号表（勤務時間帯）'!$C$6:$U$35,19,FALSE))</f>
        <v/>
      </c>
      <c r="AH27" s="325" t="str">
        <f>IF(AH25="","",VLOOKUP(AH25,'シフト記号表（勤務時間帯）'!$C$6:$U$35,19,FALSE))</f>
        <v/>
      </c>
      <c r="AI27" s="325" t="str">
        <f>IF(AI25="","",VLOOKUP(AI25,'シフト記号表（勤務時間帯）'!$C$6:$U$35,19,FALSE))</f>
        <v/>
      </c>
      <c r="AJ27" s="325" t="str">
        <f>IF(AJ25="","",VLOOKUP(AJ25,'シフト記号表（勤務時間帯）'!$C$6:$U$35,19,FALSE))</f>
        <v/>
      </c>
      <c r="AK27" s="325" t="str">
        <f>IF(AK25="","",VLOOKUP(AK25,'シフト記号表（勤務時間帯）'!$C$6:$U$35,19,FALSE))</f>
        <v/>
      </c>
      <c r="AL27" s="325" t="str">
        <f>IF(AL25="","",VLOOKUP(AL25,'シフト記号表（勤務時間帯）'!$C$6:$U$35,19,FALSE))</f>
        <v/>
      </c>
      <c r="AM27" s="326" t="str">
        <f>IF(AM25="","",VLOOKUP(AM25,'シフト記号表（勤務時間帯）'!$C$6:$U$35,19,FALSE))</f>
        <v/>
      </c>
      <c r="AN27" s="324" t="str">
        <f>IF(AN25="","",VLOOKUP(AN25,'シフト記号表（勤務時間帯）'!$C$6:$U$35,19,FALSE))</f>
        <v/>
      </c>
      <c r="AO27" s="325" t="str">
        <f>IF(AO25="","",VLOOKUP(AO25,'シフト記号表（勤務時間帯）'!$C$6:$U$35,19,FALSE))</f>
        <v/>
      </c>
      <c r="AP27" s="325" t="str">
        <f>IF(AP25="","",VLOOKUP(AP25,'シフト記号表（勤務時間帯）'!$C$6:$U$35,19,FALSE))</f>
        <v/>
      </c>
      <c r="AQ27" s="325" t="str">
        <f>IF(AQ25="","",VLOOKUP(AQ25,'シフト記号表（勤務時間帯）'!$C$6:$U$35,19,FALSE))</f>
        <v/>
      </c>
      <c r="AR27" s="325" t="str">
        <f>IF(AR25="","",VLOOKUP(AR25,'シフト記号表（勤務時間帯）'!$C$6:$U$35,19,FALSE))</f>
        <v/>
      </c>
      <c r="AS27" s="325" t="str">
        <f>IF(AS25="","",VLOOKUP(AS25,'シフト記号表（勤務時間帯）'!$C$6:$U$35,19,FALSE))</f>
        <v/>
      </c>
      <c r="AT27" s="326" t="str">
        <f>IF(AT25="","",VLOOKUP(AT25,'シフト記号表（勤務時間帯）'!$C$6:$U$35,19,FALSE))</f>
        <v/>
      </c>
      <c r="AU27" s="324" t="str">
        <f>IF(AU25="","",VLOOKUP(AU25,'シフト記号表（勤務時間帯）'!$C$6:$U$35,19,FALSE))</f>
        <v/>
      </c>
      <c r="AV27" s="325" t="str">
        <f>IF(AV25="","",VLOOKUP(AV25,'シフト記号表（勤務時間帯）'!$C$6:$U$35,19,FALSE))</f>
        <v/>
      </c>
      <c r="AW27" s="325" t="str">
        <f>IF(AW25="","",VLOOKUP(AW25,'シフト記号表（勤務時間帯）'!$C$6:$U$35,19,FALSE))</f>
        <v/>
      </c>
      <c r="AX27" s="797">
        <f>IF($BB$3="４週",SUM(S27:AT27),IF($BB$3="暦月",SUM(S27:AW27),""))</f>
        <v>0</v>
      </c>
      <c r="AY27" s="798"/>
      <c r="AZ27" s="799">
        <f>IF($BB$3="４週",AX27/4,IF($BB$3="暦月",'勤務形態一覧表（100名）'!AX27/('勤務形態一覧表（100名）'!$BB$8/7),""))</f>
        <v>0</v>
      </c>
      <c r="BA27" s="800"/>
      <c r="BB27" s="825"/>
      <c r="BC27" s="826"/>
      <c r="BD27" s="826"/>
      <c r="BE27" s="826"/>
      <c r="BF27" s="827"/>
    </row>
    <row r="28" spans="2:58" ht="20.25" customHeight="1" x14ac:dyDescent="0.15">
      <c r="B28" s="831">
        <f>B25+1</f>
        <v>3</v>
      </c>
      <c r="C28" s="833"/>
      <c r="D28" s="834"/>
      <c r="E28" s="835"/>
      <c r="F28" s="327"/>
      <c r="G28" s="747"/>
      <c r="H28" s="750"/>
      <c r="I28" s="751"/>
      <c r="J28" s="751"/>
      <c r="K28" s="752"/>
      <c r="L28" s="754"/>
      <c r="M28" s="755"/>
      <c r="N28" s="755"/>
      <c r="O28" s="756"/>
      <c r="P28" s="763" t="s">
        <v>661</v>
      </c>
      <c r="Q28" s="764"/>
      <c r="R28" s="765"/>
      <c r="S28" s="392"/>
      <c r="T28" s="393"/>
      <c r="U28" s="393"/>
      <c r="V28" s="393"/>
      <c r="W28" s="393"/>
      <c r="X28" s="393"/>
      <c r="Y28" s="394"/>
      <c r="Z28" s="392"/>
      <c r="AA28" s="393"/>
      <c r="AB28" s="393"/>
      <c r="AC28" s="393"/>
      <c r="AD28" s="393"/>
      <c r="AE28" s="393"/>
      <c r="AF28" s="394"/>
      <c r="AG28" s="392"/>
      <c r="AH28" s="393"/>
      <c r="AI28" s="393"/>
      <c r="AJ28" s="393"/>
      <c r="AK28" s="393"/>
      <c r="AL28" s="393"/>
      <c r="AM28" s="394"/>
      <c r="AN28" s="392"/>
      <c r="AO28" s="393"/>
      <c r="AP28" s="393"/>
      <c r="AQ28" s="393"/>
      <c r="AR28" s="393"/>
      <c r="AS28" s="393"/>
      <c r="AT28" s="394"/>
      <c r="AU28" s="392"/>
      <c r="AV28" s="393"/>
      <c r="AW28" s="393"/>
      <c r="AX28" s="949"/>
      <c r="AY28" s="950"/>
      <c r="AZ28" s="951"/>
      <c r="BA28" s="952"/>
      <c r="BB28" s="819"/>
      <c r="BC28" s="820"/>
      <c r="BD28" s="820"/>
      <c r="BE28" s="820"/>
      <c r="BF28" s="821"/>
    </row>
    <row r="29" spans="2:58" ht="20.25" customHeight="1" x14ac:dyDescent="0.15">
      <c r="B29" s="831"/>
      <c r="C29" s="836"/>
      <c r="D29" s="837"/>
      <c r="E29" s="838"/>
      <c r="F29" s="319"/>
      <c r="G29" s="748"/>
      <c r="H29" s="753"/>
      <c r="I29" s="751"/>
      <c r="J29" s="751"/>
      <c r="K29" s="752"/>
      <c r="L29" s="757"/>
      <c r="M29" s="758"/>
      <c r="N29" s="758"/>
      <c r="O29" s="759"/>
      <c r="P29" s="787" t="s">
        <v>484</v>
      </c>
      <c r="Q29" s="788"/>
      <c r="R29" s="789"/>
      <c r="S29" s="320" t="str">
        <f>IF(S28="","",VLOOKUP(S28,'シフト記号表（勤務時間帯）'!$C$6:$K$35,9,FALSE))</f>
        <v/>
      </c>
      <c r="T29" s="321" t="str">
        <f>IF(T28="","",VLOOKUP(T28,'シフト記号表（勤務時間帯）'!$C$6:$K$35,9,FALSE))</f>
        <v/>
      </c>
      <c r="U29" s="321" t="str">
        <f>IF(U28="","",VLOOKUP(U28,'シフト記号表（勤務時間帯）'!$C$6:$K$35,9,FALSE))</f>
        <v/>
      </c>
      <c r="V29" s="321" t="str">
        <f>IF(V28="","",VLOOKUP(V28,'シフト記号表（勤務時間帯）'!$C$6:$K$35,9,FALSE))</f>
        <v/>
      </c>
      <c r="W29" s="321" t="str">
        <f>IF(W28="","",VLOOKUP(W28,'シフト記号表（勤務時間帯）'!$C$6:$K$35,9,FALSE))</f>
        <v/>
      </c>
      <c r="X29" s="321" t="str">
        <f>IF(X28="","",VLOOKUP(X28,'シフト記号表（勤務時間帯）'!$C$6:$K$35,9,FALSE))</f>
        <v/>
      </c>
      <c r="Y29" s="322" t="str">
        <f>IF(Y28="","",VLOOKUP(Y28,'シフト記号表（勤務時間帯）'!$C$6:$K$35,9,FALSE))</f>
        <v/>
      </c>
      <c r="Z29" s="320" t="str">
        <f>IF(Z28="","",VLOOKUP(Z28,'シフト記号表（勤務時間帯）'!$C$6:$K$35,9,FALSE))</f>
        <v/>
      </c>
      <c r="AA29" s="321" t="str">
        <f>IF(AA28="","",VLOOKUP(AA28,'シフト記号表（勤務時間帯）'!$C$6:$K$35,9,FALSE))</f>
        <v/>
      </c>
      <c r="AB29" s="321" t="str">
        <f>IF(AB28="","",VLOOKUP(AB28,'シフト記号表（勤務時間帯）'!$C$6:$K$35,9,FALSE))</f>
        <v/>
      </c>
      <c r="AC29" s="321" t="str">
        <f>IF(AC28="","",VLOOKUP(AC28,'シフト記号表（勤務時間帯）'!$C$6:$K$35,9,FALSE))</f>
        <v/>
      </c>
      <c r="AD29" s="321" t="str">
        <f>IF(AD28="","",VLOOKUP(AD28,'シフト記号表（勤務時間帯）'!$C$6:$K$35,9,FALSE))</f>
        <v/>
      </c>
      <c r="AE29" s="321" t="str">
        <f>IF(AE28="","",VLOOKUP(AE28,'シフト記号表（勤務時間帯）'!$C$6:$K$35,9,FALSE))</f>
        <v/>
      </c>
      <c r="AF29" s="322" t="str">
        <f>IF(AF28="","",VLOOKUP(AF28,'シフト記号表（勤務時間帯）'!$C$6:$K$35,9,FALSE))</f>
        <v/>
      </c>
      <c r="AG29" s="320" t="str">
        <f>IF(AG28="","",VLOOKUP(AG28,'シフト記号表（勤務時間帯）'!$C$6:$K$35,9,FALSE))</f>
        <v/>
      </c>
      <c r="AH29" s="321" t="str">
        <f>IF(AH28="","",VLOOKUP(AH28,'シフト記号表（勤務時間帯）'!$C$6:$K$35,9,FALSE))</f>
        <v/>
      </c>
      <c r="AI29" s="321" t="str">
        <f>IF(AI28="","",VLOOKUP(AI28,'シフト記号表（勤務時間帯）'!$C$6:$K$35,9,FALSE))</f>
        <v/>
      </c>
      <c r="AJ29" s="321" t="str">
        <f>IF(AJ28="","",VLOOKUP(AJ28,'シフト記号表（勤務時間帯）'!$C$6:$K$35,9,FALSE))</f>
        <v/>
      </c>
      <c r="AK29" s="321" t="str">
        <f>IF(AK28="","",VLOOKUP(AK28,'シフト記号表（勤務時間帯）'!$C$6:$K$35,9,FALSE))</f>
        <v/>
      </c>
      <c r="AL29" s="321" t="str">
        <f>IF(AL28="","",VLOOKUP(AL28,'シフト記号表（勤務時間帯）'!$C$6:$K$35,9,FALSE))</f>
        <v/>
      </c>
      <c r="AM29" s="322" t="str">
        <f>IF(AM28="","",VLOOKUP(AM28,'シフト記号表（勤務時間帯）'!$C$6:$K$35,9,FALSE))</f>
        <v/>
      </c>
      <c r="AN29" s="320" t="str">
        <f>IF(AN28="","",VLOOKUP(AN28,'シフト記号表（勤務時間帯）'!$C$6:$K$35,9,FALSE))</f>
        <v/>
      </c>
      <c r="AO29" s="321" t="str">
        <f>IF(AO28="","",VLOOKUP(AO28,'シフト記号表（勤務時間帯）'!$C$6:$K$35,9,FALSE))</f>
        <v/>
      </c>
      <c r="AP29" s="321" t="str">
        <f>IF(AP28="","",VLOOKUP(AP28,'シフト記号表（勤務時間帯）'!$C$6:$K$35,9,FALSE))</f>
        <v/>
      </c>
      <c r="AQ29" s="321" t="str">
        <f>IF(AQ28="","",VLOOKUP(AQ28,'シフト記号表（勤務時間帯）'!$C$6:$K$35,9,FALSE))</f>
        <v/>
      </c>
      <c r="AR29" s="321" t="str">
        <f>IF(AR28="","",VLOOKUP(AR28,'シフト記号表（勤務時間帯）'!$C$6:$K$35,9,FALSE))</f>
        <v/>
      </c>
      <c r="AS29" s="321" t="str">
        <f>IF(AS28="","",VLOOKUP(AS28,'シフト記号表（勤務時間帯）'!$C$6:$K$35,9,FALSE))</f>
        <v/>
      </c>
      <c r="AT29" s="322" t="str">
        <f>IF(AT28="","",VLOOKUP(AT28,'シフト記号表（勤務時間帯）'!$C$6:$K$35,9,FALSE))</f>
        <v/>
      </c>
      <c r="AU29" s="320" t="str">
        <f>IF(AU28="","",VLOOKUP(AU28,'シフト記号表（勤務時間帯）'!$C$6:$K$35,9,FALSE))</f>
        <v/>
      </c>
      <c r="AV29" s="321" t="str">
        <f>IF(AV28="","",VLOOKUP(AV28,'シフト記号表（勤務時間帯）'!$C$6:$K$35,9,FALSE))</f>
        <v/>
      </c>
      <c r="AW29" s="321" t="str">
        <f>IF(AW28="","",VLOOKUP(AW28,'シフト記号表（勤務時間帯）'!$C$6:$K$35,9,FALSE))</f>
        <v/>
      </c>
      <c r="AX29" s="790">
        <f>IF($BB$3="４週",SUM(S29:AT29),IF($BB$3="暦月",SUM(S29:AW29),""))</f>
        <v>0</v>
      </c>
      <c r="AY29" s="791"/>
      <c r="AZ29" s="792">
        <f>IF($BB$3="４週",AX29/4,IF($BB$3="暦月",'勤務形態一覧表（100名）'!AX29/('勤務形態一覧表（100名）'!$BB$8/7),""))</f>
        <v>0</v>
      </c>
      <c r="BA29" s="793"/>
      <c r="BB29" s="822"/>
      <c r="BC29" s="823"/>
      <c r="BD29" s="823"/>
      <c r="BE29" s="823"/>
      <c r="BF29" s="824"/>
    </row>
    <row r="30" spans="2:58" ht="20.25" customHeight="1" x14ac:dyDescent="0.15">
      <c r="B30" s="831"/>
      <c r="C30" s="839"/>
      <c r="D30" s="840"/>
      <c r="E30" s="841"/>
      <c r="F30" s="319">
        <f>C28</f>
        <v>0</v>
      </c>
      <c r="G30" s="749"/>
      <c r="H30" s="753"/>
      <c r="I30" s="751"/>
      <c r="J30" s="751"/>
      <c r="K30" s="752"/>
      <c r="L30" s="760"/>
      <c r="M30" s="761"/>
      <c r="N30" s="761"/>
      <c r="O30" s="762"/>
      <c r="P30" s="828" t="s">
        <v>485</v>
      </c>
      <c r="Q30" s="829"/>
      <c r="R30" s="830"/>
      <c r="S30" s="324" t="str">
        <f>IF(S28="","",VLOOKUP(S28,'シフト記号表（勤務時間帯）'!$C$6:$U$35,19,FALSE))</f>
        <v/>
      </c>
      <c r="T30" s="325" t="str">
        <f>IF(T28="","",VLOOKUP(T28,'シフト記号表（勤務時間帯）'!$C$6:$U$35,19,FALSE))</f>
        <v/>
      </c>
      <c r="U30" s="325" t="str">
        <f>IF(U28="","",VLOOKUP(U28,'シフト記号表（勤務時間帯）'!$C$6:$U$35,19,FALSE))</f>
        <v/>
      </c>
      <c r="V30" s="325" t="str">
        <f>IF(V28="","",VLOOKUP(V28,'シフト記号表（勤務時間帯）'!$C$6:$U$35,19,FALSE))</f>
        <v/>
      </c>
      <c r="W30" s="325" t="str">
        <f>IF(W28="","",VLOOKUP(W28,'シフト記号表（勤務時間帯）'!$C$6:$U$35,19,FALSE))</f>
        <v/>
      </c>
      <c r="X30" s="325" t="str">
        <f>IF(X28="","",VLOOKUP(X28,'シフト記号表（勤務時間帯）'!$C$6:$U$35,19,FALSE))</f>
        <v/>
      </c>
      <c r="Y30" s="326" t="str">
        <f>IF(Y28="","",VLOOKUP(Y28,'シフト記号表（勤務時間帯）'!$C$6:$U$35,19,FALSE))</f>
        <v/>
      </c>
      <c r="Z30" s="324" t="str">
        <f>IF(Z28="","",VLOOKUP(Z28,'シフト記号表（勤務時間帯）'!$C$6:$U$35,19,FALSE))</f>
        <v/>
      </c>
      <c r="AA30" s="325" t="str">
        <f>IF(AA28="","",VLOOKUP(AA28,'シフト記号表（勤務時間帯）'!$C$6:$U$35,19,FALSE))</f>
        <v/>
      </c>
      <c r="AB30" s="325" t="str">
        <f>IF(AB28="","",VLOOKUP(AB28,'シフト記号表（勤務時間帯）'!$C$6:$U$35,19,FALSE))</f>
        <v/>
      </c>
      <c r="AC30" s="325" t="str">
        <f>IF(AC28="","",VLOOKUP(AC28,'シフト記号表（勤務時間帯）'!$C$6:$U$35,19,FALSE))</f>
        <v/>
      </c>
      <c r="AD30" s="325" t="str">
        <f>IF(AD28="","",VLOOKUP(AD28,'シフト記号表（勤務時間帯）'!$C$6:$U$35,19,FALSE))</f>
        <v/>
      </c>
      <c r="AE30" s="325" t="str">
        <f>IF(AE28="","",VLOOKUP(AE28,'シフト記号表（勤務時間帯）'!$C$6:$U$35,19,FALSE))</f>
        <v/>
      </c>
      <c r="AF30" s="326" t="str">
        <f>IF(AF28="","",VLOOKUP(AF28,'シフト記号表（勤務時間帯）'!$C$6:$U$35,19,FALSE))</f>
        <v/>
      </c>
      <c r="AG30" s="324" t="str">
        <f>IF(AG28="","",VLOOKUP(AG28,'シフト記号表（勤務時間帯）'!$C$6:$U$35,19,FALSE))</f>
        <v/>
      </c>
      <c r="AH30" s="325" t="str">
        <f>IF(AH28="","",VLOOKUP(AH28,'シフト記号表（勤務時間帯）'!$C$6:$U$35,19,FALSE))</f>
        <v/>
      </c>
      <c r="AI30" s="325" t="str">
        <f>IF(AI28="","",VLOOKUP(AI28,'シフト記号表（勤務時間帯）'!$C$6:$U$35,19,FALSE))</f>
        <v/>
      </c>
      <c r="AJ30" s="325" t="str">
        <f>IF(AJ28="","",VLOOKUP(AJ28,'シフト記号表（勤務時間帯）'!$C$6:$U$35,19,FALSE))</f>
        <v/>
      </c>
      <c r="AK30" s="325" t="str">
        <f>IF(AK28="","",VLOOKUP(AK28,'シフト記号表（勤務時間帯）'!$C$6:$U$35,19,FALSE))</f>
        <v/>
      </c>
      <c r="AL30" s="325" t="str">
        <f>IF(AL28="","",VLOOKUP(AL28,'シフト記号表（勤務時間帯）'!$C$6:$U$35,19,FALSE))</f>
        <v/>
      </c>
      <c r="AM30" s="326" t="str">
        <f>IF(AM28="","",VLOOKUP(AM28,'シフト記号表（勤務時間帯）'!$C$6:$U$35,19,FALSE))</f>
        <v/>
      </c>
      <c r="AN30" s="324" t="str">
        <f>IF(AN28="","",VLOOKUP(AN28,'シフト記号表（勤務時間帯）'!$C$6:$U$35,19,FALSE))</f>
        <v/>
      </c>
      <c r="AO30" s="325" t="str">
        <f>IF(AO28="","",VLOOKUP(AO28,'シフト記号表（勤務時間帯）'!$C$6:$U$35,19,FALSE))</f>
        <v/>
      </c>
      <c r="AP30" s="325" t="str">
        <f>IF(AP28="","",VLOOKUP(AP28,'シフト記号表（勤務時間帯）'!$C$6:$U$35,19,FALSE))</f>
        <v/>
      </c>
      <c r="AQ30" s="325" t="str">
        <f>IF(AQ28="","",VLOOKUP(AQ28,'シフト記号表（勤務時間帯）'!$C$6:$U$35,19,FALSE))</f>
        <v/>
      </c>
      <c r="AR30" s="325" t="str">
        <f>IF(AR28="","",VLOOKUP(AR28,'シフト記号表（勤務時間帯）'!$C$6:$U$35,19,FALSE))</f>
        <v/>
      </c>
      <c r="AS30" s="325" t="str">
        <f>IF(AS28="","",VLOOKUP(AS28,'シフト記号表（勤務時間帯）'!$C$6:$U$35,19,FALSE))</f>
        <v/>
      </c>
      <c r="AT30" s="326" t="str">
        <f>IF(AT28="","",VLOOKUP(AT28,'シフト記号表（勤務時間帯）'!$C$6:$U$35,19,FALSE))</f>
        <v/>
      </c>
      <c r="AU30" s="324" t="str">
        <f>IF(AU28="","",VLOOKUP(AU28,'シフト記号表（勤務時間帯）'!$C$6:$U$35,19,FALSE))</f>
        <v/>
      </c>
      <c r="AV30" s="325" t="str">
        <f>IF(AV28="","",VLOOKUP(AV28,'シフト記号表（勤務時間帯）'!$C$6:$U$35,19,FALSE))</f>
        <v/>
      </c>
      <c r="AW30" s="325" t="str">
        <f>IF(AW28="","",VLOOKUP(AW28,'シフト記号表（勤務時間帯）'!$C$6:$U$35,19,FALSE))</f>
        <v/>
      </c>
      <c r="AX30" s="797">
        <f>IF($BB$3="４週",SUM(S30:AT30),IF($BB$3="暦月",SUM(S30:AW30),""))</f>
        <v>0</v>
      </c>
      <c r="AY30" s="798"/>
      <c r="AZ30" s="799">
        <f>IF($BB$3="４週",AX30/4,IF($BB$3="暦月",'勤務形態一覧表（100名）'!AX30/('勤務形態一覧表（100名）'!$BB$8/7),""))</f>
        <v>0</v>
      </c>
      <c r="BA30" s="800"/>
      <c r="BB30" s="825"/>
      <c r="BC30" s="826"/>
      <c r="BD30" s="826"/>
      <c r="BE30" s="826"/>
      <c r="BF30" s="827"/>
    </row>
    <row r="31" spans="2:58" ht="20.25" customHeight="1" x14ac:dyDescent="0.15">
      <c r="B31" s="831">
        <f>B28+1</f>
        <v>4</v>
      </c>
      <c r="C31" s="833"/>
      <c r="D31" s="834"/>
      <c r="E31" s="835"/>
      <c r="F31" s="327"/>
      <c r="G31" s="747"/>
      <c r="H31" s="750"/>
      <c r="I31" s="751"/>
      <c r="J31" s="751"/>
      <c r="K31" s="752"/>
      <c r="L31" s="754"/>
      <c r="M31" s="755"/>
      <c r="N31" s="755"/>
      <c r="O31" s="756"/>
      <c r="P31" s="763" t="s">
        <v>754</v>
      </c>
      <c r="Q31" s="764"/>
      <c r="R31" s="765"/>
      <c r="S31" s="392"/>
      <c r="T31" s="393"/>
      <c r="U31" s="393"/>
      <c r="V31" s="393"/>
      <c r="W31" s="393"/>
      <c r="X31" s="393"/>
      <c r="Y31" s="394"/>
      <c r="Z31" s="392"/>
      <c r="AA31" s="393"/>
      <c r="AB31" s="393"/>
      <c r="AC31" s="393"/>
      <c r="AD31" s="393"/>
      <c r="AE31" s="393"/>
      <c r="AF31" s="394"/>
      <c r="AG31" s="392"/>
      <c r="AH31" s="393"/>
      <c r="AI31" s="393"/>
      <c r="AJ31" s="393"/>
      <c r="AK31" s="393"/>
      <c r="AL31" s="393"/>
      <c r="AM31" s="394"/>
      <c r="AN31" s="392"/>
      <c r="AO31" s="393"/>
      <c r="AP31" s="393"/>
      <c r="AQ31" s="393"/>
      <c r="AR31" s="393"/>
      <c r="AS31" s="393"/>
      <c r="AT31" s="394"/>
      <c r="AU31" s="392"/>
      <c r="AV31" s="393"/>
      <c r="AW31" s="393"/>
      <c r="AX31" s="949"/>
      <c r="AY31" s="950"/>
      <c r="AZ31" s="951"/>
      <c r="BA31" s="952"/>
      <c r="BB31" s="819"/>
      <c r="BC31" s="820"/>
      <c r="BD31" s="820"/>
      <c r="BE31" s="820"/>
      <c r="BF31" s="821"/>
    </row>
    <row r="32" spans="2:58" ht="20.25" customHeight="1" x14ac:dyDescent="0.15">
      <c r="B32" s="831"/>
      <c r="C32" s="836"/>
      <c r="D32" s="837"/>
      <c r="E32" s="838"/>
      <c r="F32" s="319"/>
      <c r="G32" s="748"/>
      <c r="H32" s="753"/>
      <c r="I32" s="751"/>
      <c r="J32" s="751"/>
      <c r="K32" s="752"/>
      <c r="L32" s="757"/>
      <c r="M32" s="758"/>
      <c r="N32" s="758"/>
      <c r="O32" s="759"/>
      <c r="P32" s="787" t="s">
        <v>484</v>
      </c>
      <c r="Q32" s="788"/>
      <c r="R32" s="789"/>
      <c r="S32" s="320" t="str">
        <f>IF(S31="","",VLOOKUP(S31,'シフト記号表（勤務時間帯）'!$C$6:$K$35,9,FALSE))</f>
        <v/>
      </c>
      <c r="T32" s="321" t="str">
        <f>IF(T31="","",VLOOKUP(T31,'シフト記号表（勤務時間帯）'!$C$6:$K$35,9,FALSE))</f>
        <v/>
      </c>
      <c r="U32" s="321" t="str">
        <f>IF(U31="","",VLOOKUP(U31,'シフト記号表（勤務時間帯）'!$C$6:$K$35,9,FALSE))</f>
        <v/>
      </c>
      <c r="V32" s="321" t="str">
        <f>IF(V31="","",VLOOKUP(V31,'シフト記号表（勤務時間帯）'!$C$6:$K$35,9,FALSE))</f>
        <v/>
      </c>
      <c r="W32" s="321" t="str">
        <f>IF(W31="","",VLOOKUP(W31,'シフト記号表（勤務時間帯）'!$C$6:$K$35,9,FALSE))</f>
        <v/>
      </c>
      <c r="X32" s="321" t="str">
        <f>IF(X31="","",VLOOKUP(X31,'シフト記号表（勤務時間帯）'!$C$6:$K$35,9,FALSE))</f>
        <v/>
      </c>
      <c r="Y32" s="322" t="str">
        <f>IF(Y31="","",VLOOKUP(Y31,'シフト記号表（勤務時間帯）'!$C$6:$K$35,9,FALSE))</f>
        <v/>
      </c>
      <c r="Z32" s="320" t="str">
        <f>IF(Z31="","",VLOOKUP(Z31,'シフト記号表（勤務時間帯）'!$C$6:$K$35,9,FALSE))</f>
        <v/>
      </c>
      <c r="AA32" s="321" t="str">
        <f>IF(AA31="","",VLOOKUP(AA31,'シフト記号表（勤務時間帯）'!$C$6:$K$35,9,FALSE))</f>
        <v/>
      </c>
      <c r="AB32" s="321" t="str">
        <f>IF(AB31="","",VLOOKUP(AB31,'シフト記号表（勤務時間帯）'!$C$6:$K$35,9,FALSE))</f>
        <v/>
      </c>
      <c r="AC32" s="321" t="str">
        <f>IF(AC31="","",VLOOKUP(AC31,'シフト記号表（勤務時間帯）'!$C$6:$K$35,9,FALSE))</f>
        <v/>
      </c>
      <c r="AD32" s="321" t="str">
        <f>IF(AD31="","",VLOOKUP(AD31,'シフト記号表（勤務時間帯）'!$C$6:$K$35,9,FALSE))</f>
        <v/>
      </c>
      <c r="AE32" s="321" t="str">
        <f>IF(AE31="","",VLOOKUP(AE31,'シフト記号表（勤務時間帯）'!$C$6:$K$35,9,FALSE))</f>
        <v/>
      </c>
      <c r="AF32" s="322" t="str">
        <f>IF(AF31="","",VLOOKUP(AF31,'シフト記号表（勤務時間帯）'!$C$6:$K$35,9,FALSE))</f>
        <v/>
      </c>
      <c r="AG32" s="320" t="str">
        <f>IF(AG31="","",VLOOKUP(AG31,'シフト記号表（勤務時間帯）'!$C$6:$K$35,9,FALSE))</f>
        <v/>
      </c>
      <c r="AH32" s="321" t="str">
        <f>IF(AH31="","",VLOOKUP(AH31,'シフト記号表（勤務時間帯）'!$C$6:$K$35,9,FALSE))</f>
        <v/>
      </c>
      <c r="AI32" s="321" t="str">
        <f>IF(AI31="","",VLOOKUP(AI31,'シフト記号表（勤務時間帯）'!$C$6:$K$35,9,FALSE))</f>
        <v/>
      </c>
      <c r="AJ32" s="321" t="str">
        <f>IF(AJ31="","",VLOOKUP(AJ31,'シフト記号表（勤務時間帯）'!$C$6:$K$35,9,FALSE))</f>
        <v/>
      </c>
      <c r="AK32" s="321" t="str">
        <f>IF(AK31="","",VLOOKUP(AK31,'シフト記号表（勤務時間帯）'!$C$6:$K$35,9,FALSE))</f>
        <v/>
      </c>
      <c r="AL32" s="321" t="str">
        <f>IF(AL31="","",VLOOKUP(AL31,'シフト記号表（勤務時間帯）'!$C$6:$K$35,9,FALSE))</f>
        <v/>
      </c>
      <c r="AM32" s="322" t="str">
        <f>IF(AM31="","",VLOOKUP(AM31,'シフト記号表（勤務時間帯）'!$C$6:$K$35,9,FALSE))</f>
        <v/>
      </c>
      <c r="AN32" s="320" t="str">
        <f>IF(AN31="","",VLOOKUP(AN31,'シフト記号表（勤務時間帯）'!$C$6:$K$35,9,FALSE))</f>
        <v/>
      </c>
      <c r="AO32" s="321" t="str">
        <f>IF(AO31="","",VLOOKUP(AO31,'シフト記号表（勤務時間帯）'!$C$6:$K$35,9,FALSE))</f>
        <v/>
      </c>
      <c r="AP32" s="321" t="str">
        <f>IF(AP31="","",VLOOKUP(AP31,'シフト記号表（勤務時間帯）'!$C$6:$K$35,9,FALSE))</f>
        <v/>
      </c>
      <c r="AQ32" s="321" t="str">
        <f>IF(AQ31="","",VLOOKUP(AQ31,'シフト記号表（勤務時間帯）'!$C$6:$K$35,9,FALSE))</f>
        <v/>
      </c>
      <c r="AR32" s="321" t="str">
        <f>IF(AR31="","",VLOOKUP(AR31,'シフト記号表（勤務時間帯）'!$C$6:$K$35,9,FALSE))</f>
        <v/>
      </c>
      <c r="AS32" s="321" t="str">
        <f>IF(AS31="","",VLOOKUP(AS31,'シフト記号表（勤務時間帯）'!$C$6:$K$35,9,FALSE))</f>
        <v/>
      </c>
      <c r="AT32" s="322" t="str">
        <f>IF(AT31="","",VLOOKUP(AT31,'シフト記号表（勤務時間帯）'!$C$6:$K$35,9,FALSE))</f>
        <v/>
      </c>
      <c r="AU32" s="320" t="str">
        <f>IF(AU31="","",VLOOKUP(AU31,'シフト記号表（勤務時間帯）'!$C$6:$K$35,9,FALSE))</f>
        <v/>
      </c>
      <c r="AV32" s="321" t="str">
        <f>IF(AV31="","",VLOOKUP(AV31,'シフト記号表（勤務時間帯）'!$C$6:$K$35,9,FALSE))</f>
        <v/>
      </c>
      <c r="AW32" s="321" t="str">
        <f>IF(AW31="","",VLOOKUP(AW31,'シフト記号表（勤務時間帯）'!$C$6:$K$35,9,FALSE))</f>
        <v/>
      </c>
      <c r="AX32" s="790">
        <f>IF($BB$3="４週",SUM(S32:AT32),IF($BB$3="暦月",SUM(S32:AW32),""))</f>
        <v>0</v>
      </c>
      <c r="AY32" s="791"/>
      <c r="AZ32" s="792">
        <f>IF($BB$3="４週",AX32/4,IF($BB$3="暦月",'勤務形態一覧表（100名）'!AX32/('勤務形態一覧表（100名）'!$BB$8/7),""))</f>
        <v>0</v>
      </c>
      <c r="BA32" s="793"/>
      <c r="BB32" s="822"/>
      <c r="BC32" s="823"/>
      <c r="BD32" s="823"/>
      <c r="BE32" s="823"/>
      <c r="BF32" s="824"/>
    </row>
    <row r="33" spans="2:58" ht="20.25" customHeight="1" x14ac:dyDescent="0.15">
      <c r="B33" s="831"/>
      <c r="C33" s="839"/>
      <c r="D33" s="840"/>
      <c r="E33" s="841"/>
      <c r="F33" s="319">
        <f>C31</f>
        <v>0</v>
      </c>
      <c r="G33" s="749"/>
      <c r="H33" s="753"/>
      <c r="I33" s="751"/>
      <c r="J33" s="751"/>
      <c r="K33" s="752"/>
      <c r="L33" s="760"/>
      <c r="M33" s="761"/>
      <c r="N33" s="761"/>
      <c r="O33" s="762"/>
      <c r="P33" s="828" t="s">
        <v>485</v>
      </c>
      <c r="Q33" s="829"/>
      <c r="R33" s="830"/>
      <c r="S33" s="324" t="str">
        <f>IF(S31="","",VLOOKUP(S31,'シフト記号表（勤務時間帯）'!$C$6:$U$35,19,FALSE))</f>
        <v/>
      </c>
      <c r="T33" s="325" t="str">
        <f>IF(T31="","",VLOOKUP(T31,'シフト記号表（勤務時間帯）'!$C$6:$U$35,19,FALSE))</f>
        <v/>
      </c>
      <c r="U33" s="325" t="str">
        <f>IF(U31="","",VLOOKUP(U31,'シフト記号表（勤務時間帯）'!$C$6:$U$35,19,FALSE))</f>
        <v/>
      </c>
      <c r="V33" s="325" t="str">
        <f>IF(V31="","",VLOOKUP(V31,'シフト記号表（勤務時間帯）'!$C$6:$U$35,19,FALSE))</f>
        <v/>
      </c>
      <c r="W33" s="325" t="str">
        <f>IF(W31="","",VLOOKUP(W31,'シフト記号表（勤務時間帯）'!$C$6:$U$35,19,FALSE))</f>
        <v/>
      </c>
      <c r="X33" s="325" t="str">
        <f>IF(X31="","",VLOOKUP(X31,'シフト記号表（勤務時間帯）'!$C$6:$U$35,19,FALSE))</f>
        <v/>
      </c>
      <c r="Y33" s="326" t="str">
        <f>IF(Y31="","",VLOOKUP(Y31,'シフト記号表（勤務時間帯）'!$C$6:$U$35,19,FALSE))</f>
        <v/>
      </c>
      <c r="Z33" s="324" t="str">
        <f>IF(Z31="","",VLOOKUP(Z31,'シフト記号表（勤務時間帯）'!$C$6:$U$35,19,FALSE))</f>
        <v/>
      </c>
      <c r="AA33" s="325" t="str">
        <f>IF(AA31="","",VLOOKUP(AA31,'シフト記号表（勤務時間帯）'!$C$6:$U$35,19,FALSE))</f>
        <v/>
      </c>
      <c r="AB33" s="325" t="str">
        <f>IF(AB31="","",VLOOKUP(AB31,'シフト記号表（勤務時間帯）'!$C$6:$U$35,19,FALSE))</f>
        <v/>
      </c>
      <c r="AC33" s="325" t="str">
        <f>IF(AC31="","",VLOOKUP(AC31,'シフト記号表（勤務時間帯）'!$C$6:$U$35,19,FALSE))</f>
        <v/>
      </c>
      <c r="AD33" s="325" t="str">
        <f>IF(AD31="","",VLOOKUP(AD31,'シフト記号表（勤務時間帯）'!$C$6:$U$35,19,FALSE))</f>
        <v/>
      </c>
      <c r="AE33" s="325" t="str">
        <f>IF(AE31="","",VLOOKUP(AE31,'シフト記号表（勤務時間帯）'!$C$6:$U$35,19,FALSE))</f>
        <v/>
      </c>
      <c r="AF33" s="326" t="str">
        <f>IF(AF31="","",VLOOKUP(AF31,'シフト記号表（勤務時間帯）'!$C$6:$U$35,19,FALSE))</f>
        <v/>
      </c>
      <c r="AG33" s="324" t="str">
        <f>IF(AG31="","",VLOOKUP(AG31,'シフト記号表（勤務時間帯）'!$C$6:$U$35,19,FALSE))</f>
        <v/>
      </c>
      <c r="AH33" s="325" t="str">
        <f>IF(AH31="","",VLOOKUP(AH31,'シフト記号表（勤務時間帯）'!$C$6:$U$35,19,FALSE))</f>
        <v/>
      </c>
      <c r="AI33" s="325" t="str">
        <f>IF(AI31="","",VLOOKUP(AI31,'シフト記号表（勤務時間帯）'!$C$6:$U$35,19,FALSE))</f>
        <v/>
      </c>
      <c r="AJ33" s="325" t="str">
        <f>IF(AJ31="","",VLOOKUP(AJ31,'シフト記号表（勤務時間帯）'!$C$6:$U$35,19,FALSE))</f>
        <v/>
      </c>
      <c r="AK33" s="325" t="str">
        <f>IF(AK31="","",VLOOKUP(AK31,'シフト記号表（勤務時間帯）'!$C$6:$U$35,19,FALSE))</f>
        <v/>
      </c>
      <c r="AL33" s="325" t="str">
        <f>IF(AL31="","",VLOOKUP(AL31,'シフト記号表（勤務時間帯）'!$C$6:$U$35,19,FALSE))</f>
        <v/>
      </c>
      <c r="AM33" s="326" t="str">
        <f>IF(AM31="","",VLOOKUP(AM31,'シフト記号表（勤務時間帯）'!$C$6:$U$35,19,FALSE))</f>
        <v/>
      </c>
      <c r="AN33" s="324" t="str">
        <f>IF(AN31="","",VLOOKUP(AN31,'シフト記号表（勤務時間帯）'!$C$6:$U$35,19,FALSE))</f>
        <v/>
      </c>
      <c r="AO33" s="325" t="str">
        <f>IF(AO31="","",VLOOKUP(AO31,'シフト記号表（勤務時間帯）'!$C$6:$U$35,19,FALSE))</f>
        <v/>
      </c>
      <c r="AP33" s="325" t="str">
        <f>IF(AP31="","",VLOOKUP(AP31,'シフト記号表（勤務時間帯）'!$C$6:$U$35,19,FALSE))</f>
        <v/>
      </c>
      <c r="AQ33" s="325" t="str">
        <f>IF(AQ31="","",VLOOKUP(AQ31,'シフト記号表（勤務時間帯）'!$C$6:$U$35,19,FALSE))</f>
        <v/>
      </c>
      <c r="AR33" s="325" t="str">
        <f>IF(AR31="","",VLOOKUP(AR31,'シフト記号表（勤務時間帯）'!$C$6:$U$35,19,FALSE))</f>
        <v/>
      </c>
      <c r="AS33" s="325" t="str">
        <f>IF(AS31="","",VLOOKUP(AS31,'シフト記号表（勤務時間帯）'!$C$6:$U$35,19,FALSE))</f>
        <v/>
      </c>
      <c r="AT33" s="326" t="str">
        <f>IF(AT31="","",VLOOKUP(AT31,'シフト記号表（勤務時間帯）'!$C$6:$U$35,19,FALSE))</f>
        <v/>
      </c>
      <c r="AU33" s="324" t="str">
        <f>IF(AU31="","",VLOOKUP(AU31,'シフト記号表（勤務時間帯）'!$C$6:$U$35,19,FALSE))</f>
        <v/>
      </c>
      <c r="AV33" s="325" t="str">
        <f>IF(AV31="","",VLOOKUP(AV31,'シフト記号表（勤務時間帯）'!$C$6:$U$35,19,FALSE))</f>
        <v/>
      </c>
      <c r="AW33" s="325" t="str">
        <f>IF(AW31="","",VLOOKUP(AW31,'シフト記号表（勤務時間帯）'!$C$6:$U$35,19,FALSE))</f>
        <v/>
      </c>
      <c r="AX33" s="797">
        <f>IF($BB$3="４週",SUM(S33:AT33),IF($BB$3="暦月",SUM(S33:AW33),""))</f>
        <v>0</v>
      </c>
      <c r="AY33" s="798"/>
      <c r="AZ33" s="799">
        <f>IF($BB$3="４週",AX33/4,IF($BB$3="暦月",'勤務形態一覧表（100名）'!AX33/('勤務形態一覧表（100名）'!$BB$8/7),""))</f>
        <v>0</v>
      </c>
      <c r="BA33" s="800"/>
      <c r="BB33" s="825"/>
      <c r="BC33" s="826"/>
      <c r="BD33" s="826"/>
      <c r="BE33" s="826"/>
      <c r="BF33" s="827"/>
    </row>
    <row r="34" spans="2:58" ht="20.25" customHeight="1" x14ac:dyDescent="0.15">
      <c r="B34" s="831">
        <f>B31+1</f>
        <v>5</v>
      </c>
      <c r="C34" s="833"/>
      <c r="D34" s="834"/>
      <c r="E34" s="835"/>
      <c r="F34" s="327"/>
      <c r="G34" s="747"/>
      <c r="H34" s="750"/>
      <c r="I34" s="751"/>
      <c r="J34" s="751"/>
      <c r="K34" s="752"/>
      <c r="L34" s="754"/>
      <c r="M34" s="755"/>
      <c r="N34" s="755"/>
      <c r="O34" s="756"/>
      <c r="P34" s="763" t="s">
        <v>754</v>
      </c>
      <c r="Q34" s="764"/>
      <c r="R34" s="765"/>
      <c r="S34" s="392"/>
      <c r="T34" s="393"/>
      <c r="U34" s="393"/>
      <c r="V34" s="393"/>
      <c r="W34" s="393"/>
      <c r="X34" s="393"/>
      <c r="Y34" s="394"/>
      <c r="Z34" s="392"/>
      <c r="AA34" s="393"/>
      <c r="AB34" s="393"/>
      <c r="AC34" s="393"/>
      <c r="AD34" s="393"/>
      <c r="AE34" s="393"/>
      <c r="AF34" s="394"/>
      <c r="AG34" s="392"/>
      <c r="AH34" s="393"/>
      <c r="AI34" s="393"/>
      <c r="AJ34" s="393"/>
      <c r="AK34" s="393"/>
      <c r="AL34" s="393"/>
      <c r="AM34" s="394"/>
      <c r="AN34" s="392"/>
      <c r="AO34" s="393"/>
      <c r="AP34" s="393"/>
      <c r="AQ34" s="393"/>
      <c r="AR34" s="393"/>
      <c r="AS34" s="393"/>
      <c r="AT34" s="394"/>
      <c r="AU34" s="392"/>
      <c r="AV34" s="393"/>
      <c r="AW34" s="393"/>
      <c r="AX34" s="949"/>
      <c r="AY34" s="950"/>
      <c r="AZ34" s="951"/>
      <c r="BA34" s="952"/>
      <c r="BB34" s="819"/>
      <c r="BC34" s="820"/>
      <c r="BD34" s="820"/>
      <c r="BE34" s="820"/>
      <c r="BF34" s="821"/>
    </row>
    <row r="35" spans="2:58" ht="20.25" customHeight="1" x14ac:dyDescent="0.15">
      <c r="B35" s="831"/>
      <c r="C35" s="836"/>
      <c r="D35" s="837"/>
      <c r="E35" s="838"/>
      <c r="F35" s="319"/>
      <c r="G35" s="748"/>
      <c r="H35" s="753"/>
      <c r="I35" s="751"/>
      <c r="J35" s="751"/>
      <c r="K35" s="752"/>
      <c r="L35" s="757"/>
      <c r="M35" s="758"/>
      <c r="N35" s="758"/>
      <c r="O35" s="759"/>
      <c r="P35" s="787" t="s">
        <v>484</v>
      </c>
      <c r="Q35" s="788"/>
      <c r="R35" s="789"/>
      <c r="S35" s="320" t="str">
        <f>IF(S34="","",VLOOKUP(S34,'シフト記号表（勤務時間帯）'!$C$6:$K$35,9,FALSE))</f>
        <v/>
      </c>
      <c r="T35" s="321" t="str">
        <f>IF(T34="","",VLOOKUP(T34,'シフト記号表（勤務時間帯）'!$C$6:$K$35,9,FALSE))</f>
        <v/>
      </c>
      <c r="U35" s="321" t="str">
        <f>IF(U34="","",VLOOKUP(U34,'シフト記号表（勤務時間帯）'!$C$6:$K$35,9,FALSE))</f>
        <v/>
      </c>
      <c r="V35" s="321" t="str">
        <f>IF(V34="","",VLOOKUP(V34,'シフト記号表（勤務時間帯）'!$C$6:$K$35,9,FALSE))</f>
        <v/>
      </c>
      <c r="W35" s="321" t="str">
        <f>IF(W34="","",VLOOKUP(W34,'シフト記号表（勤務時間帯）'!$C$6:$K$35,9,FALSE))</f>
        <v/>
      </c>
      <c r="X35" s="321" t="str">
        <f>IF(X34="","",VLOOKUP(X34,'シフト記号表（勤務時間帯）'!$C$6:$K$35,9,FALSE))</f>
        <v/>
      </c>
      <c r="Y35" s="322" t="str">
        <f>IF(Y34="","",VLOOKUP(Y34,'シフト記号表（勤務時間帯）'!$C$6:$K$35,9,FALSE))</f>
        <v/>
      </c>
      <c r="Z35" s="320" t="str">
        <f>IF(Z34="","",VLOOKUP(Z34,'シフト記号表（勤務時間帯）'!$C$6:$K$35,9,FALSE))</f>
        <v/>
      </c>
      <c r="AA35" s="321" t="str">
        <f>IF(AA34="","",VLOOKUP(AA34,'シフト記号表（勤務時間帯）'!$C$6:$K$35,9,FALSE))</f>
        <v/>
      </c>
      <c r="AB35" s="321" t="str">
        <f>IF(AB34="","",VLOOKUP(AB34,'シフト記号表（勤務時間帯）'!$C$6:$K$35,9,FALSE))</f>
        <v/>
      </c>
      <c r="AC35" s="321" t="str">
        <f>IF(AC34="","",VLOOKUP(AC34,'シフト記号表（勤務時間帯）'!$C$6:$K$35,9,FALSE))</f>
        <v/>
      </c>
      <c r="AD35" s="321" t="str">
        <f>IF(AD34="","",VLOOKUP(AD34,'シフト記号表（勤務時間帯）'!$C$6:$K$35,9,FALSE))</f>
        <v/>
      </c>
      <c r="AE35" s="321" t="str">
        <f>IF(AE34="","",VLOOKUP(AE34,'シフト記号表（勤務時間帯）'!$C$6:$K$35,9,FALSE))</f>
        <v/>
      </c>
      <c r="AF35" s="322" t="str">
        <f>IF(AF34="","",VLOOKUP(AF34,'シフト記号表（勤務時間帯）'!$C$6:$K$35,9,FALSE))</f>
        <v/>
      </c>
      <c r="AG35" s="320" t="str">
        <f>IF(AG34="","",VLOOKUP(AG34,'シフト記号表（勤務時間帯）'!$C$6:$K$35,9,FALSE))</f>
        <v/>
      </c>
      <c r="AH35" s="321" t="str">
        <f>IF(AH34="","",VLOOKUP(AH34,'シフト記号表（勤務時間帯）'!$C$6:$K$35,9,FALSE))</f>
        <v/>
      </c>
      <c r="AI35" s="321" t="str">
        <f>IF(AI34="","",VLOOKUP(AI34,'シフト記号表（勤務時間帯）'!$C$6:$K$35,9,FALSE))</f>
        <v/>
      </c>
      <c r="AJ35" s="321" t="str">
        <f>IF(AJ34="","",VLOOKUP(AJ34,'シフト記号表（勤務時間帯）'!$C$6:$K$35,9,FALSE))</f>
        <v/>
      </c>
      <c r="AK35" s="321" t="str">
        <f>IF(AK34="","",VLOOKUP(AK34,'シフト記号表（勤務時間帯）'!$C$6:$K$35,9,FALSE))</f>
        <v/>
      </c>
      <c r="AL35" s="321" t="str">
        <f>IF(AL34="","",VLOOKUP(AL34,'シフト記号表（勤務時間帯）'!$C$6:$K$35,9,FALSE))</f>
        <v/>
      </c>
      <c r="AM35" s="322" t="str">
        <f>IF(AM34="","",VLOOKUP(AM34,'シフト記号表（勤務時間帯）'!$C$6:$K$35,9,FALSE))</f>
        <v/>
      </c>
      <c r="AN35" s="320" t="str">
        <f>IF(AN34="","",VLOOKUP(AN34,'シフト記号表（勤務時間帯）'!$C$6:$K$35,9,FALSE))</f>
        <v/>
      </c>
      <c r="AO35" s="321" t="str">
        <f>IF(AO34="","",VLOOKUP(AO34,'シフト記号表（勤務時間帯）'!$C$6:$K$35,9,FALSE))</f>
        <v/>
      </c>
      <c r="AP35" s="321" t="str">
        <f>IF(AP34="","",VLOOKUP(AP34,'シフト記号表（勤務時間帯）'!$C$6:$K$35,9,FALSE))</f>
        <v/>
      </c>
      <c r="AQ35" s="321" t="str">
        <f>IF(AQ34="","",VLOOKUP(AQ34,'シフト記号表（勤務時間帯）'!$C$6:$K$35,9,FALSE))</f>
        <v/>
      </c>
      <c r="AR35" s="321" t="str">
        <f>IF(AR34="","",VLOOKUP(AR34,'シフト記号表（勤務時間帯）'!$C$6:$K$35,9,FALSE))</f>
        <v/>
      </c>
      <c r="AS35" s="321" t="str">
        <f>IF(AS34="","",VLOOKUP(AS34,'シフト記号表（勤務時間帯）'!$C$6:$K$35,9,FALSE))</f>
        <v/>
      </c>
      <c r="AT35" s="322" t="str">
        <f>IF(AT34="","",VLOOKUP(AT34,'シフト記号表（勤務時間帯）'!$C$6:$K$35,9,FALSE))</f>
        <v/>
      </c>
      <c r="AU35" s="320" t="str">
        <f>IF(AU34="","",VLOOKUP(AU34,'シフト記号表（勤務時間帯）'!$C$6:$K$35,9,FALSE))</f>
        <v/>
      </c>
      <c r="AV35" s="321" t="str">
        <f>IF(AV34="","",VLOOKUP(AV34,'シフト記号表（勤務時間帯）'!$C$6:$K$35,9,FALSE))</f>
        <v/>
      </c>
      <c r="AW35" s="321" t="str">
        <f>IF(AW34="","",VLOOKUP(AW34,'シフト記号表（勤務時間帯）'!$C$6:$K$35,9,FALSE))</f>
        <v/>
      </c>
      <c r="AX35" s="790">
        <f>IF($BB$3="４週",SUM(S35:AT35),IF($BB$3="暦月",SUM(S35:AW35),""))</f>
        <v>0</v>
      </c>
      <c r="AY35" s="791"/>
      <c r="AZ35" s="792">
        <f>IF($BB$3="４週",AX35/4,IF($BB$3="暦月",'勤務形態一覧表（100名）'!AX35/('勤務形態一覧表（100名）'!$BB$8/7),""))</f>
        <v>0</v>
      </c>
      <c r="BA35" s="793"/>
      <c r="BB35" s="822"/>
      <c r="BC35" s="823"/>
      <c r="BD35" s="823"/>
      <c r="BE35" s="823"/>
      <c r="BF35" s="824"/>
    </row>
    <row r="36" spans="2:58" ht="20.25" customHeight="1" x14ac:dyDescent="0.15">
      <c r="B36" s="831"/>
      <c r="C36" s="839"/>
      <c r="D36" s="840"/>
      <c r="E36" s="841"/>
      <c r="F36" s="319">
        <f>C34</f>
        <v>0</v>
      </c>
      <c r="G36" s="749"/>
      <c r="H36" s="753"/>
      <c r="I36" s="751"/>
      <c r="J36" s="751"/>
      <c r="K36" s="752"/>
      <c r="L36" s="760"/>
      <c r="M36" s="761"/>
      <c r="N36" s="761"/>
      <c r="O36" s="762"/>
      <c r="P36" s="828" t="s">
        <v>485</v>
      </c>
      <c r="Q36" s="829"/>
      <c r="R36" s="830"/>
      <c r="S36" s="324" t="str">
        <f>IF(S34="","",VLOOKUP(S34,'シフト記号表（勤務時間帯）'!$C$6:$U$35,19,FALSE))</f>
        <v/>
      </c>
      <c r="T36" s="325" t="str">
        <f>IF(T34="","",VLOOKUP(T34,'シフト記号表（勤務時間帯）'!$C$6:$U$35,19,FALSE))</f>
        <v/>
      </c>
      <c r="U36" s="325" t="str">
        <f>IF(U34="","",VLOOKUP(U34,'シフト記号表（勤務時間帯）'!$C$6:$U$35,19,FALSE))</f>
        <v/>
      </c>
      <c r="V36" s="325" t="str">
        <f>IF(V34="","",VLOOKUP(V34,'シフト記号表（勤務時間帯）'!$C$6:$U$35,19,FALSE))</f>
        <v/>
      </c>
      <c r="W36" s="325" t="str">
        <f>IF(W34="","",VLOOKUP(W34,'シフト記号表（勤務時間帯）'!$C$6:$U$35,19,FALSE))</f>
        <v/>
      </c>
      <c r="X36" s="325" t="str">
        <f>IF(X34="","",VLOOKUP(X34,'シフト記号表（勤務時間帯）'!$C$6:$U$35,19,FALSE))</f>
        <v/>
      </c>
      <c r="Y36" s="326" t="str">
        <f>IF(Y34="","",VLOOKUP(Y34,'シフト記号表（勤務時間帯）'!$C$6:$U$35,19,FALSE))</f>
        <v/>
      </c>
      <c r="Z36" s="324" t="str">
        <f>IF(Z34="","",VLOOKUP(Z34,'シフト記号表（勤務時間帯）'!$C$6:$U$35,19,FALSE))</f>
        <v/>
      </c>
      <c r="AA36" s="325" t="str">
        <f>IF(AA34="","",VLOOKUP(AA34,'シフト記号表（勤務時間帯）'!$C$6:$U$35,19,FALSE))</f>
        <v/>
      </c>
      <c r="AB36" s="325" t="str">
        <f>IF(AB34="","",VLOOKUP(AB34,'シフト記号表（勤務時間帯）'!$C$6:$U$35,19,FALSE))</f>
        <v/>
      </c>
      <c r="AC36" s="325" t="str">
        <f>IF(AC34="","",VLOOKUP(AC34,'シフト記号表（勤務時間帯）'!$C$6:$U$35,19,FALSE))</f>
        <v/>
      </c>
      <c r="AD36" s="325" t="str">
        <f>IF(AD34="","",VLOOKUP(AD34,'シフト記号表（勤務時間帯）'!$C$6:$U$35,19,FALSE))</f>
        <v/>
      </c>
      <c r="AE36" s="325" t="str">
        <f>IF(AE34="","",VLOOKUP(AE34,'シフト記号表（勤務時間帯）'!$C$6:$U$35,19,FALSE))</f>
        <v/>
      </c>
      <c r="AF36" s="326" t="str">
        <f>IF(AF34="","",VLOOKUP(AF34,'シフト記号表（勤務時間帯）'!$C$6:$U$35,19,FALSE))</f>
        <v/>
      </c>
      <c r="AG36" s="324" t="str">
        <f>IF(AG34="","",VLOOKUP(AG34,'シフト記号表（勤務時間帯）'!$C$6:$U$35,19,FALSE))</f>
        <v/>
      </c>
      <c r="AH36" s="325" t="str">
        <f>IF(AH34="","",VLOOKUP(AH34,'シフト記号表（勤務時間帯）'!$C$6:$U$35,19,FALSE))</f>
        <v/>
      </c>
      <c r="AI36" s="325" t="str">
        <f>IF(AI34="","",VLOOKUP(AI34,'シフト記号表（勤務時間帯）'!$C$6:$U$35,19,FALSE))</f>
        <v/>
      </c>
      <c r="AJ36" s="325" t="str">
        <f>IF(AJ34="","",VLOOKUP(AJ34,'シフト記号表（勤務時間帯）'!$C$6:$U$35,19,FALSE))</f>
        <v/>
      </c>
      <c r="AK36" s="325" t="str">
        <f>IF(AK34="","",VLOOKUP(AK34,'シフト記号表（勤務時間帯）'!$C$6:$U$35,19,FALSE))</f>
        <v/>
      </c>
      <c r="AL36" s="325" t="str">
        <f>IF(AL34="","",VLOOKUP(AL34,'シフト記号表（勤務時間帯）'!$C$6:$U$35,19,FALSE))</f>
        <v/>
      </c>
      <c r="AM36" s="326" t="str">
        <f>IF(AM34="","",VLOOKUP(AM34,'シフト記号表（勤務時間帯）'!$C$6:$U$35,19,FALSE))</f>
        <v/>
      </c>
      <c r="AN36" s="324" t="str">
        <f>IF(AN34="","",VLOOKUP(AN34,'シフト記号表（勤務時間帯）'!$C$6:$U$35,19,FALSE))</f>
        <v/>
      </c>
      <c r="AO36" s="325" t="str">
        <f>IF(AO34="","",VLOOKUP(AO34,'シフト記号表（勤務時間帯）'!$C$6:$U$35,19,FALSE))</f>
        <v/>
      </c>
      <c r="AP36" s="325" t="str">
        <f>IF(AP34="","",VLOOKUP(AP34,'シフト記号表（勤務時間帯）'!$C$6:$U$35,19,FALSE))</f>
        <v/>
      </c>
      <c r="AQ36" s="325" t="str">
        <f>IF(AQ34="","",VLOOKUP(AQ34,'シフト記号表（勤務時間帯）'!$C$6:$U$35,19,FALSE))</f>
        <v/>
      </c>
      <c r="AR36" s="325" t="str">
        <f>IF(AR34="","",VLOOKUP(AR34,'シフト記号表（勤務時間帯）'!$C$6:$U$35,19,FALSE))</f>
        <v/>
      </c>
      <c r="AS36" s="325" t="str">
        <f>IF(AS34="","",VLOOKUP(AS34,'シフト記号表（勤務時間帯）'!$C$6:$U$35,19,FALSE))</f>
        <v/>
      </c>
      <c r="AT36" s="326" t="str">
        <f>IF(AT34="","",VLOOKUP(AT34,'シフト記号表（勤務時間帯）'!$C$6:$U$35,19,FALSE))</f>
        <v/>
      </c>
      <c r="AU36" s="324" t="str">
        <f>IF(AU34="","",VLOOKUP(AU34,'シフト記号表（勤務時間帯）'!$C$6:$U$35,19,FALSE))</f>
        <v/>
      </c>
      <c r="AV36" s="325" t="str">
        <f>IF(AV34="","",VLOOKUP(AV34,'シフト記号表（勤務時間帯）'!$C$6:$U$35,19,FALSE))</f>
        <v/>
      </c>
      <c r="AW36" s="325" t="str">
        <f>IF(AW34="","",VLOOKUP(AW34,'シフト記号表（勤務時間帯）'!$C$6:$U$35,19,FALSE))</f>
        <v/>
      </c>
      <c r="AX36" s="797">
        <f>IF($BB$3="４週",SUM(S36:AT36),IF($BB$3="暦月",SUM(S36:AW36),""))</f>
        <v>0</v>
      </c>
      <c r="AY36" s="798"/>
      <c r="AZ36" s="799">
        <f>IF($BB$3="４週",AX36/4,IF($BB$3="暦月",'勤務形態一覧表（100名）'!AX36/('勤務形態一覧表（100名）'!$BB$8/7),""))</f>
        <v>0</v>
      </c>
      <c r="BA36" s="800"/>
      <c r="BB36" s="825"/>
      <c r="BC36" s="826"/>
      <c r="BD36" s="826"/>
      <c r="BE36" s="826"/>
      <c r="BF36" s="827"/>
    </row>
    <row r="37" spans="2:58" ht="20.25" customHeight="1" x14ac:dyDescent="0.15">
      <c r="B37" s="831">
        <f>B34+1</f>
        <v>6</v>
      </c>
      <c r="C37" s="833"/>
      <c r="D37" s="834"/>
      <c r="E37" s="835"/>
      <c r="F37" s="327"/>
      <c r="G37" s="747"/>
      <c r="H37" s="750"/>
      <c r="I37" s="751"/>
      <c r="J37" s="751"/>
      <c r="K37" s="752"/>
      <c r="L37" s="754"/>
      <c r="M37" s="755"/>
      <c r="N37" s="755"/>
      <c r="O37" s="756"/>
      <c r="P37" s="763" t="s">
        <v>754</v>
      </c>
      <c r="Q37" s="764"/>
      <c r="R37" s="765"/>
      <c r="S37" s="392"/>
      <c r="T37" s="393"/>
      <c r="U37" s="393"/>
      <c r="V37" s="393"/>
      <c r="W37" s="393"/>
      <c r="X37" s="393"/>
      <c r="Y37" s="394"/>
      <c r="Z37" s="392"/>
      <c r="AA37" s="393"/>
      <c r="AB37" s="393"/>
      <c r="AC37" s="393"/>
      <c r="AD37" s="393"/>
      <c r="AE37" s="393"/>
      <c r="AF37" s="394"/>
      <c r="AG37" s="392"/>
      <c r="AH37" s="393"/>
      <c r="AI37" s="393"/>
      <c r="AJ37" s="393"/>
      <c r="AK37" s="393"/>
      <c r="AL37" s="393"/>
      <c r="AM37" s="394"/>
      <c r="AN37" s="392"/>
      <c r="AO37" s="393"/>
      <c r="AP37" s="393"/>
      <c r="AQ37" s="393"/>
      <c r="AR37" s="393"/>
      <c r="AS37" s="393"/>
      <c r="AT37" s="394"/>
      <c r="AU37" s="392"/>
      <c r="AV37" s="393"/>
      <c r="AW37" s="393"/>
      <c r="AX37" s="949"/>
      <c r="AY37" s="950"/>
      <c r="AZ37" s="951"/>
      <c r="BA37" s="952"/>
      <c r="BB37" s="819"/>
      <c r="BC37" s="820"/>
      <c r="BD37" s="820"/>
      <c r="BE37" s="820"/>
      <c r="BF37" s="821"/>
    </row>
    <row r="38" spans="2:58" ht="20.25" customHeight="1" x14ac:dyDescent="0.15">
      <c r="B38" s="831"/>
      <c r="C38" s="836"/>
      <c r="D38" s="837"/>
      <c r="E38" s="838"/>
      <c r="F38" s="319"/>
      <c r="G38" s="748"/>
      <c r="H38" s="753"/>
      <c r="I38" s="751"/>
      <c r="J38" s="751"/>
      <c r="K38" s="752"/>
      <c r="L38" s="757"/>
      <c r="M38" s="758"/>
      <c r="N38" s="758"/>
      <c r="O38" s="759"/>
      <c r="P38" s="787" t="s">
        <v>484</v>
      </c>
      <c r="Q38" s="788"/>
      <c r="R38" s="789"/>
      <c r="S38" s="320" t="str">
        <f>IF(S37="","",VLOOKUP(S37,'シフト記号表（勤務時間帯）'!$C$6:$K$35,9,FALSE))</f>
        <v/>
      </c>
      <c r="T38" s="321" t="str">
        <f>IF(T37="","",VLOOKUP(T37,'シフト記号表（勤務時間帯）'!$C$6:$K$35,9,FALSE))</f>
        <v/>
      </c>
      <c r="U38" s="321" t="str">
        <f>IF(U37="","",VLOOKUP(U37,'シフト記号表（勤務時間帯）'!$C$6:$K$35,9,FALSE))</f>
        <v/>
      </c>
      <c r="V38" s="321" t="str">
        <f>IF(V37="","",VLOOKUP(V37,'シフト記号表（勤務時間帯）'!$C$6:$K$35,9,FALSE))</f>
        <v/>
      </c>
      <c r="W38" s="321" t="str">
        <f>IF(W37="","",VLOOKUP(W37,'シフト記号表（勤務時間帯）'!$C$6:$K$35,9,FALSE))</f>
        <v/>
      </c>
      <c r="X38" s="321" t="str">
        <f>IF(X37="","",VLOOKUP(X37,'シフト記号表（勤務時間帯）'!$C$6:$K$35,9,FALSE))</f>
        <v/>
      </c>
      <c r="Y38" s="322" t="str">
        <f>IF(Y37="","",VLOOKUP(Y37,'シフト記号表（勤務時間帯）'!$C$6:$K$35,9,FALSE))</f>
        <v/>
      </c>
      <c r="Z38" s="320" t="str">
        <f>IF(Z37="","",VLOOKUP(Z37,'シフト記号表（勤務時間帯）'!$C$6:$K$35,9,FALSE))</f>
        <v/>
      </c>
      <c r="AA38" s="321" t="str">
        <f>IF(AA37="","",VLOOKUP(AA37,'シフト記号表（勤務時間帯）'!$C$6:$K$35,9,FALSE))</f>
        <v/>
      </c>
      <c r="AB38" s="321" t="str">
        <f>IF(AB37="","",VLOOKUP(AB37,'シフト記号表（勤務時間帯）'!$C$6:$K$35,9,FALSE))</f>
        <v/>
      </c>
      <c r="AC38" s="321" t="str">
        <f>IF(AC37="","",VLOOKUP(AC37,'シフト記号表（勤務時間帯）'!$C$6:$K$35,9,FALSE))</f>
        <v/>
      </c>
      <c r="AD38" s="321" t="str">
        <f>IF(AD37="","",VLOOKUP(AD37,'シフト記号表（勤務時間帯）'!$C$6:$K$35,9,FALSE))</f>
        <v/>
      </c>
      <c r="AE38" s="321" t="str">
        <f>IF(AE37="","",VLOOKUP(AE37,'シフト記号表（勤務時間帯）'!$C$6:$K$35,9,FALSE))</f>
        <v/>
      </c>
      <c r="AF38" s="322" t="str">
        <f>IF(AF37="","",VLOOKUP(AF37,'シフト記号表（勤務時間帯）'!$C$6:$K$35,9,FALSE))</f>
        <v/>
      </c>
      <c r="AG38" s="320" t="str">
        <f>IF(AG37="","",VLOOKUP(AG37,'シフト記号表（勤務時間帯）'!$C$6:$K$35,9,FALSE))</f>
        <v/>
      </c>
      <c r="AH38" s="321" t="str">
        <f>IF(AH37="","",VLOOKUP(AH37,'シフト記号表（勤務時間帯）'!$C$6:$K$35,9,FALSE))</f>
        <v/>
      </c>
      <c r="AI38" s="321" t="str">
        <f>IF(AI37="","",VLOOKUP(AI37,'シフト記号表（勤務時間帯）'!$C$6:$K$35,9,FALSE))</f>
        <v/>
      </c>
      <c r="AJ38" s="321" t="str">
        <f>IF(AJ37="","",VLOOKUP(AJ37,'シフト記号表（勤務時間帯）'!$C$6:$K$35,9,FALSE))</f>
        <v/>
      </c>
      <c r="AK38" s="321" t="str">
        <f>IF(AK37="","",VLOOKUP(AK37,'シフト記号表（勤務時間帯）'!$C$6:$K$35,9,FALSE))</f>
        <v/>
      </c>
      <c r="AL38" s="321" t="str">
        <f>IF(AL37="","",VLOOKUP(AL37,'シフト記号表（勤務時間帯）'!$C$6:$K$35,9,FALSE))</f>
        <v/>
      </c>
      <c r="AM38" s="322" t="str">
        <f>IF(AM37="","",VLOOKUP(AM37,'シフト記号表（勤務時間帯）'!$C$6:$K$35,9,FALSE))</f>
        <v/>
      </c>
      <c r="AN38" s="320" t="str">
        <f>IF(AN37="","",VLOOKUP(AN37,'シフト記号表（勤務時間帯）'!$C$6:$K$35,9,FALSE))</f>
        <v/>
      </c>
      <c r="AO38" s="321" t="str">
        <f>IF(AO37="","",VLOOKUP(AO37,'シフト記号表（勤務時間帯）'!$C$6:$K$35,9,FALSE))</f>
        <v/>
      </c>
      <c r="AP38" s="321" t="str">
        <f>IF(AP37="","",VLOOKUP(AP37,'シフト記号表（勤務時間帯）'!$C$6:$K$35,9,FALSE))</f>
        <v/>
      </c>
      <c r="AQ38" s="321" t="str">
        <f>IF(AQ37="","",VLOOKUP(AQ37,'シフト記号表（勤務時間帯）'!$C$6:$K$35,9,FALSE))</f>
        <v/>
      </c>
      <c r="AR38" s="321" t="str">
        <f>IF(AR37="","",VLOOKUP(AR37,'シフト記号表（勤務時間帯）'!$C$6:$K$35,9,FALSE))</f>
        <v/>
      </c>
      <c r="AS38" s="321" t="str">
        <f>IF(AS37="","",VLOOKUP(AS37,'シフト記号表（勤務時間帯）'!$C$6:$K$35,9,FALSE))</f>
        <v/>
      </c>
      <c r="AT38" s="322" t="str">
        <f>IF(AT37="","",VLOOKUP(AT37,'シフト記号表（勤務時間帯）'!$C$6:$K$35,9,FALSE))</f>
        <v/>
      </c>
      <c r="AU38" s="320" t="str">
        <f>IF(AU37="","",VLOOKUP(AU37,'シフト記号表（勤務時間帯）'!$C$6:$K$35,9,FALSE))</f>
        <v/>
      </c>
      <c r="AV38" s="321" t="str">
        <f>IF(AV37="","",VLOOKUP(AV37,'シフト記号表（勤務時間帯）'!$C$6:$K$35,9,FALSE))</f>
        <v/>
      </c>
      <c r="AW38" s="321" t="str">
        <f>IF(AW37="","",VLOOKUP(AW37,'シフト記号表（勤務時間帯）'!$C$6:$K$35,9,FALSE))</f>
        <v/>
      </c>
      <c r="AX38" s="790">
        <f>IF($BB$3="４週",SUM(S38:AT38),IF($BB$3="暦月",SUM(S38:AW38),""))</f>
        <v>0</v>
      </c>
      <c r="AY38" s="791"/>
      <c r="AZ38" s="792">
        <f>IF($BB$3="４週",AX38/4,IF($BB$3="暦月",'勤務形態一覧表（100名）'!AX38/('勤務形態一覧表（100名）'!$BB$8/7),""))</f>
        <v>0</v>
      </c>
      <c r="BA38" s="793"/>
      <c r="BB38" s="822"/>
      <c r="BC38" s="823"/>
      <c r="BD38" s="823"/>
      <c r="BE38" s="823"/>
      <c r="BF38" s="824"/>
    </row>
    <row r="39" spans="2:58" ht="20.25" customHeight="1" x14ac:dyDescent="0.15">
      <c r="B39" s="831"/>
      <c r="C39" s="839"/>
      <c r="D39" s="840"/>
      <c r="E39" s="841"/>
      <c r="F39" s="319">
        <f>C37</f>
        <v>0</v>
      </c>
      <c r="G39" s="749"/>
      <c r="H39" s="753"/>
      <c r="I39" s="751"/>
      <c r="J39" s="751"/>
      <c r="K39" s="752"/>
      <c r="L39" s="760"/>
      <c r="M39" s="761"/>
      <c r="N39" s="761"/>
      <c r="O39" s="762"/>
      <c r="P39" s="828" t="s">
        <v>485</v>
      </c>
      <c r="Q39" s="829"/>
      <c r="R39" s="830"/>
      <c r="S39" s="324" t="str">
        <f>IF(S37="","",VLOOKUP(S37,'シフト記号表（勤務時間帯）'!$C$6:$U$35,19,FALSE))</f>
        <v/>
      </c>
      <c r="T39" s="325" t="str">
        <f>IF(T37="","",VLOOKUP(T37,'シフト記号表（勤務時間帯）'!$C$6:$U$35,19,FALSE))</f>
        <v/>
      </c>
      <c r="U39" s="325" t="str">
        <f>IF(U37="","",VLOOKUP(U37,'シフト記号表（勤務時間帯）'!$C$6:$U$35,19,FALSE))</f>
        <v/>
      </c>
      <c r="V39" s="325" t="str">
        <f>IF(V37="","",VLOOKUP(V37,'シフト記号表（勤務時間帯）'!$C$6:$U$35,19,FALSE))</f>
        <v/>
      </c>
      <c r="W39" s="325" t="str">
        <f>IF(W37="","",VLOOKUP(W37,'シフト記号表（勤務時間帯）'!$C$6:$U$35,19,FALSE))</f>
        <v/>
      </c>
      <c r="X39" s="325" t="str">
        <f>IF(X37="","",VLOOKUP(X37,'シフト記号表（勤務時間帯）'!$C$6:$U$35,19,FALSE))</f>
        <v/>
      </c>
      <c r="Y39" s="326" t="str">
        <f>IF(Y37="","",VLOOKUP(Y37,'シフト記号表（勤務時間帯）'!$C$6:$U$35,19,FALSE))</f>
        <v/>
      </c>
      <c r="Z39" s="324" t="str">
        <f>IF(Z37="","",VLOOKUP(Z37,'シフト記号表（勤務時間帯）'!$C$6:$U$35,19,FALSE))</f>
        <v/>
      </c>
      <c r="AA39" s="325" t="str">
        <f>IF(AA37="","",VLOOKUP(AA37,'シフト記号表（勤務時間帯）'!$C$6:$U$35,19,FALSE))</f>
        <v/>
      </c>
      <c r="AB39" s="325" t="str">
        <f>IF(AB37="","",VLOOKUP(AB37,'シフト記号表（勤務時間帯）'!$C$6:$U$35,19,FALSE))</f>
        <v/>
      </c>
      <c r="AC39" s="325" t="str">
        <f>IF(AC37="","",VLOOKUP(AC37,'シフト記号表（勤務時間帯）'!$C$6:$U$35,19,FALSE))</f>
        <v/>
      </c>
      <c r="AD39" s="325" t="str">
        <f>IF(AD37="","",VLOOKUP(AD37,'シフト記号表（勤務時間帯）'!$C$6:$U$35,19,FALSE))</f>
        <v/>
      </c>
      <c r="AE39" s="325" t="str">
        <f>IF(AE37="","",VLOOKUP(AE37,'シフト記号表（勤務時間帯）'!$C$6:$U$35,19,FALSE))</f>
        <v/>
      </c>
      <c r="AF39" s="326" t="str">
        <f>IF(AF37="","",VLOOKUP(AF37,'シフト記号表（勤務時間帯）'!$C$6:$U$35,19,FALSE))</f>
        <v/>
      </c>
      <c r="AG39" s="324" t="str">
        <f>IF(AG37="","",VLOOKUP(AG37,'シフト記号表（勤務時間帯）'!$C$6:$U$35,19,FALSE))</f>
        <v/>
      </c>
      <c r="AH39" s="325" t="str">
        <f>IF(AH37="","",VLOOKUP(AH37,'シフト記号表（勤務時間帯）'!$C$6:$U$35,19,FALSE))</f>
        <v/>
      </c>
      <c r="AI39" s="325" t="str">
        <f>IF(AI37="","",VLOOKUP(AI37,'シフト記号表（勤務時間帯）'!$C$6:$U$35,19,FALSE))</f>
        <v/>
      </c>
      <c r="AJ39" s="325" t="str">
        <f>IF(AJ37="","",VLOOKUP(AJ37,'シフト記号表（勤務時間帯）'!$C$6:$U$35,19,FALSE))</f>
        <v/>
      </c>
      <c r="AK39" s="325" t="str">
        <f>IF(AK37="","",VLOOKUP(AK37,'シフト記号表（勤務時間帯）'!$C$6:$U$35,19,FALSE))</f>
        <v/>
      </c>
      <c r="AL39" s="325" t="str">
        <f>IF(AL37="","",VLOOKUP(AL37,'シフト記号表（勤務時間帯）'!$C$6:$U$35,19,FALSE))</f>
        <v/>
      </c>
      <c r="AM39" s="326" t="str">
        <f>IF(AM37="","",VLOOKUP(AM37,'シフト記号表（勤務時間帯）'!$C$6:$U$35,19,FALSE))</f>
        <v/>
      </c>
      <c r="AN39" s="324" t="str">
        <f>IF(AN37="","",VLOOKUP(AN37,'シフト記号表（勤務時間帯）'!$C$6:$U$35,19,FALSE))</f>
        <v/>
      </c>
      <c r="AO39" s="325" t="str">
        <f>IF(AO37="","",VLOOKUP(AO37,'シフト記号表（勤務時間帯）'!$C$6:$U$35,19,FALSE))</f>
        <v/>
      </c>
      <c r="AP39" s="325" t="str">
        <f>IF(AP37="","",VLOOKUP(AP37,'シフト記号表（勤務時間帯）'!$C$6:$U$35,19,FALSE))</f>
        <v/>
      </c>
      <c r="AQ39" s="325" t="str">
        <f>IF(AQ37="","",VLOOKUP(AQ37,'シフト記号表（勤務時間帯）'!$C$6:$U$35,19,FALSE))</f>
        <v/>
      </c>
      <c r="AR39" s="325" t="str">
        <f>IF(AR37="","",VLOOKUP(AR37,'シフト記号表（勤務時間帯）'!$C$6:$U$35,19,FALSE))</f>
        <v/>
      </c>
      <c r="AS39" s="325" t="str">
        <f>IF(AS37="","",VLOOKUP(AS37,'シフト記号表（勤務時間帯）'!$C$6:$U$35,19,FALSE))</f>
        <v/>
      </c>
      <c r="AT39" s="326" t="str">
        <f>IF(AT37="","",VLOOKUP(AT37,'シフト記号表（勤務時間帯）'!$C$6:$U$35,19,FALSE))</f>
        <v/>
      </c>
      <c r="AU39" s="324" t="str">
        <f>IF(AU37="","",VLOOKUP(AU37,'シフト記号表（勤務時間帯）'!$C$6:$U$35,19,FALSE))</f>
        <v/>
      </c>
      <c r="AV39" s="325" t="str">
        <f>IF(AV37="","",VLOOKUP(AV37,'シフト記号表（勤務時間帯）'!$C$6:$U$35,19,FALSE))</f>
        <v/>
      </c>
      <c r="AW39" s="325" t="str">
        <f>IF(AW37="","",VLOOKUP(AW37,'シフト記号表（勤務時間帯）'!$C$6:$U$35,19,FALSE))</f>
        <v/>
      </c>
      <c r="AX39" s="797">
        <f>IF($BB$3="４週",SUM(S39:AT39),IF($BB$3="暦月",SUM(S39:AW39),""))</f>
        <v>0</v>
      </c>
      <c r="AY39" s="798"/>
      <c r="AZ39" s="799">
        <f>IF($BB$3="４週",AX39/4,IF($BB$3="暦月",'勤務形態一覧表（100名）'!AX39/('勤務形態一覧表（100名）'!$BB$8/7),""))</f>
        <v>0</v>
      </c>
      <c r="BA39" s="800"/>
      <c r="BB39" s="825"/>
      <c r="BC39" s="826"/>
      <c r="BD39" s="826"/>
      <c r="BE39" s="826"/>
      <c r="BF39" s="827"/>
    </row>
    <row r="40" spans="2:58" ht="20.25" customHeight="1" x14ac:dyDescent="0.15">
      <c r="B40" s="831">
        <f>B37+1</f>
        <v>7</v>
      </c>
      <c r="C40" s="833"/>
      <c r="D40" s="834"/>
      <c r="E40" s="835"/>
      <c r="F40" s="327"/>
      <c r="G40" s="747"/>
      <c r="H40" s="750"/>
      <c r="I40" s="751"/>
      <c r="J40" s="751"/>
      <c r="K40" s="752"/>
      <c r="L40" s="754"/>
      <c r="M40" s="755"/>
      <c r="N40" s="755"/>
      <c r="O40" s="756"/>
      <c r="P40" s="763" t="s">
        <v>667</v>
      </c>
      <c r="Q40" s="764"/>
      <c r="R40" s="765"/>
      <c r="S40" s="392"/>
      <c r="T40" s="393"/>
      <c r="U40" s="393"/>
      <c r="V40" s="393"/>
      <c r="W40" s="393"/>
      <c r="X40" s="393"/>
      <c r="Y40" s="394"/>
      <c r="Z40" s="392"/>
      <c r="AA40" s="393"/>
      <c r="AB40" s="393"/>
      <c r="AC40" s="393"/>
      <c r="AD40" s="393"/>
      <c r="AE40" s="393"/>
      <c r="AF40" s="394"/>
      <c r="AG40" s="392"/>
      <c r="AH40" s="393"/>
      <c r="AI40" s="393"/>
      <c r="AJ40" s="393"/>
      <c r="AK40" s="393"/>
      <c r="AL40" s="393"/>
      <c r="AM40" s="394"/>
      <c r="AN40" s="392"/>
      <c r="AO40" s="393"/>
      <c r="AP40" s="393"/>
      <c r="AQ40" s="393"/>
      <c r="AR40" s="393"/>
      <c r="AS40" s="393"/>
      <c r="AT40" s="394"/>
      <c r="AU40" s="392"/>
      <c r="AV40" s="393"/>
      <c r="AW40" s="393"/>
      <c r="AX40" s="949"/>
      <c r="AY40" s="950"/>
      <c r="AZ40" s="951"/>
      <c r="BA40" s="952"/>
      <c r="BB40" s="819"/>
      <c r="BC40" s="820"/>
      <c r="BD40" s="820"/>
      <c r="BE40" s="820"/>
      <c r="BF40" s="821"/>
    </row>
    <row r="41" spans="2:58" ht="20.25" customHeight="1" x14ac:dyDescent="0.15">
      <c r="B41" s="831"/>
      <c r="C41" s="836"/>
      <c r="D41" s="837"/>
      <c r="E41" s="838"/>
      <c r="F41" s="319"/>
      <c r="G41" s="748"/>
      <c r="H41" s="753"/>
      <c r="I41" s="751"/>
      <c r="J41" s="751"/>
      <c r="K41" s="752"/>
      <c r="L41" s="757"/>
      <c r="M41" s="758"/>
      <c r="N41" s="758"/>
      <c r="O41" s="759"/>
      <c r="P41" s="787" t="s">
        <v>484</v>
      </c>
      <c r="Q41" s="788"/>
      <c r="R41" s="789"/>
      <c r="S41" s="320" t="str">
        <f>IF(S40="","",VLOOKUP(S40,'シフト記号表（勤務時間帯）'!$C$6:$K$35,9,FALSE))</f>
        <v/>
      </c>
      <c r="T41" s="321" t="str">
        <f>IF(T40="","",VLOOKUP(T40,'シフト記号表（勤務時間帯）'!$C$6:$K$35,9,FALSE))</f>
        <v/>
      </c>
      <c r="U41" s="321" t="str">
        <f>IF(U40="","",VLOOKUP(U40,'シフト記号表（勤務時間帯）'!$C$6:$K$35,9,FALSE))</f>
        <v/>
      </c>
      <c r="V41" s="321" t="str">
        <f>IF(V40="","",VLOOKUP(V40,'シフト記号表（勤務時間帯）'!$C$6:$K$35,9,FALSE))</f>
        <v/>
      </c>
      <c r="W41" s="321" t="str">
        <f>IF(W40="","",VLOOKUP(W40,'シフト記号表（勤務時間帯）'!$C$6:$K$35,9,FALSE))</f>
        <v/>
      </c>
      <c r="X41" s="321" t="str">
        <f>IF(X40="","",VLOOKUP(X40,'シフト記号表（勤務時間帯）'!$C$6:$K$35,9,FALSE))</f>
        <v/>
      </c>
      <c r="Y41" s="322" t="str">
        <f>IF(Y40="","",VLOOKUP(Y40,'シフト記号表（勤務時間帯）'!$C$6:$K$35,9,FALSE))</f>
        <v/>
      </c>
      <c r="Z41" s="320" t="str">
        <f>IF(Z40="","",VLOOKUP(Z40,'シフト記号表（勤務時間帯）'!$C$6:$K$35,9,FALSE))</f>
        <v/>
      </c>
      <c r="AA41" s="321" t="str">
        <f>IF(AA40="","",VLOOKUP(AA40,'シフト記号表（勤務時間帯）'!$C$6:$K$35,9,FALSE))</f>
        <v/>
      </c>
      <c r="AB41" s="321" t="str">
        <f>IF(AB40="","",VLOOKUP(AB40,'シフト記号表（勤務時間帯）'!$C$6:$K$35,9,FALSE))</f>
        <v/>
      </c>
      <c r="AC41" s="321" t="str">
        <f>IF(AC40="","",VLOOKUP(AC40,'シフト記号表（勤務時間帯）'!$C$6:$K$35,9,FALSE))</f>
        <v/>
      </c>
      <c r="AD41" s="321" t="str">
        <f>IF(AD40="","",VLOOKUP(AD40,'シフト記号表（勤務時間帯）'!$C$6:$K$35,9,FALSE))</f>
        <v/>
      </c>
      <c r="AE41" s="321" t="str">
        <f>IF(AE40="","",VLOOKUP(AE40,'シフト記号表（勤務時間帯）'!$C$6:$K$35,9,FALSE))</f>
        <v/>
      </c>
      <c r="AF41" s="322" t="str">
        <f>IF(AF40="","",VLOOKUP(AF40,'シフト記号表（勤務時間帯）'!$C$6:$K$35,9,FALSE))</f>
        <v/>
      </c>
      <c r="AG41" s="320" t="str">
        <f>IF(AG40="","",VLOOKUP(AG40,'シフト記号表（勤務時間帯）'!$C$6:$K$35,9,FALSE))</f>
        <v/>
      </c>
      <c r="AH41" s="321" t="str">
        <f>IF(AH40="","",VLOOKUP(AH40,'シフト記号表（勤務時間帯）'!$C$6:$K$35,9,FALSE))</f>
        <v/>
      </c>
      <c r="AI41" s="321" t="str">
        <f>IF(AI40="","",VLOOKUP(AI40,'シフト記号表（勤務時間帯）'!$C$6:$K$35,9,FALSE))</f>
        <v/>
      </c>
      <c r="AJ41" s="321" t="str">
        <f>IF(AJ40="","",VLOOKUP(AJ40,'シフト記号表（勤務時間帯）'!$C$6:$K$35,9,FALSE))</f>
        <v/>
      </c>
      <c r="AK41" s="321" t="str">
        <f>IF(AK40="","",VLOOKUP(AK40,'シフト記号表（勤務時間帯）'!$C$6:$K$35,9,FALSE))</f>
        <v/>
      </c>
      <c r="AL41" s="321" t="str">
        <f>IF(AL40="","",VLOOKUP(AL40,'シフト記号表（勤務時間帯）'!$C$6:$K$35,9,FALSE))</f>
        <v/>
      </c>
      <c r="AM41" s="322" t="str">
        <f>IF(AM40="","",VLOOKUP(AM40,'シフト記号表（勤務時間帯）'!$C$6:$K$35,9,FALSE))</f>
        <v/>
      </c>
      <c r="AN41" s="320" t="str">
        <f>IF(AN40="","",VLOOKUP(AN40,'シフト記号表（勤務時間帯）'!$C$6:$K$35,9,FALSE))</f>
        <v/>
      </c>
      <c r="AO41" s="321" t="str">
        <f>IF(AO40="","",VLOOKUP(AO40,'シフト記号表（勤務時間帯）'!$C$6:$K$35,9,FALSE))</f>
        <v/>
      </c>
      <c r="AP41" s="321" t="str">
        <f>IF(AP40="","",VLOOKUP(AP40,'シフト記号表（勤務時間帯）'!$C$6:$K$35,9,FALSE))</f>
        <v/>
      </c>
      <c r="AQ41" s="321" t="str">
        <f>IF(AQ40="","",VLOOKUP(AQ40,'シフト記号表（勤務時間帯）'!$C$6:$K$35,9,FALSE))</f>
        <v/>
      </c>
      <c r="AR41" s="321" t="str">
        <f>IF(AR40="","",VLOOKUP(AR40,'シフト記号表（勤務時間帯）'!$C$6:$K$35,9,FALSE))</f>
        <v/>
      </c>
      <c r="AS41" s="321" t="str">
        <f>IF(AS40="","",VLOOKUP(AS40,'シフト記号表（勤務時間帯）'!$C$6:$K$35,9,FALSE))</f>
        <v/>
      </c>
      <c r="AT41" s="322" t="str">
        <f>IF(AT40="","",VLOOKUP(AT40,'シフト記号表（勤務時間帯）'!$C$6:$K$35,9,FALSE))</f>
        <v/>
      </c>
      <c r="AU41" s="320" t="str">
        <f>IF(AU40="","",VLOOKUP(AU40,'シフト記号表（勤務時間帯）'!$C$6:$K$35,9,FALSE))</f>
        <v/>
      </c>
      <c r="AV41" s="321" t="str">
        <f>IF(AV40="","",VLOOKUP(AV40,'シフト記号表（勤務時間帯）'!$C$6:$K$35,9,FALSE))</f>
        <v/>
      </c>
      <c r="AW41" s="321" t="str">
        <f>IF(AW40="","",VLOOKUP(AW40,'シフト記号表（勤務時間帯）'!$C$6:$K$35,9,FALSE))</f>
        <v/>
      </c>
      <c r="AX41" s="790">
        <f>IF($BB$3="４週",SUM(S41:AT41),IF($BB$3="暦月",SUM(S41:AW41),""))</f>
        <v>0</v>
      </c>
      <c r="AY41" s="791"/>
      <c r="AZ41" s="792">
        <f>IF($BB$3="４週",AX41/4,IF($BB$3="暦月",'勤務形態一覧表（100名）'!AX41/('勤務形態一覧表（100名）'!$BB$8/7),""))</f>
        <v>0</v>
      </c>
      <c r="BA41" s="793"/>
      <c r="BB41" s="822"/>
      <c r="BC41" s="823"/>
      <c r="BD41" s="823"/>
      <c r="BE41" s="823"/>
      <c r="BF41" s="824"/>
    </row>
    <row r="42" spans="2:58" ht="20.25" customHeight="1" x14ac:dyDescent="0.15">
      <c r="B42" s="831"/>
      <c r="C42" s="839"/>
      <c r="D42" s="840"/>
      <c r="E42" s="841"/>
      <c r="F42" s="319">
        <f>C40</f>
        <v>0</v>
      </c>
      <c r="G42" s="749"/>
      <c r="H42" s="753"/>
      <c r="I42" s="751"/>
      <c r="J42" s="751"/>
      <c r="K42" s="752"/>
      <c r="L42" s="760"/>
      <c r="M42" s="761"/>
      <c r="N42" s="761"/>
      <c r="O42" s="762"/>
      <c r="P42" s="828" t="s">
        <v>485</v>
      </c>
      <c r="Q42" s="829"/>
      <c r="R42" s="830"/>
      <c r="S42" s="324" t="str">
        <f>IF(S40="","",VLOOKUP(S40,'シフト記号表（勤務時間帯）'!$C$6:$U$35,19,FALSE))</f>
        <v/>
      </c>
      <c r="T42" s="325" t="str">
        <f>IF(T40="","",VLOOKUP(T40,'シフト記号表（勤務時間帯）'!$C$6:$U$35,19,FALSE))</f>
        <v/>
      </c>
      <c r="U42" s="325" t="str">
        <f>IF(U40="","",VLOOKUP(U40,'シフト記号表（勤務時間帯）'!$C$6:$U$35,19,FALSE))</f>
        <v/>
      </c>
      <c r="V42" s="325" t="str">
        <f>IF(V40="","",VLOOKUP(V40,'シフト記号表（勤務時間帯）'!$C$6:$U$35,19,FALSE))</f>
        <v/>
      </c>
      <c r="W42" s="325" t="str">
        <f>IF(W40="","",VLOOKUP(W40,'シフト記号表（勤務時間帯）'!$C$6:$U$35,19,FALSE))</f>
        <v/>
      </c>
      <c r="X42" s="325" t="str">
        <f>IF(X40="","",VLOOKUP(X40,'シフト記号表（勤務時間帯）'!$C$6:$U$35,19,FALSE))</f>
        <v/>
      </c>
      <c r="Y42" s="326" t="str">
        <f>IF(Y40="","",VLOOKUP(Y40,'シフト記号表（勤務時間帯）'!$C$6:$U$35,19,FALSE))</f>
        <v/>
      </c>
      <c r="Z42" s="324" t="str">
        <f>IF(Z40="","",VLOOKUP(Z40,'シフト記号表（勤務時間帯）'!$C$6:$U$35,19,FALSE))</f>
        <v/>
      </c>
      <c r="AA42" s="325" t="str">
        <f>IF(AA40="","",VLOOKUP(AA40,'シフト記号表（勤務時間帯）'!$C$6:$U$35,19,FALSE))</f>
        <v/>
      </c>
      <c r="AB42" s="325" t="str">
        <f>IF(AB40="","",VLOOKUP(AB40,'シフト記号表（勤務時間帯）'!$C$6:$U$35,19,FALSE))</f>
        <v/>
      </c>
      <c r="AC42" s="325" t="str">
        <f>IF(AC40="","",VLOOKUP(AC40,'シフト記号表（勤務時間帯）'!$C$6:$U$35,19,FALSE))</f>
        <v/>
      </c>
      <c r="AD42" s="325" t="str">
        <f>IF(AD40="","",VLOOKUP(AD40,'シフト記号表（勤務時間帯）'!$C$6:$U$35,19,FALSE))</f>
        <v/>
      </c>
      <c r="AE42" s="325" t="str">
        <f>IF(AE40="","",VLOOKUP(AE40,'シフト記号表（勤務時間帯）'!$C$6:$U$35,19,FALSE))</f>
        <v/>
      </c>
      <c r="AF42" s="326" t="str">
        <f>IF(AF40="","",VLOOKUP(AF40,'シフト記号表（勤務時間帯）'!$C$6:$U$35,19,FALSE))</f>
        <v/>
      </c>
      <c r="AG42" s="324" t="str">
        <f>IF(AG40="","",VLOOKUP(AG40,'シフト記号表（勤務時間帯）'!$C$6:$U$35,19,FALSE))</f>
        <v/>
      </c>
      <c r="AH42" s="325" t="str">
        <f>IF(AH40="","",VLOOKUP(AH40,'シフト記号表（勤務時間帯）'!$C$6:$U$35,19,FALSE))</f>
        <v/>
      </c>
      <c r="AI42" s="325" t="str">
        <f>IF(AI40="","",VLOOKUP(AI40,'シフト記号表（勤務時間帯）'!$C$6:$U$35,19,FALSE))</f>
        <v/>
      </c>
      <c r="AJ42" s="325" t="str">
        <f>IF(AJ40="","",VLOOKUP(AJ40,'シフト記号表（勤務時間帯）'!$C$6:$U$35,19,FALSE))</f>
        <v/>
      </c>
      <c r="AK42" s="325" t="str">
        <f>IF(AK40="","",VLOOKUP(AK40,'シフト記号表（勤務時間帯）'!$C$6:$U$35,19,FALSE))</f>
        <v/>
      </c>
      <c r="AL42" s="325" t="str">
        <f>IF(AL40="","",VLOOKUP(AL40,'シフト記号表（勤務時間帯）'!$C$6:$U$35,19,FALSE))</f>
        <v/>
      </c>
      <c r="AM42" s="326" t="str">
        <f>IF(AM40="","",VLOOKUP(AM40,'シフト記号表（勤務時間帯）'!$C$6:$U$35,19,FALSE))</f>
        <v/>
      </c>
      <c r="AN42" s="324" t="str">
        <f>IF(AN40="","",VLOOKUP(AN40,'シフト記号表（勤務時間帯）'!$C$6:$U$35,19,FALSE))</f>
        <v/>
      </c>
      <c r="AO42" s="325" t="str">
        <f>IF(AO40="","",VLOOKUP(AO40,'シフト記号表（勤務時間帯）'!$C$6:$U$35,19,FALSE))</f>
        <v/>
      </c>
      <c r="AP42" s="325" t="str">
        <f>IF(AP40="","",VLOOKUP(AP40,'シフト記号表（勤務時間帯）'!$C$6:$U$35,19,FALSE))</f>
        <v/>
      </c>
      <c r="AQ42" s="325" t="str">
        <f>IF(AQ40="","",VLOOKUP(AQ40,'シフト記号表（勤務時間帯）'!$C$6:$U$35,19,FALSE))</f>
        <v/>
      </c>
      <c r="AR42" s="325" t="str">
        <f>IF(AR40="","",VLOOKUP(AR40,'シフト記号表（勤務時間帯）'!$C$6:$U$35,19,FALSE))</f>
        <v/>
      </c>
      <c r="AS42" s="325" t="str">
        <f>IF(AS40="","",VLOOKUP(AS40,'シフト記号表（勤務時間帯）'!$C$6:$U$35,19,FALSE))</f>
        <v/>
      </c>
      <c r="AT42" s="326" t="str">
        <f>IF(AT40="","",VLOOKUP(AT40,'シフト記号表（勤務時間帯）'!$C$6:$U$35,19,FALSE))</f>
        <v/>
      </c>
      <c r="AU42" s="324" t="str">
        <f>IF(AU40="","",VLOOKUP(AU40,'シフト記号表（勤務時間帯）'!$C$6:$U$35,19,FALSE))</f>
        <v/>
      </c>
      <c r="AV42" s="325" t="str">
        <f>IF(AV40="","",VLOOKUP(AV40,'シフト記号表（勤務時間帯）'!$C$6:$U$35,19,FALSE))</f>
        <v/>
      </c>
      <c r="AW42" s="325" t="str">
        <f>IF(AW40="","",VLOOKUP(AW40,'シフト記号表（勤務時間帯）'!$C$6:$U$35,19,FALSE))</f>
        <v/>
      </c>
      <c r="AX42" s="797">
        <f>IF($BB$3="４週",SUM(S42:AT42),IF($BB$3="暦月",SUM(S42:AW42),""))</f>
        <v>0</v>
      </c>
      <c r="AY42" s="798"/>
      <c r="AZ42" s="799">
        <f>IF($BB$3="４週",AX42/4,IF($BB$3="暦月",'勤務形態一覧表（100名）'!AX42/('勤務形態一覧表（100名）'!$BB$8/7),""))</f>
        <v>0</v>
      </c>
      <c r="BA42" s="800"/>
      <c r="BB42" s="825"/>
      <c r="BC42" s="826"/>
      <c r="BD42" s="826"/>
      <c r="BE42" s="826"/>
      <c r="BF42" s="827"/>
    </row>
    <row r="43" spans="2:58" ht="20.25" customHeight="1" x14ac:dyDescent="0.15">
      <c r="B43" s="831">
        <f>B40+1</f>
        <v>8</v>
      </c>
      <c r="C43" s="833"/>
      <c r="D43" s="834"/>
      <c r="E43" s="835"/>
      <c r="F43" s="327"/>
      <c r="G43" s="747"/>
      <c r="H43" s="750"/>
      <c r="I43" s="751"/>
      <c r="J43" s="751"/>
      <c r="K43" s="752"/>
      <c r="L43" s="754"/>
      <c r="M43" s="755"/>
      <c r="N43" s="755"/>
      <c r="O43" s="756"/>
      <c r="P43" s="763" t="s">
        <v>672</v>
      </c>
      <c r="Q43" s="764"/>
      <c r="R43" s="765"/>
      <c r="S43" s="392"/>
      <c r="T43" s="393"/>
      <c r="U43" s="393"/>
      <c r="V43" s="393"/>
      <c r="W43" s="393"/>
      <c r="X43" s="393"/>
      <c r="Y43" s="394"/>
      <c r="Z43" s="392"/>
      <c r="AA43" s="393"/>
      <c r="AB43" s="393"/>
      <c r="AC43" s="393"/>
      <c r="AD43" s="393"/>
      <c r="AE43" s="393"/>
      <c r="AF43" s="394"/>
      <c r="AG43" s="392"/>
      <c r="AH43" s="393"/>
      <c r="AI43" s="393"/>
      <c r="AJ43" s="393"/>
      <c r="AK43" s="393"/>
      <c r="AL43" s="393"/>
      <c r="AM43" s="394"/>
      <c r="AN43" s="392"/>
      <c r="AO43" s="393"/>
      <c r="AP43" s="393"/>
      <c r="AQ43" s="393"/>
      <c r="AR43" s="393"/>
      <c r="AS43" s="393"/>
      <c r="AT43" s="394"/>
      <c r="AU43" s="392"/>
      <c r="AV43" s="393"/>
      <c r="AW43" s="393"/>
      <c r="AX43" s="949"/>
      <c r="AY43" s="950"/>
      <c r="AZ43" s="951"/>
      <c r="BA43" s="952"/>
      <c r="BB43" s="819"/>
      <c r="BC43" s="820"/>
      <c r="BD43" s="820"/>
      <c r="BE43" s="820"/>
      <c r="BF43" s="821"/>
    </row>
    <row r="44" spans="2:58" ht="20.25" customHeight="1" x14ac:dyDescent="0.15">
      <c r="B44" s="831"/>
      <c r="C44" s="836"/>
      <c r="D44" s="837"/>
      <c r="E44" s="838"/>
      <c r="F44" s="319"/>
      <c r="G44" s="748"/>
      <c r="H44" s="753"/>
      <c r="I44" s="751"/>
      <c r="J44" s="751"/>
      <c r="K44" s="752"/>
      <c r="L44" s="757"/>
      <c r="M44" s="758"/>
      <c r="N44" s="758"/>
      <c r="O44" s="759"/>
      <c r="P44" s="787" t="s">
        <v>484</v>
      </c>
      <c r="Q44" s="788"/>
      <c r="R44" s="789"/>
      <c r="S44" s="320" t="str">
        <f>IF(S43="","",VLOOKUP(S43,'シフト記号表（勤務時間帯）'!$C$6:$K$35,9,FALSE))</f>
        <v/>
      </c>
      <c r="T44" s="321" t="str">
        <f>IF(T43="","",VLOOKUP(T43,'シフト記号表（勤務時間帯）'!$C$6:$K$35,9,FALSE))</f>
        <v/>
      </c>
      <c r="U44" s="321" t="str">
        <f>IF(U43="","",VLOOKUP(U43,'シフト記号表（勤務時間帯）'!$C$6:$K$35,9,FALSE))</f>
        <v/>
      </c>
      <c r="V44" s="321" t="str">
        <f>IF(V43="","",VLOOKUP(V43,'シフト記号表（勤務時間帯）'!$C$6:$K$35,9,FALSE))</f>
        <v/>
      </c>
      <c r="W44" s="321" t="str">
        <f>IF(W43="","",VLOOKUP(W43,'シフト記号表（勤務時間帯）'!$C$6:$K$35,9,FALSE))</f>
        <v/>
      </c>
      <c r="X44" s="321" t="str">
        <f>IF(X43="","",VLOOKUP(X43,'シフト記号表（勤務時間帯）'!$C$6:$K$35,9,FALSE))</f>
        <v/>
      </c>
      <c r="Y44" s="322" t="str">
        <f>IF(Y43="","",VLOOKUP(Y43,'シフト記号表（勤務時間帯）'!$C$6:$K$35,9,FALSE))</f>
        <v/>
      </c>
      <c r="Z44" s="320" t="str">
        <f>IF(Z43="","",VLOOKUP(Z43,'シフト記号表（勤務時間帯）'!$C$6:$K$35,9,FALSE))</f>
        <v/>
      </c>
      <c r="AA44" s="321" t="str">
        <f>IF(AA43="","",VLOOKUP(AA43,'シフト記号表（勤務時間帯）'!$C$6:$K$35,9,FALSE))</f>
        <v/>
      </c>
      <c r="AB44" s="321" t="str">
        <f>IF(AB43="","",VLOOKUP(AB43,'シフト記号表（勤務時間帯）'!$C$6:$K$35,9,FALSE))</f>
        <v/>
      </c>
      <c r="AC44" s="321" t="str">
        <f>IF(AC43="","",VLOOKUP(AC43,'シフト記号表（勤務時間帯）'!$C$6:$K$35,9,FALSE))</f>
        <v/>
      </c>
      <c r="AD44" s="321" t="str">
        <f>IF(AD43="","",VLOOKUP(AD43,'シフト記号表（勤務時間帯）'!$C$6:$K$35,9,FALSE))</f>
        <v/>
      </c>
      <c r="AE44" s="321" t="str">
        <f>IF(AE43="","",VLOOKUP(AE43,'シフト記号表（勤務時間帯）'!$C$6:$K$35,9,FALSE))</f>
        <v/>
      </c>
      <c r="AF44" s="322" t="str">
        <f>IF(AF43="","",VLOOKUP(AF43,'シフト記号表（勤務時間帯）'!$C$6:$K$35,9,FALSE))</f>
        <v/>
      </c>
      <c r="AG44" s="320" t="str">
        <f>IF(AG43="","",VLOOKUP(AG43,'シフト記号表（勤務時間帯）'!$C$6:$K$35,9,FALSE))</f>
        <v/>
      </c>
      <c r="AH44" s="321" t="str">
        <f>IF(AH43="","",VLOOKUP(AH43,'シフト記号表（勤務時間帯）'!$C$6:$K$35,9,FALSE))</f>
        <v/>
      </c>
      <c r="AI44" s="321" t="str">
        <f>IF(AI43="","",VLOOKUP(AI43,'シフト記号表（勤務時間帯）'!$C$6:$K$35,9,FALSE))</f>
        <v/>
      </c>
      <c r="AJ44" s="321" t="str">
        <f>IF(AJ43="","",VLOOKUP(AJ43,'シフト記号表（勤務時間帯）'!$C$6:$K$35,9,FALSE))</f>
        <v/>
      </c>
      <c r="AK44" s="321" t="str">
        <f>IF(AK43="","",VLOOKUP(AK43,'シフト記号表（勤務時間帯）'!$C$6:$K$35,9,FALSE))</f>
        <v/>
      </c>
      <c r="AL44" s="321" t="str">
        <f>IF(AL43="","",VLOOKUP(AL43,'シフト記号表（勤務時間帯）'!$C$6:$K$35,9,FALSE))</f>
        <v/>
      </c>
      <c r="AM44" s="322" t="str">
        <f>IF(AM43="","",VLOOKUP(AM43,'シフト記号表（勤務時間帯）'!$C$6:$K$35,9,FALSE))</f>
        <v/>
      </c>
      <c r="AN44" s="320" t="str">
        <f>IF(AN43="","",VLOOKUP(AN43,'シフト記号表（勤務時間帯）'!$C$6:$K$35,9,FALSE))</f>
        <v/>
      </c>
      <c r="AO44" s="321" t="str">
        <f>IF(AO43="","",VLOOKUP(AO43,'シフト記号表（勤務時間帯）'!$C$6:$K$35,9,FALSE))</f>
        <v/>
      </c>
      <c r="AP44" s="321" t="str">
        <f>IF(AP43="","",VLOOKUP(AP43,'シフト記号表（勤務時間帯）'!$C$6:$K$35,9,FALSE))</f>
        <v/>
      </c>
      <c r="AQ44" s="321" t="str">
        <f>IF(AQ43="","",VLOOKUP(AQ43,'シフト記号表（勤務時間帯）'!$C$6:$K$35,9,FALSE))</f>
        <v/>
      </c>
      <c r="AR44" s="321" t="str">
        <f>IF(AR43="","",VLOOKUP(AR43,'シフト記号表（勤務時間帯）'!$C$6:$K$35,9,FALSE))</f>
        <v/>
      </c>
      <c r="AS44" s="321" t="str">
        <f>IF(AS43="","",VLOOKUP(AS43,'シフト記号表（勤務時間帯）'!$C$6:$K$35,9,FALSE))</f>
        <v/>
      </c>
      <c r="AT44" s="322" t="str">
        <f>IF(AT43="","",VLOOKUP(AT43,'シフト記号表（勤務時間帯）'!$C$6:$K$35,9,FALSE))</f>
        <v/>
      </c>
      <c r="AU44" s="320" t="str">
        <f>IF(AU43="","",VLOOKUP(AU43,'シフト記号表（勤務時間帯）'!$C$6:$K$35,9,FALSE))</f>
        <v/>
      </c>
      <c r="AV44" s="321" t="str">
        <f>IF(AV43="","",VLOOKUP(AV43,'シフト記号表（勤務時間帯）'!$C$6:$K$35,9,FALSE))</f>
        <v/>
      </c>
      <c r="AW44" s="321" t="str">
        <f>IF(AW43="","",VLOOKUP(AW43,'シフト記号表（勤務時間帯）'!$C$6:$K$35,9,FALSE))</f>
        <v/>
      </c>
      <c r="AX44" s="790">
        <f>IF($BB$3="４週",SUM(S44:AT44),IF($BB$3="暦月",SUM(S44:AW44),""))</f>
        <v>0</v>
      </c>
      <c r="AY44" s="791"/>
      <c r="AZ44" s="792">
        <f>IF($BB$3="４週",AX44/4,IF($BB$3="暦月",'勤務形態一覧表（100名）'!AX44/('勤務形態一覧表（100名）'!$BB$8/7),""))</f>
        <v>0</v>
      </c>
      <c r="BA44" s="793"/>
      <c r="BB44" s="822"/>
      <c r="BC44" s="823"/>
      <c r="BD44" s="823"/>
      <c r="BE44" s="823"/>
      <c r="BF44" s="824"/>
    </row>
    <row r="45" spans="2:58" ht="20.25" customHeight="1" x14ac:dyDescent="0.15">
      <c r="B45" s="831"/>
      <c r="C45" s="839"/>
      <c r="D45" s="840"/>
      <c r="E45" s="841"/>
      <c r="F45" s="319">
        <f>C43</f>
        <v>0</v>
      </c>
      <c r="G45" s="749"/>
      <c r="H45" s="753"/>
      <c r="I45" s="751"/>
      <c r="J45" s="751"/>
      <c r="K45" s="752"/>
      <c r="L45" s="760"/>
      <c r="M45" s="761"/>
      <c r="N45" s="761"/>
      <c r="O45" s="762"/>
      <c r="P45" s="828" t="s">
        <v>485</v>
      </c>
      <c r="Q45" s="829"/>
      <c r="R45" s="830"/>
      <c r="S45" s="324" t="str">
        <f>IF(S43="","",VLOOKUP(S43,'シフト記号表（勤務時間帯）'!$C$6:$U$35,19,FALSE))</f>
        <v/>
      </c>
      <c r="T45" s="325" t="str">
        <f>IF(T43="","",VLOOKUP(T43,'シフト記号表（勤務時間帯）'!$C$6:$U$35,19,FALSE))</f>
        <v/>
      </c>
      <c r="U45" s="325" t="str">
        <f>IF(U43="","",VLOOKUP(U43,'シフト記号表（勤務時間帯）'!$C$6:$U$35,19,FALSE))</f>
        <v/>
      </c>
      <c r="V45" s="325" t="str">
        <f>IF(V43="","",VLOOKUP(V43,'シフト記号表（勤務時間帯）'!$C$6:$U$35,19,FALSE))</f>
        <v/>
      </c>
      <c r="W45" s="325" t="str">
        <f>IF(W43="","",VLOOKUP(W43,'シフト記号表（勤務時間帯）'!$C$6:$U$35,19,FALSE))</f>
        <v/>
      </c>
      <c r="X45" s="325" t="str">
        <f>IF(X43="","",VLOOKUP(X43,'シフト記号表（勤務時間帯）'!$C$6:$U$35,19,FALSE))</f>
        <v/>
      </c>
      <c r="Y45" s="326" t="str">
        <f>IF(Y43="","",VLOOKUP(Y43,'シフト記号表（勤務時間帯）'!$C$6:$U$35,19,FALSE))</f>
        <v/>
      </c>
      <c r="Z45" s="324" t="str">
        <f>IF(Z43="","",VLOOKUP(Z43,'シフト記号表（勤務時間帯）'!$C$6:$U$35,19,FALSE))</f>
        <v/>
      </c>
      <c r="AA45" s="325" t="str">
        <f>IF(AA43="","",VLOOKUP(AA43,'シフト記号表（勤務時間帯）'!$C$6:$U$35,19,FALSE))</f>
        <v/>
      </c>
      <c r="AB45" s="325" t="str">
        <f>IF(AB43="","",VLOOKUP(AB43,'シフト記号表（勤務時間帯）'!$C$6:$U$35,19,FALSE))</f>
        <v/>
      </c>
      <c r="AC45" s="325" t="str">
        <f>IF(AC43="","",VLOOKUP(AC43,'シフト記号表（勤務時間帯）'!$C$6:$U$35,19,FALSE))</f>
        <v/>
      </c>
      <c r="AD45" s="325" t="str">
        <f>IF(AD43="","",VLOOKUP(AD43,'シフト記号表（勤務時間帯）'!$C$6:$U$35,19,FALSE))</f>
        <v/>
      </c>
      <c r="AE45" s="325" t="str">
        <f>IF(AE43="","",VLOOKUP(AE43,'シフト記号表（勤務時間帯）'!$C$6:$U$35,19,FALSE))</f>
        <v/>
      </c>
      <c r="AF45" s="326" t="str">
        <f>IF(AF43="","",VLOOKUP(AF43,'シフト記号表（勤務時間帯）'!$C$6:$U$35,19,FALSE))</f>
        <v/>
      </c>
      <c r="AG45" s="324" t="str">
        <f>IF(AG43="","",VLOOKUP(AG43,'シフト記号表（勤務時間帯）'!$C$6:$U$35,19,FALSE))</f>
        <v/>
      </c>
      <c r="AH45" s="325" t="str">
        <f>IF(AH43="","",VLOOKUP(AH43,'シフト記号表（勤務時間帯）'!$C$6:$U$35,19,FALSE))</f>
        <v/>
      </c>
      <c r="AI45" s="325" t="str">
        <f>IF(AI43="","",VLOOKUP(AI43,'シフト記号表（勤務時間帯）'!$C$6:$U$35,19,FALSE))</f>
        <v/>
      </c>
      <c r="AJ45" s="325" t="str">
        <f>IF(AJ43="","",VLOOKUP(AJ43,'シフト記号表（勤務時間帯）'!$C$6:$U$35,19,FALSE))</f>
        <v/>
      </c>
      <c r="AK45" s="325" t="str">
        <f>IF(AK43="","",VLOOKUP(AK43,'シフト記号表（勤務時間帯）'!$C$6:$U$35,19,FALSE))</f>
        <v/>
      </c>
      <c r="AL45" s="325" t="str">
        <f>IF(AL43="","",VLOOKUP(AL43,'シフト記号表（勤務時間帯）'!$C$6:$U$35,19,FALSE))</f>
        <v/>
      </c>
      <c r="AM45" s="326" t="str">
        <f>IF(AM43="","",VLOOKUP(AM43,'シフト記号表（勤務時間帯）'!$C$6:$U$35,19,FALSE))</f>
        <v/>
      </c>
      <c r="AN45" s="324" t="str">
        <f>IF(AN43="","",VLOOKUP(AN43,'シフト記号表（勤務時間帯）'!$C$6:$U$35,19,FALSE))</f>
        <v/>
      </c>
      <c r="AO45" s="325" t="str">
        <f>IF(AO43="","",VLOOKUP(AO43,'シフト記号表（勤務時間帯）'!$C$6:$U$35,19,FALSE))</f>
        <v/>
      </c>
      <c r="AP45" s="325" t="str">
        <f>IF(AP43="","",VLOOKUP(AP43,'シフト記号表（勤務時間帯）'!$C$6:$U$35,19,FALSE))</f>
        <v/>
      </c>
      <c r="AQ45" s="325" t="str">
        <f>IF(AQ43="","",VLOOKUP(AQ43,'シフト記号表（勤務時間帯）'!$C$6:$U$35,19,FALSE))</f>
        <v/>
      </c>
      <c r="AR45" s="325" t="str">
        <f>IF(AR43="","",VLOOKUP(AR43,'シフト記号表（勤務時間帯）'!$C$6:$U$35,19,FALSE))</f>
        <v/>
      </c>
      <c r="AS45" s="325" t="str">
        <f>IF(AS43="","",VLOOKUP(AS43,'シフト記号表（勤務時間帯）'!$C$6:$U$35,19,FALSE))</f>
        <v/>
      </c>
      <c r="AT45" s="326" t="str">
        <f>IF(AT43="","",VLOOKUP(AT43,'シフト記号表（勤務時間帯）'!$C$6:$U$35,19,FALSE))</f>
        <v/>
      </c>
      <c r="AU45" s="324" t="str">
        <f>IF(AU43="","",VLOOKUP(AU43,'シフト記号表（勤務時間帯）'!$C$6:$U$35,19,FALSE))</f>
        <v/>
      </c>
      <c r="AV45" s="325" t="str">
        <f>IF(AV43="","",VLOOKUP(AV43,'シフト記号表（勤務時間帯）'!$C$6:$U$35,19,FALSE))</f>
        <v/>
      </c>
      <c r="AW45" s="325" t="str">
        <f>IF(AW43="","",VLOOKUP(AW43,'シフト記号表（勤務時間帯）'!$C$6:$U$35,19,FALSE))</f>
        <v/>
      </c>
      <c r="AX45" s="797">
        <f>IF($BB$3="４週",SUM(S45:AT45),IF($BB$3="暦月",SUM(S45:AW45),""))</f>
        <v>0</v>
      </c>
      <c r="AY45" s="798"/>
      <c r="AZ45" s="799">
        <f>IF($BB$3="４週",AX45/4,IF($BB$3="暦月",'勤務形態一覧表（100名）'!AX45/('勤務形態一覧表（100名）'!$BB$8/7),""))</f>
        <v>0</v>
      </c>
      <c r="BA45" s="800"/>
      <c r="BB45" s="825"/>
      <c r="BC45" s="826"/>
      <c r="BD45" s="826"/>
      <c r="BE45" s="826"/>
      <c r="BF45" s="827"/>
    </row>
    <row r="46" spans="2:58" ht="20.25" customHeight="1" x14ac:dyDescent="0.15">
      <c r="B46" s="831">
        <f>B43+1</f>
        <v>9</v>
      </c>
      <c r="C46" s="833"/>
      <c r="D46" s="834"/>
      <c r="E46" s="835"/>
      <c r="F46" s="327"/>
      <c r="G46" s="747"/>
      <c r="H46" s="750"/>
      <c r="I46" s="751"/>
      <c r="J46" s="751"/>
      <c r="K46" s="752"/>
      <c r="L46" s="754"/>
      <c r="M46" s="755"/>
      <c r="N46" s="755"/>
      <c r="O46" s="756"/>
      <c r="P46" s="763" t="s">
        <v>672</v>
      </c>
      <c r="Q46" s="764"/>
      <c r="R46" s="765"/>
      <c r="S46" s="392"/>
      <c r="T46" s="393"/>
      <c r="U46" s="393"/>
      <c r="V46" s="393"/>
      <c r="W46" s="393"/>
      <c r="X46" s="393"/>
      <c r="Y46" s="394"/>
      <c r="Z46" s="392"/>
      <c r="AA46" s="393"/>
      <c r="AB46" s="393"/>
      <c r="AC46" s="393"/>
      <c r="AD46" s="393"/>
      <c r="AE46" s="393"/>
      <c r="AF46" s="394"/>
      <c r="AG46" s="392"/>
      <c r="AH46" s="393"/>
      <c r="AI46" s="393"/>
      <c r="AJ46" s="393"/>
      <c r="AK46" s="393"/>
      <c r="AL46" s="393"/>
      <c r="AM46" s="394"/>
      <c r="AN46" s="392"/>
      <c r="AO46" s="393"/>
      <c r="AP46" s="393"/>
      <c r="AQ46" s="393"/>
      <c r="AR46" s="393"/>
      <c r="AS46" s="393"/>
      <c r="AT46" s="394"/>
      <c r="AU46" s="392"/>
      <c r="AV46" s="393"/>
      <c r="AW46" s="393"/>
      <c r="AX46" s="949"/>
      <c r="AY46" s="950"/>
      <c r="AZ46" s="951"/>
      <c r="BA46" s="952"/>
      <c r="BB46" s="819"/>
      <c r="BC46" s="820"/>
      <c r="BD46" s="820"/>
      <c r="BE46" s="820"/>
      <c r="BF46" s="821"/>
    </row>
    <row r="47" spans="2:58" ht="20.25" customHeight="1" x14ac:dyDescent="0.15">
      <c r="B47" s="831"/>
      <c r="C47" s="836"/>
      <c r="D47" s="837"/>
      <c r="E47" s="838"/>
      <c r="F47" s="319"/>
      <c r="G47" s="748"/>
      <c r="H47" s="753"/>
      <c r="I47" s="751"/>
      <c r="J47" s="751"/>
      <c r="K47" s="752"/>
      <c r="L47" s="757"/>
      <c r="M47" s="758"/>
      <c r="N47" s="758"/>
      <c r="O47" s="759"/>
      <c r="P47" s="787" t="s">
        <v>484</v>
      </c>
      <c r="Q47" s="788"/>
      <c r="R47" s="789"/>
      <c r="S47" s="320" t="str">
        <f>IF(S46="","",VLOOKUP(S46,'シフト記号表（勤務時間帯）'!$C$6:$K$35,9,FALSE))</f>
        <v/>
      </c>
      <c r="T47" s="321" t="str">
        <f>IF(T46="","",VLOOKUP(T46,'シフト記号表（勤務時間帯）'!$C$6:$K$35,9,FALSE))</f>
        <v/>
      </c>
      <c r="U47" s="321" t="str">
        <f>IF(U46="","",VLOOKUP(U46,'シフト記号表（勤務時間帯）'!$C$6:$K$35,9,FALSE))</f>
        <v/>
      </c>
      <c r="V47" s="321" t="str">
        <f>IF(V46="","",VLOOKUP(V46,'シフト記号表（勤務時間帯）'!$C$6:$K$35,9,FALSE))</f>
        <v/>
      </c>
      <c r="W47" s="321" t="str">
        <f>IF(W46="","",VLOOKUP(W46,'シフト記号表（勤務時間帯）'!$C$6:$K$35,9,FALSE))</f>
        <v/>
      </c>
      <c r="X47" s="321" t="str">
        <f>IF(X46="","",VLOOKUP(X46,'シフト記号表（勤務時間帯）'!$C$6:$K$35,9,FALSE))</f>
        <v/>
      </c>
      <c r="Y47" s="322" t="str">
        <f>IF(Y46="","",VLOOKUP(Y46,'シフト記号表（勤務時間帯）'!$C$6:$K$35,9,FALSE))</f>
        <v/>
      </c>
      <c r="Z47" s="320" t="str">
        <f>IF(Z46="","",VLOOKUP(Z46,'シフト記号表（勤務時間帯）'!$C$6:$K$35,9,FALSE))</f>
        <v/>
      </c>
      <c r="AA47" s="321" t="str">
        <f>IF(AA46="","",VLOOKUP(AA46,'シフト記号表（勤務時間帯）'!$C$6:$K$35,9,FALSE))</f>
        <v/>
      </c>
      <c r="AB47" s="321" t="str">
        <f>IF(AB46="","",VLOOKUP(AB46,'シフト記号表（勤務時間帯）'!$C$6:$K$35,9,FALSE))</f>
        <v/>
      </c>
      <c r="AC47" s="321" t="str">
        <f>IF(AC46="","",VLOOKUP(AC46,'シフト記号表（勤務時間帯）'!$C$6:$K$35,9,FALSE))</f>
        <v/>
      </c>
      <c r="AD47" s="321" t="str">
        <f>IF(AD46="","",VLOOKUP(AD46,'シフト記号表（勤務時間帯）'!$C$6:$K$35,9,FALSE))</f>
        <v/>
      </c>
      <c r="AE47" s="321" t="str">
        <f>IF(AE46="","",VLOOKUP(AE46,'シフト記号表（勤務時間帯）'!$C$6:$K$35,9,FALSE))</f>
        <v/>
      </c>
      <c r="AF47" s="322" t="str">
        <f>IF(AF46="","",VLOOKUP(AF46,'シフト記号表（勤務時間帯）'!$C$6:$K$35,9,FALSE))</f>
        <v/>
      </c>
      <c r="AG47" s="320" t="str">
        <f>IF(AG46="","",VLOOKUP(AG46,'シフト記号表（勤務時間帯）'!$C$6:$K$35,9,FALSE))</f>
        <v/>
      </c>
      <c r="AH47" s="321" t="str">
        <f>IF(AH46="","",VLOOKUP(AH46,'シフト記号表（勤務時間帯）'!$C$6:$K$35,9,FALSE))</f>
        <v/>
      </c>
      <c r="AI47" s="321" t="str">
        <f>IF(AI46="","",VLOOKUP(AI46,'シフト記号表（勤務時間帯）'!$C$6:$K$35,9,FALSE))</f>
        <v/>
      </c>
      <c r="AJ47" s="321" t="str">
        <f>IF(AJ46="","",VLOOKUP(AJ46,'シフト記号表（勤務時間帯）'!$C$6:$K$35,9,FALSE))</f>
        <v/>
      </c>
      <c r="AK47" s="321" t="str">
        <f>IF(AK46="","",VLOOKUP(AK46,'シフト記号表（勤務時間帯）'!$C$6:$K$35,9,FALSE))</f>
        <v/>
      </c>
      <c r="AL47" s="321" t="str">
        <f>IF(AL46="","",VLOOKUP(AL46,'シフト記号表（勤務時間帯）'!$C$6:$K$35,9,FALSE))</f>
        <v/>
      </c>
      <c r="AM47" s="322" t="str">
        <f>IF(AM46="","",VLOOKUP(AM46,'シフト記号表（勤務時間帯）'!$C$6:$K$35,9,FALSE))</f>
        <v/>
      </c>
      <c r="AN47" s="320" t="str">
        <f>IF(AN46="","",VLOOKUP(AN46,'シフト記号表（勤務時間帯）'!$C$6:$K$35,9,FALSE))</f>
        <v/>
      </c>
      <c r="AO47" s="321" t="str">
        <f>IF(AO46="","",VLOOKUP(AO46,'シフト記号表（勤務時間帯）'!$C$6:$K$35,9,FALSE))</f>
        <v/>
      </c>
      <c r="AP47" s="321" t="str">
        <f>IF(AP46="","",VLOOKUP(AP46,'シフト記号表（勤務時間帯）'!$C$6:$K$35,9,FALSE))</f>
        <v/>
      </c>
      <c r="AQ47" s="321" t="str">
        <f>IF(AQ46="","",VLOOKUP(AQ46,'シフト記号表（勤務時間帯）'!$C$6:$K$35,9,FALSE))</f>
        <v/>
      </c>
      <c r="AR47" s="321" t="str">
        <f>IF(AR46="","",VLOOKUP(AR46,'シフト記号表（勤務時間帯）'!$C$6:$K$35,9,FALSE))</f>
        <v/>
      </c>
      <c r="AS47" s="321" t="str">
        <f>IF(AS46="","",VLOOKUP(AS46,'シフト記号表（勤務時間帯）'!$C$6:$K$35,9,FALSE))</f>
        <v/>
      </c>
      <c r="AT47" s="322" t="str">
        <f>IF(AT46="","",VLOOKUP(AT46,'シフト記号表（勤務時間帯）'!$C$6:$K$35,9,FALSE))</f>
        <v/>
      </c>
      <c r="AU47" s="320" t="str">
        <f>IF(AU46="","",VLOOKUP(AU46,'シフト記号表（勤務時間帯）'!$C$6:$K$35,9,FALSE))</f>
        <v/>
      </c>
      <c r="AV47" s="321" t="str">
        <f>IF(AV46="","",VLOOKUP(AV46,'シフト記号表（勤務時間帯）'!$C$6:$K$35,9,FALSE))</f>
        <v/>
      </c>
      <c r="AW47" s="321" t="str">
        <f>IF(AW46="","",VLOOKUP(AW46,'シフト記号表（勤務時間帯）'!$C$6:$K$35,9,FALSE))</f>
        <v/>
      </c>
      <c r="AX47" s="790">
        <f>IF($BB$3="４週",SUM(S47:AT47),IF($BB$3="暦月",SUM(S47:AW47),""))</f>
        <v>0</v>
      </c>
      <c r="AY47" s="791"/>
      <c r="AZ47" s="792">
        <f>IF($BB$3="４週",AX47/4,IF($BB$3="暦月",'勤務形態一覧表（100名）'!AX47/('勤務形態一覧表（100名）'!$BB$8/7),""))</f>
        <v>0</v>
      </c>
      <c r="BA47" s="793"/>
      <c r="BB47" s="822"/>
      <c r="BC47" s="823"/>
      <c r="BD47" s="823"/>
      <c r="BE47" s="823"/>
      <c r="BF47" s="824"/>
    </row>
    <row r="48" spans="2:58" ht="20.25" customHeight="1" x14ac:dyDescent="0.15">
      <c r="B48" s="831"/>
      <c r="C48" s="839"/>
      <c r="D48" s="840"/>
      <c r="E48" s="841"/>
      <c r="F48" s="319">
        <f>C46</f>
        <v>0</v>
      </c>
      <c r="G48" s="749"/>
      <c r="H48" s="753"/>
      <c r="I48" s="751"/>
      <c r="J48" s="751"/>
      <c r="K48" s="752"/>
      <c r="L48" s="760"/>
      <c r="M48" s="761"/>
      <c r="N48" s="761"/>
      <c r="O48" s="762"/>
      <c r="P48" s="828" t="s">
        <v>485</v>
      </c>
      <c r="Q48" s="829"/>
      <c r="R48" s="830"/>
      <c r="S48" s="324" t="str">
        <f>IF(S46="","",VLOOKUP(S46,'シフト記号表（勤務時間帯）'!$C$6:$U$35,19,FALSE))</f>
        <v/>
      </c>
      <c r="T48" s="325" t="str">
        <f>IF(T46="","",VLOOKUP(T46,'シフト記号表（勤務時間帯）'!$C$6:$U$35,19,FALSE))</f>
        <v/>
      </c>
      <c r="U48" s="325" t="str">
        <f>IF(U46="","",VLOOKUP(U46,'シフト記号表（勤務時間帯）'!$C$6:$U$35,19,FALSE))</f>
        <v/>
      </c>
      <c r="V48" s="325" t="str">
        <f>IF(V46="","",VLOOKUP(V46,'シフト記号表（勤務時間帯）'!$C$6:$U$35,19,FALSE))</f>
        <v/>
      </c>
      <c r="W48" s="325" t="str">
        <f>IF(W46="","",VLOOKUP(W46,'シフト記号表（勤務時間帯）'!$C$6:$U$35,19,FALSE))</f>
        <v/>
      </c>
      <c r="X48" s="325" t="str">
        <f>IF(X46="","",VLOOKUP(X46,'シフト記号表（勤務時間帯）'!$C$6:$U$35,19,FALSE))</f>
        <v/>
      </c>
      <c r="Y48" s="326" t="str">
        <f>IF(Y46="","",VLOOKUP(Y46,'シフト記号表（勤務時間帯）'!$C$6:$U$35,19,FALSE))</f>
        <v/>
      </c>
      <c r="Z48" s="324" t="str">
        <f>IF(Z46="","",VLOOKUP(Z46,'シフト記号表（勤務時間帯）'!$C$6:$U$35,19,FALSE))</f>
        <v/>
      </c>
      <c r="AA48" s="325" t="str">
        <f>IF(AA46="","",VLOOKUP(AA46,'シフト記号表（勤務時間帯）'!$C$6:$U$35,19,FALSE))</f>
        <v/>
      </c>
      <c r="AB48" s="325" t="str">
        <f>IF(AB46="","",VLOOKUP(AB46,'シフト記号表（勤務時間帯）'!$C$6:$U$35,19,FALSE))</f>
        <v/>
      </c>
      <c r="AC48" s="325" t="str">
        <f>IF(AC46="","",VLOOKUP(AC46,'シフト記号表（勤務時間帯）'!$C$6:$U$35,19,FALSE))</f>
        <v/>
      </c>
      <c r="AD48" s="325" t="str">
        <f>IF(AD46="","",VLOOKUP(AD46,'シフト記号表（勤務時間帯）'!$C$6:$U$35,19,FALSE))</f>
        <v/>
      </c>
      <c r="AE48" s="325" t="str">
        <f>IF(AE46="","",VLOOKUP(AE46,'シフト記号表（勤務時間帯）'!$C$6:$U$35,19,FALSE))</f>
        <v/>
      </c>
      <c r="AF48" s="326" t="str">
        <f>IF(AF46="","",VLOOKUP(AF46,'シフト記号表（勤務時間帯）'!$C$6:$U$35,19,FALSE))</f>
        <v/>
      </c>
      <c r="AG48" s="324" t="str">
        <f>IF(AG46="","",VLOOKUP(AG46,'シフト記号表（勤務時間帯）'!$C$6:$U$35,19,FALSE))</f>
        <v/>
      </c>
      <c r="AH48" s="325" t="str">
        <f>IF(AH46="","",VLOOKUP(AH46,'シフト記号表（勤務時間帯）'!$C$6:$U$35,19,FALSE))</f>
        <v/>
      </c>
      <c r="AI48" s="325" t="str">
        <f>IF(AI46="","",VLOOKUP(AI46,'シフト記号表（勤務時間帯）'!$C$6:$U$35,19,FALSE))</f>
        <v/>
      </c>
      <c r="AJ48" s="325" t="str">
        <f>IF(AJ46="","",VLOOKUP(AJ46,'シフト記号表（勤務時間帯）'!$C$6:$U$35,19,FALSE))</f>
        <v/>
      </c>
      <c r="AK48" s="325" t="str">
        <f>IF(AK46="","",VLOOKUP(AK46,'シフト記号表（勤務時間帯）'!$C$6:$U$35,19,FALSE))</f>
        <v/>
      </c>
      <c r="AL48" s="325" t="str">
        <f>IF(AL46="","",VLOOKUP(AL46,'シフト記号表（勤務時間帯）'!$C$6:$U$35,19,FALSE))</f>
        <v/>
      </c>
      <c r="AM48" s="326" t="str">
        <f>IF(AM46="","",VLOOKUP(AM46,'シフト記号表（勤務時間帯）'!$C$6:$U$35,19,FALSE))</f>
        <v/>
      </c>
      <c r="AN48" s="324" t="str">
        <f>IF(AN46="","",VLOOKUP(AN46,'シフト記号表（勤務時間帯）'!$C$6:$U$35,19,FALSE))</f>
        <v/>
      </c>
      <c r="AO48" s="325" t="str">
        <f>IF(AO46="","",VLOOKUP(AO46,'シフト記号表（勤務時間帯）'!$C$6:$U$35,19,FALSE))</f>
        <v/>
      </c>
      <c r="AP48" s="325" t="str">
        <f>IF(AP46="","",VLOOKUP(AP46,'シフト記号表（勤務時間帯）'!$C$6:$U$35,19,FALSE))</f>
        <v/>
      </c>
      <c r="AQ48" s="325" t="str">
        <f>IF(AQ46="","",VLOOKUP(AQ46,'シフト記号表（勤務時間帯）'!$C$6:$U$35,19,FALSE))</f>
        <v/>
      </c>
      <c r="AR48" s="325" t="str">
        <f>IF(AR46="","",VLOOKUP(AR46,'シフト記号表（勤務時間帯）'!$C$6:$U$35,19,FALSE))</f>
        <v/>
      </c>
      <c r="AS48" s="325" t="str">
        <f>IF(AS46="","",VLOOKUP(AS46,'シフト記号表（勤務時間帯）'!$C$6:$U$35,19,FALSE))</f>
        <v/>
      </c>
      <c r="AT48" s="326" t="str">
        <f>IF(AT46="","",VLOOKUP(AT46,'シフト記号表（勤務時間帯）'!$C$6:$U$35,19,FALSE))</f>
        <v/>
      </c>
      <c r="AU48" s="324" t="str">
        <f>IF(AU46="","",VLOOKUP(AU46,'シフト記号表（勤務時間帯）'!$C$6:$U$35,19,FALSE))</f>
        <v/>
      </c>
      <c r="AV48" s="325" t="str">
        <f>IF(AV46="","",VLOOKUP(AV46,'シフト記号表（勤務時間帯）'!$C$6:$U$35,19,FALSE))</f>
        <v/>
      </c>
      <c r="AW48" s="325" t="str">
        <f>IF(AW46="","",VLOOKUP(AW46,'シフト記号表（勤務時間帯）'!$C$6:$U$35,19,FALSE))</f>
        <v/>
      </c>
      <c r="AX48" s="797">
        <f>IF($BB$3="４週",SUM(S48:AT48),IF($BB$3="暦月",SUM(S48:AW48),""))</f>
        <v>0</v>
      </c>
      <c r="AY48" s="798"/>
      <c r="AZ48" s="799">
        <f>IF($BB$3="４週",AX48/4,IF($BB$3="暦月",'勤務形態一覧表（100名）'!AX48/('勤務形態一覧表（100名）'!$BB$8/7),""))</f>
        <v>0</v>
      </c>
      <c r="BA48" s="800"/>
      <c r="BB48" s="825"/>
      <c r="BC48" s="826"/>
      <c r="BD48" s="826"/>
      <c r="BE48" s="826"/>
      <c r="BF48" s="827"/>
    </row>
    <row r="49" spans="2:58" ht="20.25" customHeight="1" x14ac:dyDescent="0.15">
      <c r="B49" s="831">
        <f>B46+1</f>
        <v>10</v>
      </c>
      <c r="C49" s="833"/>
      <c r="D49" s="834"/>
      <c r="E49" s="835"/>
      <c r="F49" s="327"/>
      <c r="G49" s="747"/>
      <c r="H49" s="750"/>
      <c r="I49" s="751"/>
      <c r="J49" s="751"/>
      <c r="K49" s="752"/>
      <c r="L49" s="754"/>
      <c r="M49" s="755"/>
      <c r="N49" s="755"/>
      <c r="O49" s="756"/>
      <c r="P49" s="763" t="s">
        <v>672</v>
      </c>
      <c r="Q49" s="764"/>
      <c r="R49" s="765"/>
      <c r="S49" s="392"/>
      <c r="T49" s="393"/>
      <c r="U49" s="393"/>
      <c r="V49" s="393"/>
      <c r="W49" s="393"/>
      <c r="X49" s="393"/>
      <c r="Y49" s="394"/>
      <c r="Z49" s="392"/>
      <c r="AA49" s="393"/>
      <c r="AB49" s="393"/>
      <c r="AC49" s="393"/>
      <c r="AD49" s="393"/>
      <c r="AE49" s="393"/>
      <c r="AF49" s="394"/>
      <c r="AG49" s="392"/>
      <c r="AH49" s="393"/>
      <c r="AI49" s="393"/>
      <c r="AJ49" s="393"/>
      <c r="AK49" s="393"/>
      <c r="AL49" s="393"/>
      <c r="AM49" s="394"/>
      <c r="AN49" s="392"/>
      <c r="AO49" s="393"/>
      <c r="AP49" s="393"/>
      <c r="AQ49" s="393"/>
      <c r="AR49" s="393"/>
      <c r="AS49" s="393"/>
      <c r="AT49" s="394"/>
      <c r="AU49" s="392"/>
      <c r="AV49" s="393"/>
      <c r="AW49" s="393"/>
      <c r="AX49" s="949"/>
      <c r="AY49" s="950"/>
      <c r="AZ49" s="951"/>
      <c r="BA49" s="952"/>
      <c r="BB49" s="819"/>
      <c r="BC49" s="820"/>
      <c r="BD49" s="820"/>
      <c r="BE49" s="820"/>
      <c r="BF49" s="821"/>
    </row>
    <row r="50" spans="2:58" ht="20.25" customHeight="1" x14ac:dyDescent="0.15">
      <c r="B50" s="831"/>
      <c r="C50" s="836"/>
      <c r="D50" s="837"/>
      <c r="E50" s="838"/>
      <c r="F50" s="319"/>
      <c r="G50" s="748"/>
      <c r="H50" s="753"/>
      <c r="I50" s="751"/>
      <c r="J50" s="751"/>
      <c r="K50" s="752"/>
      <c r="L50" s="757"/>
      <c r="M50" s="758"/>
      <c r="N50" s="758"/>
      <c r="O50" s="759"/>
      <c r="P50" s="787" t="s">
        <v>484</v>
      </c>
      <c r="Q50" s="788"/>
      <c r="R50" s="789"/>
      <c r="S50" s="320" t="str">
        <f>IF(S49="","",VLOOKUP(S49,'シフト記号表（勤務時間帯）'!$C$6:$K$35,9,FALSE))</f>
        <v/>
      </c>
      <c r="T50" s="321" t="str">
        <f>IF(T49="","",VLOOKUP(T49,'シフト記号表（勤務時間帯）'!$C$6:$K$35,9,FALSE))</f>
        <v/>
      </c>
      <c r="U50" s="321" t="str">
        <f>IF(U49="","",VLOOKUP(U49,'シフト記号表（勤務時間帯）'!$C$6:$K$35,9,FALSE))</f>
        <v/>
      </c>
      <c r="V50" s="321" t="str">
        <f>IF(V49="","",VLOOKUP(V49,'シフト記号表（勤務時間帯）'!$C$6:$K$35,9,FALSE))</f>
        <v/>
      </c>
      <c r="W50" s="321" t="str">
        <f>IF(W49="","",VLOOKUP(W49,'シフト記号表（勤務時間帯）'!$C$6:$K$35,9,FALSE))</f>
        <v/>
      </c>
      <c r="X50" s="321" t="str">
        <f>IF(X49="","",VLOOKUP(X49,'シフト記号表（勤務時間帯）'!$C$6:$K$35,9,FALSE))</f>
        <v/>
      </c>
      <c r="Y50" s="322" t="str">
        <f>IF(Y49="","",VLOOKUP(Y49,'シフト記号表（勤務時間帯）'!$C$6:$K$35,9,FALSE))</f>
        <v/>
      </c>
      <c r="Z50" s="320" t="str">
        <f>IF(Z49="","",VLOOKUP(Z49,'シフト記号表（勤務時間帯）'!$C$6:$K$35,9,FALSE))</f>
        <v/>
      </c>
      <c r="AA50" s="321" t="str">
        <f>IF(AA49="","",VLOOKUP(AA49,'シフト記号表（勤務時間帯）'!$C$6:$K$35,9,FALSE))</f>
        <v/>
      </c>
      <c r="AB50" s="321" t="str">
        <f>IF(AB49="","",VLOOKUP(AB49,'シフト記号表（勤務時間帯）'!$C$6:$K$35,9,FALSE))</f>
        <v/>
      </c>
      <c r="AC50" s="321" t="str">
        <f>IF(AC49="","",VLOOKUP(AC49,'シフト記号表（勤務時間帯）'!$C$6:$K$35,9,FALSE))</f>
        <v/>
      </c>
      <c r="AD50" s="321" t="str">
        <f>IF(AD49="","",VLOOKUP(AD49,'シフト記号表（勤務時間帯）'!$C$6:$K$35,9,FALSE))</f>
        <v/>
      </c>
      <c r="AE50" s="321" t="str">
        <f>IF(AE49="","",VLOOKUP(AE49,'シフト記号表（勤務時間帯）'!$C$6:$K$35,9,FALSE))</f>
        <v/>
      </c>
      <c r="AF50" s="322" t="str">
        <f>IF(AF49="","",VLOOKUP(AF49,'シフト記号表（勤務時間帯）'!$C$6:$K$35,9,FALSE))</f>
        <v/>
      </c>
      <c r="AG50" s="320" t="str">
        <f>IF(AG49="","",VLOOKUP(AG49,'シフト記号表（勤務時間帯）'!$C$6:$K$35,9,FALSE))</f>
        <v/>
      </c>
      <c r="AH50" s="321" t="str">
        <f>IF(AH49="","",VLOOKUP(AH49,'シフト記号表（勤務時間帯）'!$C$6:$K$35,9,FALSE))</f>
        <v/>
      </c>
      <c r="AI50" s="321" t="str">
        <f>IF(AI49="","",VLOOKUP(AI49,'シフト記号表（勤務時間帯）'!$C$6:$K$35,9,FALSE))</f>
        <v/>
      </c>
      <c r="AJ50" s="321" t="str">
        <f>IF(AJ49="","",VLOOKUP(AJ49,'シフト記号表（勤務時間帯）'!$C$6:$K$35,9,FALSE))</f>
        <v/>
      </c>
      <c r="AK50" s="321" t="str">
        <f>IF(AK49="","",VLOOKUP(AK49,'シフト記号表（勤務時間帯）'!$C$6:$K$35,9,FALSE))</f>
        <v/>
      </c>
      <c r="AL50" s="321" t="str">
        <f>IF(AL49="","",VLOOKUP(AL49,'シフト記号表（勤務時間帯）'!$C$6:$K$35,9,FALSE))</f>
        <v/>
      </c>
      <c r="AM50" s="322" t="str">
        <f>IF(AM49="","",VLOOKUP(AM49,'シフト記号表（勤務時間帯）'!$C$6:$K$35,9,FALSE))</f>
        <v/>
      </c>
      <c r="AN50" s="320" t="str">
        <f>IF(AN49="","",VLOOKUP(AN49,'シフト記号表（勤務時間帯）'!$C$6:$K$35,9,FALSE))</f>
        <v/>
      </c>
      <c r="AO50" s="321" t="str">
        <f>IF(AO49="","",VLOOKUP(AO49,'シフト記号表（勤務時間帯）'!$C$6:$K$35,9,FALSE))</f>
        <v/>
      </c>
      <c r="AP50" s="321" t="str">
        <f>IF(AP49="","",VLOOKUP(AP49,'シフト記号表（勤務時間帯）'!$C$6:$K$35,9,FALSE))</f>
        <v/>
      </c>
      <c r="AQ50" s="321" t="str">
        <f>IF(AQ49="","",VLOOKUP(AQ49,'シフト記号表（勤務時間帯）'!$C$6:$K$35,9,FALSE))</f>
        <v/>
      </c>
      <c r="AR50" s="321" t="str">
        <f>IF(AR49="","",VLOOKUP(AR49,'シフト記号表（勤務時間帯）'!$C$6:$K$35,9,FALSE))</f>
        <v/>
      </c>
      <c r="AS50" s="321" t="str">
        <f>IF(AS49="","",VLOOKUP(AS49,'シフト記号表（勤務時間帯）'!$C$6:$K$35,9,FALSE))</f>
        <v/>
      </c>
      <c r="AT50" s="322" t="str">
        <f>IF(AT49="","",VLOOKUP(AT49,'シフト記号表（勤務時間帯）'!$C$6:$K$35,9,FALSE))</f>
        <v/>
      </c>
      <c r="AU50" s="320" t="str">
        <f>IF(AU49="","",VLOOKUP(AU49,'シフト記号表（勤務時間帯）'!$C$6:$K$35,9,FALSE))</f>
        <v/>
      </c>
      <c r="AV50" s="321" t="str">
        <f>IF(AV49="","",VLOOKUP(AV49,'シフト記号表（勤務時間帯）'!$C$6:$K$35,9,FALSE))</f>
        <v/>
      </c>
      <c r="AW50" s="321" t="str">
        <f>IF(AW49="","",VLOOKUP(AW49,'シフト記号表（勤務時間帯）'!$C$6:$K$35,9,FALSE))</f>
        <v/>
      </c>
      <c r="AX50" s="790">
        <f>IF($BB$3="４週",SUM(S50:AT50),IF($BB$3="暦月",SUM(S50:AW50),""))</f>
        <v>0</v>
      </c>
      <c r="AY50" s="791"/>
      <c r="AZ50" s="792">
        <f>IF($BB$3="４週",AX50/4,IF($BB$3="暦月",'勤務形態一覧表（100名）'!AX50/('勤務形態一覧表（100名）'!$BB$8/7),""))</f>
        <v>0</v>
      </c>
      <c r="BA50" s="793"/>
      <c r="BB50" s="822"/>
      <c r="BC50" s="823"/>
      <c r="BD50" s="823"/>
      <c r="BE50" s="823"/>
      <c r="BF50" s="824"/>
    </row>
    <row r="51" spans="2:58" ht="20.25" customHeight="1" x14ac:dyDescent="0.15">
      <c r="B51" s="831"/>
      <c r="C51" s="839"/>
      <c r="D51" s="840"/>
      <c r="E51" s="841"/>
      <c r="F51" s="319">
        <f>C49</f>
        <v>0</v>
      </c>
      <c r="G51" s="749"/>
      <c r="H51" s="753"/>
      <c r="I51" s="751"/>
      <c r="J51" s="751"/>
      <c r="K51" s="752"/>
      <c r="L51" s="760"/>
      <c r="M51" s="761"/>
      <c r="N51" s="761"/>
      <c r="O51" s="762"/>
      <c r="P51" s="828" t="s">
        <v>485</v>
      </c>
      <c r="Q51" s="829"/>
      <c r="R51" s="830"/>
      <c r="S51" s="324" t="str">
        <f>IF(S49="","",VLOOKUP(S49,'シフト記号表（勤務時間帯）'!$C$6:$U$35,19,FALSE))</f>
        <v/>
      </c>
      <c r="T51" s="325" t="str">
        <f>IF(T49="","",VLOOKUP(T49,'シフト記号表（勤務時間帯）'!$C$6:$U$35,19,FALSE))</f>
        <v/>
      </c>
      <c r="U51" s="325" t="str">
        <f>IF(U49="","",VLOOKUP(U49,'シフト記号表（勤務時間帯）'!$C$6:$U$35,19,FALSE))</f>
        <v/>
      </c>
      <c r="V51" s="325" t="str">
        <f>IF(V49="","",VLOOKUP(V49,'シフト記号表（勤務時間帯）'!$C$6:$U$35,19,FALSE))</f>
        <v/>
      </c>
      <c r="W51" s="325" t="str">
        <f>IF(W49="","",VLOOKUP(W49,'シフト記号表（勤務時間帯）'!$C$6:$U$35,19,FALSE))</f>
        <v/>
      </c>
      <c r="X51" s="325" t="str">
        <f>IF(X49="","",VLOOKUP(X49,'シフト記号表（勤務時間帯）'!$C$6:$U$35,19,FALSE))</f>
        <v/>
      </c>
      <c r="Y51" s="326" t="str">
        <f>IF(Y49="","",VLOOKUP(Y49,'シフト記号表（勤務時間帯）'!$C$6:$U$35,19,FALSE))</f>
        <v/>
      </c>
      <c r="Z51" s="324" t="str">
        <f>IF(Z49="","",VLOOKUP(Z49,'シフト記号表（勤務時間帯）'!$C$6:$U$35,19,FALSE))</f>
        <v/>
      </c>
      <c r="AA51" s="325" t="str">
        <f>IF(AA49="","",VLOOKUP(AA49,'シフト記号表（勤務時間帯）'!$C$6:$U$35,19,FALSE))</f>
        <v/>
      </c>
      <c r="AB51" s="325" t="str">
        <f>IF(AB49="","",VLOOKUP(AB49,'シフト記号表（勤務時間帯）'!$C$6:$U$35,19,FALSE))</f>
        <v/>
      </c>
      <c r="AC51" s="325" t="str">
        <f>IF(AC49="","",VLOOKUP(AC49,'シフト記号表（勤務時間帯）'!$C$6:$U$35,19,FALSE))</f>
        <v/>
      </c>
      <c r="AD51" s="325" t="str">
        <f>IF(AD49="","",VLOOKUP(AD49,'シフト記号表（勤務時間帯）'!$C$6:$U$35,19,FALSE))</f>
        <v/>
      </c>
      <c r="AE51" s="325" t="str">
        <f>IF(AE49="","",VLOOKUP(AE49,'シフト記号表（勤務時間帯）'!$C$6:$U$35,19,FALSE))</f>
        <v/>
      </c>
      <c r="AF51" s="326" t="str">
        <f>IF(AF49="","",VLOOKUP(AF49,'シフト記号表（勤務時間帯）'!$C$6:$U$35,19,FALSE))</f>
        <v/>
      </c>
      <c r="AG51" s="324" t="str">
        <f>IF(AG49="","",VLOOKUP(AG49,'シフト記号表（勤務時間帯）'!$C$6:$U$35,19,FALSE))</f>
        <v/>
      </c>
      <c r="AH51" s="325" t="str">
        <f>IF(AH49="","",VLOOKUP(AH49,'シフト記号表（勤務時間帯）'!$C$6:$U$35,19,FALSE))</f>
        <v/>
      </c>
      <c r="AI51" s="325" t="str">
        <f>IF(AI49="","",VLOOKUP(AI49,'シフト記号表（勤務時間帯）'!$C$6:$U$35,19,FALSE))</f>
        <v/>
      </c>
      <c r="AJ51" s="325" t="str">
        <f>IF(AJ49="","",VLOOKUP(AJ49,'シフト記号表（勤務時間帯）'!$C$6:$U$35,19,FALSE))</f>
        <v/>
      </c>
      <c r="AK51" s="325" t="str">
        <f>IF(AK49="","",VLOOKUP(AK49,'シフト記号表（勤務時間帯）'!$C$6:$U$35,19,FALSE))</f>
        <v/>
      </c>
      <c r="AL51" s="325" t="str">
        <f>IF(AL49="","",VLOOKUP(AL49,'シフト記号表（勤務時間帯）'!$C$6:$U$35,19,FALSE))</f>
        <v/>
      </c>
      <c r="AM51" s="326" t="str">
        <f>IF(AM49="","",VLOOKUP(AM49,'シフト記号表（勤務時間帯）'!$C$6:$U$35,19,FALSE))</f>
        <v/>
      </c>
      <c r="AN51" s="324" t="str">
        <f>IF(AN49="","",VLOOKUP(AN49,'シフト記号表（勤務時間帯）'!$C$6:$U$35,19,FALSE))</f>
        <v/>
      </c>
      <c r="AO51" s="325" t="str">
        <f>IF(AO49="","",VLOOKUP(AO49,'シフト記号表（勤務時間帯）'!$C$6:$U$35,19,FALSE))</f>
        <v/>
      </c>
      <c r="AP51" s="325" t="str">
        <f>IF(AP49="","",VLOOKUP(AP49,'シフト記号表（勤務時間帯）'!$C$6:$U$35,19,FALSE))</f>
        <v/>
      </c>
      <c r="AQ51" s="325" t="str">
        <f>IF(AQ49="","",VLOOKUP(AQ49,'シフト記号表（勤務時間帯）'!$C$6:$U$35,19,FALSE))</f>
        <v/>
      </c>
      <c r="AR51" s="325" t="str">
        <f>IF(AR49="","",VLOOKUP(AR49,'シフト記号表（勤務時間帯）'!$C$6:$U$35,19,FALSE))</f>
        <v/>
      </c>
      <c r="AS51" s="325" t="str">
        <f>IF(AS49="","",VLOOKUP(AS49,'シフト記号表（勤務時間帯）'!$C$6:$U$35,19,FALSE))</f>
        <v/>
      </c>
      <c r="AT51" s="326" t="str">
        <f>IF(AT49="","",VLOOKUP(AT49,'シフト記号表（勤務時間帯）'!$C$6:$U$35,19,FALSE))</f>
        <v/>
      </c>
      <c r="AU51" s="324" t="str">
        <f>IF(AU49="","",VLOOKUP(AU49,'シフト記号表（勤務時間帯）'!$C$6:$U$35,19,FALSE))</f>
        <v/>
      </c>
      <c r="AV51" s="325" t="str">
        <f>IF(AV49="","",VLOOKUP(AV49,'シフト記号表（勤務時間帯）'!$C$6:$U$35,19,FALSE))</f>
        <v/>
      </c>
      <c r="AW51" s="325" t="str">
        <f>IF(AW49="","",VLOOKUP(AW49,'シフト記号表（勤務時間帯）'!$C$6:$U$35,19,FALSE))</f>
        <v/>
      </c>
      <c r="AX51" s="797">
        <f>IF($BB$3="４週",SUM(S51:AT51),IF($BB$3="暦月",SUM(S51:AW51),""))</f>
        <v>0</v>
      </c>
      <c r="AY51" s="798"/>
      <c r="AZ51" s="799">
        <f>IF($BB$3="４週",AX51/4,IF($BB$3="暦月",'勤務形態一覧表（100名）'!AX51/('勤務形態一覧表（100名）'!$BB$8/7),""))</f>
        <v>0</v>
      </c>
      <c r="BA51" s="800"/>
      <c r="BB51" s="825"/>
      <c r="BC51" s="826"/>
      <c r="BD51" s="826"/>
      <c r="BE51" s="826"/>
      <c r="BF51" s="827"/>
    </row>
    <row r="52" spans="2:58" ht="20.25" customHeight="1" x14ac:dyDescent="0.15">
      <c r="B52" s="831">
        <f>B49+1</f>
        <v>11</v>
      </c>
      <c r="C52" s="833"/>
      <c r="D52" s="834"/>
      <c r="E52" s="835"/>
      <c r="F52" s="327"/>
      <c r="G52" s="747"/>
      <c r="H52" s="750"/>
      <c r="I52" s="751"/>
      <c r="J52" s="751"/>
      <c r="K52" s="752"/>
      <c r="L52" s="754"/>
      <c r="M52" s="755"/>
      <c r="N52" s="755"/>
      <c r="O52" s="756"/>
      <c r="P52" s="763" t="s">
        <v>678</v>
      </c>
      <c r="Q52" s="764"/>
      <c r="R52" s="765"/>
      <c r="S52" s="392"/>
      <c r="T52" s="393"/>
      <c r="U52" s="393"/>
      <c r="V52" s="393"/>
      <c r="W52" s="393"/>
      <c r="X52" s="393"/>
      <c r="Y52" s="394"/>
      <c r="Z52" s="392"/>
      <c r="AA52" s="393"/>
      <c r="AB52" s="393"/>
      <c r="AC52" s="393"/>
      <c r="AD52" s="393"/>
      <c r="AE52" s="393"/>
      <c r="AF52" s="394"/>
      <c r="AG52" s="392"/>
      <c r="AH52" s="393"/>
      <c r="AI52" s="393"/>
      <c r="AJ52" s="393"/>
      <c r="AK52" s="393"/>
      <c r="AL52" s="393"/>
      <c r="AM52" s="394"/>
      <c r="AN52" s="392"/>
      <c r="AO52" s="393"/>
      <c r="AP52" s="393"/>
      <c r="AQ52" s="393"/>
      <c r="AR52" s="393"/>
      <c r="AS52" s="393"/>
      <c r="AT52" s="394"/>
      <c r="AU52" s="392"/>
      <c r="AV52" s="393"/>
      <c r="AW52" s="393"/>
      <c r="AX52" s="949"/>
      <c r="AY52" s="950"/>
      <c r="AZ52" s="951"/>
      <c r="BA52" s="952"/>
      <c r="BB52" s="819"/>
      <c r="BC52" s="820"/>
      <c r="BD52" s="820"/>
      <c r="BE52" s="820"/>
      <c r="BF52" s="821"/>
    </row>
    <row r="53" spans="2:58" ht="20.25" customHeight="1" x14ac:dyDescent="0.15">
      <c r="B53" s="831"/>
      <c r="C53" s="836"/>
      <c r="D53" s="837"/>
      <c r="E53" s="838"/>
      <c r="F53" s="319"/>
      <c r="G53" s="748"/>
      <c r="H53" s="753"/>
      <c r="I53" s="751"/>
      <c r="J53" s="751"/>
      <c r="K53" s="752"/>
      <c r="L53" s="757"/>
      <c r="M53" s="758"/>
      <c r="N53" s="758"/>
      <c r="O53" s="759"/>
      <c r="P53" s="787" t="s">
        <v>484</v>
      </c>
      <c r="Q53" s="788"/>
      <c r="R53" s="789"/>
      <c r="S53" s="320" t="str">
        <f>IF(S52="","",VLOOKUP(S52,'シフト記号表（勤務時間帯）'!$C$6:$K$35,9,FALSE))</f>
        <v/>
      </c>
      <c r="T53" s="321" t="str">
        <f>IF(T52="","",VLOOKUP(T52,'シフト記号表（勤務時間帯）'!$C$6:$K$35,9,FALSE))</f>
        <v/>
      </c>
      <c r="U53" s="321" t="str">
        <f>IF(U52="","",VLOOKUP(U52,'シフト記号表（勤務時間帯）'!$C$6:$K$35,9,FALSE))</f>
        <v/>
      </c>
      <c r="V53" s="321" t="str">
        <f>IF(V52="","",VLOOKUP(V52,'シフト記号表（勤務時間帯）'!$C$6:$K$35,9,FALSE))</f>
        <v/>
      </c>
      <c r="W53" s="321" t="str">
        <f>IF(W52="","",VLOOKUP(W52,'シフト記号表（勤務時間帯）'!$C$6:$K$35,9,FALSE))</f>
        <v/>
      </c>
      <c r="X53" s="321" t="str">
        <f>IF(X52="","",VLOOKUP(X52,'シフト記号表（勤務時間帯）'!$C$6:$K$35,9,FALSE))</f>
        <v/>
      </c>
      <c r="Y53" s="322" t="str">
        <f>IF(Y52="","",VLOOKUP(Y52,'シフト記号表（勤務時間帯）'!$C$6:$K$35,9,FALSE))</f>
        <v/>
      </c>
      <c r="Z53" s="320" t="str">
        <f>IF(Z52="","",VLOOKUP(Z52,'シフト記号表（勤務時間帯）'!$C$6:$K$35,9,FALSE))</f>
        <v/>
      </c>
      <c r="AA53" s="321" t="str">
        <f>IF(AA52="","",VLOOKUP(AA52,'シフト記号表（勤務時間帯）'!$C$6:$K$35,9,FALSE))</f>
        <v/>
      </c>
      <c r="AB53" s="321" t="str">
        <f>IF(AB52="","",VLOOKUP(AB52,'シフト記号表（勤務時間帯）'!$C$6:$K$35,9,FALSE))</f>
        <v/>
      </c>
      <c r="AC53" s="321" t="str">
        <f>IF(AC52="","",VLOOKUP(AC52,'シフト記号表（勤務時間帯）'!$C$6:$K$35,9,FALSE))</f>
        <v/>
      </c>
      <c r="AD53" s="321" t="str">
        <f>IF(AD52="","",VLOOKUP(AD52,'シフト記号表（勤務時間帯）'!$C$6:$K$35,9,FALSE))</f>
        <v/>
      </c>
      <c r="AE53" s="321" t="str">
        <f>IF(AE52="","",VLOOKUP(AE52,'シフト記号表（勤務時間帯）'!$C$6:$K$35,9,FALSE))</f>
        <v/>
      </c>
      <c r="AF53" s="322" t="str">
        <f>IF(AF52="","",VLOOKUP(AF52,'シフト記号表（勤務時間帯）'!$C$6:$K$35,9,FALSE))</f>
        <v/>
      </c>
      <c r="AG53" s="320" t="str">
        <f>IF(AG52="","",VLOOKUP(AG52,'シフト記号表（勤務時間帯）'!$C$6:$K$35,9,FALSE))</f>
        <v/>
      </c>
      <c r="AH53" s="321" t="str">
        <f>IF(AH52="","",VLOOKUP(AH52,'シフト記号表（勤務時間帯）'!$C$6:$K$35,9,FALSE))</f>
        <v/>
      </c>
      <c r="AI53" s="321" t="str">
        <f>IF(AI52="","",VLOOKUP(AI52,'シフト記号表（勤務時間帯）'!$C$6:$K$35,9,FALSE))</f>
        <v/>
      </c>
      <c r="AJ53" s="321" t="str">
        <f>IF(AJ52="","",VLOOKUP(AJ52,'シフト記号表（勤務時間帯）'!$C$6:$K$35,9,FALSE))</f>
        <v/>
      </c>
      <c r="AK53" s="321" t="str">
        <f>IF(AK52="","",VLOOKUP(AK52,'シフト記号表（勤務時間帯）'!$C$6:$K$35,9,FALSE))</f>
        <v/>
      </c>
      <c r="AL53" s="321" t="str">
        <f>IF(AL52="","",VLOOKUP(AL52,'シフト記号表（勤務時間帯）'!$C$6:$K$35,9,FALSE))</f>
        <v/>
      </c>
      <c r="AM53" s="322" t="str">
        <f>IF(AM52="","",VLOOKUP(AM52,'シフト記号表（勤務時間帯）'!$C$6:$K$35,9,FALSE))</f>
        <v/>
      </c>
      <c r="AN53" s="320" t="str">
        <f>IF(AN52="","",VLOOKUP(AN52,'シフト記号表（勤務時間帯）'!$C$6:$K$35,9,FALSE))</f>
        <v/>
      </c>
      <c r="AO53" s="321" t="str">
        <f>IF(AO52="","",VLOOKUP(AO52,'シフト記号表（勤務時間帯）'!$C$6:$K$35,9,FALSE))</f>
        <v/>
      </c>
      <c r="AP53" s="321" t="str">
        <f>IF(AP52="","",VLOOKUP(AP52,'シフト記号表（勤務時間帯）'!$C$6:$K$35,9,FALSE))</f>
        <v/>
      </c>
      <c r="AQ53" s="321" t="str">
        <f>IF(AQ52="","",VLOOKUP(AQ52,'シフト記号表（勤務時間帯）'!$C$6:$K$35,9,FALSE))</f>
        <v/>
      </c>
      <c r="AR53" s="321" t="str">
        <f>IF(AR52="","",VLOOKUP(AR52,'シフト記号表（勤務時間帯）'!$C$6:$K$35,9,FALSE))</f>
        <v/>
      </c>
      <c r="AS53" s="321" t="str">
        <f>IF(AS52="","",VLOOKUP(AS52,'シフト記号表（勤務時間帯）'!$C$6:$K$35,9,FALSE))</f>
        <v/>
      </c>
      <c r="AT53" s="322" t="str">
        <f>IF(AT52="","",VLOOKUP(AT52,'シフト記号表（勤務時間帯）'!$C$6:$K$35,9,FALSE))</f>
        <v/>
      </c>
      <c r="AU53" s="320" t="str">
        <f>IF(AU52="","",VLOOKUP(AU52,'シフト記号表（勤務時間帯）'!$C$6:$K$35,9,FALSE))</f>
        <v/>
      </c>
      <c r="AV53" s="321" t="str">
        <f>IF(AV52="","",VLOOKUP(AV52,'シフト記号表（勤務時間帯）'!$C$6:$K$35,9,FALSE))</f>
        <v/>
      </c>
      <c r="AW53" s="321" t="str">
        <f>IF(AW52="","",VLOOKUP(AW52,'シフト記号表（勤務時間帯）'!$C$6:$K$35,9,FALSE))</f>
        <v/>
      </c>
      <c r="AX53" s="790">
        <f>IF($BB$3="４週",SUM(S53:AT53),IF($BB$3="暦月",SUM(S53:AW53),""))</f>
        <v>0</v>
      </c>
      <c r="AY53" s="791"/>
      <c r="AZ53" s="792">
        <f>IF($BB$3="４週",AX53/4,IF($BB$3="暦月",'勤務形態一覧表（100名）'!AX53/('勤務形態一覧表（100名）'!$BB$8/7),""))</f>
        <v>0</v>
      </c>
      <c r="BA53" s="793"/>
      <c r="BB53" s="822"/>
      <c r="BC53" s="823"/>
      <c r="BD53" s="823"/>
      <c r="BE53" s="823"/>
      <c r="BF53" s="824"/>
    </row>
    <row r="54" spans="2:58" ht="20.25" customHeight="1" x14ac:dyDescent="0.15">
      <c r="B54" s="831"/>
      <c r="C54" s="839"/>
      <c r="D54" s="840"/>
      <c r="E54" s="841"/>
      <c r="F54" s="319">
        <f>C52</f>
        <v>0</v>
      </c>
      <c r="G54" s="749"/>
      <c r="H54" s="753"/>
      <c r="I54" s="751"/>
      <c r="J54" s="751"/>
      <c r="K54" s="752"/>
      <c r="L54" s="760"/>
      <c r="M54" s="761"/>
      <c r="N54" s="761"/>
      <c r="O54" s="762"/>
      <c r="P54" s="828" t="s">
        <v>485</v>
      </c>
      <c r="Q54" s="829"/>
      <c r="R54" s="830"/>
      <c r="S54" s="324" t="str">
        <f>IF(S52="","",VLOOKUP(S52,'シフト記号表（勤務時間帯）'!$C$6:$U$35,19,FALSE))</f>
        <v/>
      </c>
      <c r="T54" s="325" t="str">
        <f>IF(T52="","",VLOOKUP(T52,'シフト記号表（勤務時間帯）'!$C$6:$U$35,19,FALSE))</f>
        <v/>
      </c>
      <c r="U54" s="325" t="str">
        <f>IF(U52="","",VLOOKUP(U52,'シフト記号表（勤務時間帯）'!$C$6:$U$35,19,FALSE))</f>
        <v/>
      </c>
      <c r="V54" s="325" t="str">
        <f>IF(V52="","",VLOOKUP(V52,'シフト記号表（勤務時間帯）'!$C$6:$U$35,19,FALSE))</f>
        <v/>
      </c>
      <c r="W54" s="325" t="str">
        <f>IF(W52="","",VLOOKUP(W52,'シフト記号表（勤務時間帯）'!$C$6:$U$35,19,FALSE))</f>
        <v/>
      </c>
      <c r="X54" s="325" t="str">
        <f>IF(X52="","",VLOOKUP(X52,'シフト記号表（勤務時間帯）'!$C$6:$U$35,19,FALSE))</f>
        <v/>
      </c>
      <c r="Y54" s="326" t="str">
        <f>IF(Y52="","",VLOOKUP(Y52,'シフト記号表（勤務時間帯）'!$C$6:$U$35,19,FALSE))</f>
        <v/>
      </c>
      <c r="Z54" s="324" t="str">
        <f>IF(Z52="","",VLOOKUP(Z52,'シフト記号表（勤務時間帯）'!$C$6:$U$35,19,FALSE))</f>
        <v/>
      </c>
      <c r="AA54" s="325" t="str">
        <f>IF(AA52="","",VLOOKUP(AA52,'シフト記号表（勤務時間帯）'!$C$6:$U$35,19,FALSE))</f>
        <v/>
      </c>
      <c r="AB54" s="325" t="str">
        <f>IF(AB52="","",VLOOKUP(AB52,'シフト記号表（勤務時間帯）'!$C$6:$U$35,19,FALSE))</f>
        <v/>
      </c>
      <c r="AC54" s="325" t="str">
        <f>IF(AC52="","",VLOOKUP(AC52,'シフト記号表（勤務時間帯）'!$C$6:$U$35,19,FALSE))</f>
        <v/>
      </c>
      <c r="AD54" s="325" t="str">
        <f>IF(AD52="","",VLOOKUP(AD52,'シフト記号表（勤務時間帯）'!$C$6:$U$35,19,FALSE))</f>
        <v/>
      </c>
      <c r="AE54" s="325" t="str">
        <f>IF(AE52="","",VLOOKUP(AE52,'シフト記号表（勤務時間帯）'!$C$6:$U$35,19,FALSE))</f>
        <v/>
      </c>
      <c r="AF54" s="326" t="str">
        <f>IF(AF52="","",VLOOKUP(AF52,'シフト記号表（勤務時間帯）'!$C$6:$U$35,19,FALSE))</f>
        <v/>
      </c>
      <c r="AG54" s="324" t="str">
        <f>IF(AG52="","",VLOOKUP(AG52,'シフト記号表（勤務時間帯）'!$C$6:$U$35,19,FALSE))</f>
        <v/>
      </c>
      <c r="AH54" s="325" t="str">
        <f>IF(AH52="","",VLOOKUP(AH52,'シフト記号表（勤務時間帯）'!$C$6:$U$35,19,FALSE))</f>
        <v/>
      </c>
      <c r="AI54" s="325" t="str">
        <f>IF(AI52="","",VLOOKUP(AI52,'シフト記号表（勤務時間帯）'!$C$6:$U$35,19,FALSE))</f>
        <v/>
      </c>
      <c r="AJ54" s="325" t="str">
        <f>IF(AJ52="","",VLOOKUP(AJ52,'シフト記号表（勤務時間帯）'!$C$6:$U$35,19,FALSE))</f>
        <v/>
      </c>
      <c r="AK54" s="325" t="str">
        <f>IF(AK52="","",VLOOKUP(AK52,'シフト記号表（勤務時間帯）'!$C$6:$U$35,19,FALSE))</f>
        <v/>
      </c>
      <c r="AL54" s="325" t="str">
        <f>IF(AL52="","",VLOOKUP(AL52,'シフト記号表（勤務時間帯）'!$C$6:$U$35,19,FALSE))</f>
        <v/>
      </c>
      <c r="AM54" s="326" t="str">
        <f>IF(AM52="","",VLOOKUP(AM52,'シフト記号表（勤務時間帯）'!$C$6:$U$35,19,FALSE))</f>
        <v/>
      </c>
      <c r="AN54" s="324" t="str">
        <f>IF(AN52="","",VLOOKUP(AN52,'シフト記号表（勤務時間帯）'!$C$6:$U$35,19,FALSE))</f>
        <v/>
      </c>
      <c r="AO54" s="325" t="str">
        <f>IF(AO52="","",VLOOKUP(AO52,'シフト記号表（勤務時間帯）'!$C$6:$U$35,19,FALSE))</f>
        <v/>
      </c>
      <c r="AP54" s="325" t="str">
        <f>IF(AP52="","",VLOOKUP(AP52,'シフト記号表（勤務時間帯）'!$C$6:$U$35,19,FALSE))</f>
        <v/>
      </c>
      <c r="AQ54" s="325" t="str">
        <f>IF(AQ52="","",VLOOKUP(AQ52,'シフト記号表（勤務時間帯）'!$C$6:$U$35,19,FALSE))</f>
        <v/>
      </c>
      <c r="AR54" s="325" t="str">
        <f>IF(AR52="","",VLOOKUP(AR52,'シフト記号表（勤務時間帯）'!$C$6:$U$35,19,FALSE))</f>
        <v/>
      </c>
      <c r="AS54" s="325" t="str">
        <f>IF(AS52="","",VLOOKUP(AS52,'シフト記号表（勤務時間帯）'!$C$6:$U$35,19,FALSE))</f>
        <v/>
      </c>
      <c r="AT54" s="326" t="str">
        <f>IF(AT52="","",VLOOKUP(AT52,'シフト記号表（勤務時間帯）'!$C$6:$U$35,19,FALSE))</f>
        <v/>
      </c>
      <c r="AU54" s="324" t="str">
        <f>IF(AU52="","",VLOOKUP(AU52,'シフト記号表（勤務時間帯）'!$C$6:$U$35,19,FALSE))</f>
        <v/>
      </c>
      <c r="AV54" s="325" t="str">
        <f>IF(AV52="","",VLOOKUP(AV52,'シフト記号表（勤務時間帯）'!$C$6:$U$35,19,FALSE))</f>
        <v/>
      </c>
      <c r="AW54" s="325" t="str">
        <f>IF(AW52="","",VLOOKUP(AW52,'シフト記号表（勤務時間帯）'!$C$6:$U$35,19,FALSE))</f>
        <v/>
      </c>
      <c r="AX54" s="797">
        <f>IF($BB$3="４週",SUM(S54:AT54),IF($BB$3="暦月",SUM(S54:AW54),""))</f>
        <v>0</v>
      </c>
      <c r="AY54" s="798"/>
      <c r="AZ54" s="799">
        <f>IF($BB$3="４週",AX54/4,IF($BB$3="暦月",'勤務形態一覧表（100名）'!AX54/('勤務形態一覧表（100名）'!$BB$8/7),""))</f>
        <v>0</v>
      </c>
      <c r="BA54" s="800"/>
      <c r="BB54" s="825"/>
      <c r="BC54" s="826"/>
      <c r="BD54" s="826"/>
      <c r="BE54" s="826"/>
      <c r="BF54" s="827"/>
    </row>
    <row r="55" spans="2:58" ht="20.25" customHeight="1" x14ac:dyDescent="0.15">
      <c r="B55" s="831">
        <f>B52+1</f>
        <v>12</v>
      </c>
      <c r="C55" s="833"/>
      <c r="D55" s="834"/>
      <c r="E55" s="835"/>
      <c r="F55" s="327"/>
      <c r="G55" s="747"/>
      <c r="H55" s="750"/>
      <c r="I55" s="751"/>
      <c r="J55" s="751"/>
      <c r="K55" s="752"/>
      <c r="L55" s="754"/>
      <c r="M55" s="755"/>
      <c r="N55" s="755"/>
      <c r="O55" s="756"/>
      <c r="P55" s="763" t="s">
        <v>678</v>
      </c>
      <c r="Q55" s="764"/>
      <c r="R55" s="765"/>
      <c r="S55" s="392"/>
      <c r="T55" s="393"/>
      <c r="U55" s="393"/>
      <c r="V55" s="393"/>
      <c r="W55" s="393"/>
      <c r="X55" s="393"/>
      <c r="Y55" s="394"/>
      <c r="Z55" s="392"/>
      <c r="AA55" s="393"/>
      <c r="AB55" s="393"/>
      <c r="AC55" s="393"/>
      <c r="AD55" s="393"/>
      <c r="AE55" s="393"/>
      <c r="AF55" s="394"/>
      <c r="AG55" s="392"/>
      <c r="AH55" s="393"/>
      <c r="AI55" s="393"/>
      <c r="AJ55" s="393"/>
      <c r="AK55" s="393"/>
      <c r="AL55" s="393"/>
      <c r="AM55" s="394"/>
      <c r="AN55" s="392"/>
      <c r="AO55" s="393"/>
      <c r="AP55" s="393"/>
      <c r="AQ55" s="393"/>
      <c r="AR55" s="393"/>
      <c r="AS55" s="393"/>
      <c r="AT55" s="394"/>
      <c r="AU55" s="392"/>
      <c r="AV55" s="393"/>
      <c r="AW55" s="393"/>
      <c r="AX55" s="949"/>
      <c r="AY55" s="950"/>
      <c r="AZ55" s="951"/>
      <c r="BA55" s="952"/>
      <c r="BB55" s="782"/>
      <c r="BC55" s="755"/>
      <c r="BD55" s="755"/>
      <c r="BE55" s="755"/>
      <c r="BF55" s="756"/>
    </row>
    <row r="56" spans="2:58" ht="20.25" customHeight="1" x14ac:dyDescent="0.15">
      <c r="B56" s="831"/>
      <c r="C56" s="836"/>
      <c r="D56" s="837"/>
      <c r="E56" s="838"/>
      <c r="F56" s="319"/>
      <c r="G56" s="748"/>
      <c r="H56" s="753"/>
      <c r="I56" s="751"/>
      <c r="J56" s="751"/>
      <c r="K56" s="752"/>
      <c r="L56" s="757"/>
      <c r="M56" s="758"/>
      <c r="N56" s="758"/>
      <c r="O56" s="759"/>
      <c r="P56" s="787" t="s">
        <v>484</v>
      </c>
      <c r="Q56" s="788"/>
      <c r="R56" s="789"/>
      <c r="S56" s="320" t="str">
        <f>IF(S55="","",VLOOKUP(S55,'シフト記号表（勤務時間帯）'!$C$6:$K$35,9,FALSE))</f>
        <v/>
      </c>
      <c r="T56" s="321" t="str">
        <f>IF(T55="","",VLOOKUP(T55,'シフト記号表（勤務時間帯）'!$C$6:$K$35,9,FALSE))</f>
        <v/>
      </c>
      <c r="U56" s="321" t="str">
        <f>IF(U55="","",VLOOKUP(U55,'シフト記号表（勤務時間帯）'!$C$6:$K$35,9,FALSE))</f>
        <v/>
      </c>
      <c r="V56" s="321" t="str">
        <f>IF(V55="","",VLOOKUP(V55,'シフト記号表（勤務時間帯）'!$C$6:$K$35,9,FALSE))</f>
        <v/>
      </c>
      <c r="W56" s="321" t="str">
        <f>IF(W55="","",VLOOKUP(W55,'シフト記号表（勤務時間帯）'!$C$6:$K$35,9,FALSE))</f>
        <v/>
      </c>
      <c r="X56" s="321" t="str">
        <f>IF(X55="","",VLOOKUP(X55,'シフト記号表（勤務時間帯）'!$C$6:$K$35,9,FALSE))</f>
        <v/>
      </c>
      <c r="Y56" s="322" t="str">
        <f>IF(Y55="","",VLOOKUP(Y55,'シフト記号表（勤務時間帯）'!$C$6:$K$35,9,FALSE))</f>
        <v/>
      </c>
      <c r="Z56" s="320" t="str">
        <f>IF(Z55="","",VLOOKUP(Z55,'シフト記号表（勤務時間帯）'!$C$6:$K$35,9,FALSE))</f>
        <v/>
      </c>
      <c r="AA56" s="321" t="str">
        <f>IF(AA55="","",VLOOKUP(AA55,'シフト記号表（勤務時間帯）'!$C$6:$K$35,9,FALSE))</f>
        <v/>
      </c>
      <c r="AB56" s="321" t="str">
        <f>IF(AB55="","",VLOOKUP(AB55,'シフト記号表（勤務時間帯）'!$C$6:$K$35,9,FALSE))</f>
        <v/>
      </c>
      <c r="AC56" s="321" t="str">
        <f>IF(AC55="","",VLOOKUP(AC55,'シフト記号表（勤務時間帯）'!$C$6:$K$35,9,FALSE))</f>
        <v/>
      </c>
      <c r="AD56" s="321" t="str">
        <f>IF(AD55="","",VLOOKUP(AD55,'シフト記号表（勤務時間帯）'!$C$6:$K$35,9,FALSE))</f>
        <v/>
      </c>
      <c r="AE56" s="321" t="str">
        <f>IF(AE55="","",VLOOKUP(AE55,'シフト記号表（勤務時間帯）'!$C$6:$K$35,9,FALSE))</f>
        <v/>
      </c>
      <c r="AF56" s="322" t="str">
        <f>IF(AF55="","",VLOOKUP(AF55,'シフト記号表（勤務時間帯）'!$C$6:$K$35,9,FALSE))</f>
        <v/>
      </c>
      <c r="AG56" s="320" t="str">
        <f>IF(AG55="","",VLOOKUP(AG55,'シフト記号表（勤務時間帯）'!$C$6:$K$35,9,FALSE))</f>
        <v/>
      </c>
      <c r="AH56" s="321" t="str">
        <f>IF(AH55="","",VLOOKUP(AH55,'シフト記号表（勤務時間帯）'!$C$6:$K$35,9,FALSE))</f>
        <v/>
      </c>
      <c r="AI56" s="321" t="str">
        <f>IF(AI55="","",VLOOKUP(AI55,'シフト記号表（勤務時間帯）'!$C$6:$K$35,9,FALSE))</f>
        <v/>
      </c>
      <c r="AJ56" s="321" t="str">
        <f>IF(AJ55="","",VLOOKUP(AJ55,'シフト記号表（勤務時間帯）'!$C$6:$K$35,9,FALSE))</f>
        <v/>
      </c>
      <c r="AK56" s="321" t="str">
        <f>IF(AK55="","",VLOOKUP(AK55,'シフト記号表（勤務時間帯）'!$C$6:$K$35,9,FALSE))</f>
        <v/>
      </c>
      <c r="AL56" s="321" t="str">
        <f>IF(AL55="","",VLOOKUP(AL55,'シフト記号表（勤務時間帯）'!$C$6:$K$35,9,FALSE))</f>
        <v/>
      </c>
      <c r="AM56" s="322" t="str">
        <f>IF(AM55="","",VLOOKUP(AM55,'シフト記号表（勤務時間帯）'!$C$6:$K$35,9,FALSE))</f>
        <v/>
      </c>
      <c r="AN56" s="320" t="str">
        <f>IF(AN55="","",VLOOKUP(AN55,'シフト記号表（勤務時間帯）'!$C$6:$K$35,9,FALSE))</f>
        <v/>
      </c>
      <c r="AO56" s="321" t="str">
        <f>IF(AO55="","",VLOOKUP(AO55,'シフト記号表（勤務時間帯）'!$C$6:$K$35,9,FALSE))</f>
        <v/>
      </c>
      <c r="AP56" s="321" t="str">
        <f>IF(AP55="","",VLOOKUP(AP55,'シフト記号表（勤務時間帯）'!$C$6:$K$35,9,FALSE))</f>
        <v/>
      </c>
      <c r="AQ56" s="321" t="str">
        <f>IF(AQ55="","",VLOOKUP(AQ55,'シフト記号表（勤務時間帯）'!$C$6:$K$35,9,FALSE))</f>
        <v/>
      </c>
      <c r="AR56" s="321" t="str">
        <f>IF(AR55="","",VLOOKUP(AR55,'シフト記号表（勤務時間帯）'!$C$6:$K$35,9,FALSE))</f>
        <v/>
      </c>
      <c r="AS56" s="321" t="str">
        <f>IF(AS55="","",VLOOKUP(AS55,'シフト記号表（勤務時間帯）'!$C$6:$K$35,9,FALSE))</f>
        <v/>
      </c>
      <c r="AT56" s="322" t="str">
        <f>IF(AT55="","",VLOOKUP(AT55,'シフト記号表（勤務時間帯）'!$C$6:$K$35,9,FALSE))</f>
        <v/>
      </c>
      <c r="AU56" s="320" t="str">
        <f>IF(AU55="","",VLOOKUP(AU55,'シフト記号表（勤務時間帯）'!$C$6:$K$35,9,FALSE))</f>
        <v/>
      </c>
      <c r="AV56" s="321" t="str">
        <f>IF(AV55="","",VLOOKUP(AV55,'シフト記号表（勤務時間帯）'!$C$6:$K$35,9,FALSE))</f>
        <v/>
      </c>
      <c r="AW56" s="321" t="str">
        <f>IF(AW55="","",VLOOKUP(AW55,'シフト記号表（勤務時間帯）'!$C$6:$K$35,9,FALSE))</f>
        <v/>
      </c>
      <c r="AX56" s="790">
        <f>IF($BB$3="４週",SUM(S56:AT56),IF($BB$3="暦月",SUM(S56:AW56),""))</f>
        <v>0</v>
      </c>
      <c r="AY56" s="791"/>
      <c r="AZ56" s="792">
        <f>IF($BB$3="４週",AX56/4,IF($BB$3="暦月",'勤務形態一覧表（100名）'!AX56/('勤務形態一覧表（100名）'!$BB$8/7),""))</f>
        <v>0</v>
      </c>
      <c r="BA56" s="793"/>
      <c r="BB56" s="783"/>
      <c r="BC56" s="758"/>
      <c r="BD56" s="758"/>
      <c r="BE56" s="758"/>
      <c r="BF56" s="759"/>
    </row>
    <row r="57" spans="2:58" ht="20.25" customHeight="1" x14ac:dyDescent="0.15">
      <c r="B57" s="831"/>
      <c r="C57" s="839"/>
      <c r="D57" s="840"/>
      <c r="E57" s="841"/>
      <c r="F57" s="319">
        <f>C55</f>
        <v>0</v>
      </c>
      <c r="G57" s="749"/>
      <c r="H57" s="753"/>
      <c r="I57" s="751"/>
      <c r="J57" s="751"/>
      <c r="K57" s="752"/>
      <c r="L57" s="760"/>
      <c r="M57" s="761"/>
      <c r="N57" s="761"/>
      <c r="O57" s="762"/>
      <c r="P57" s="828" t="s">
        <v>485</v>
      </c>
      <c r="Q57" s="829"/>
      <c r="R57" s="830"/>
      <c r="S57" s="324" t="str">
        <f>IF(S55="","",VLOOKUP(S55,'シフト記号表（勤務時間帯）'!$C$6:$U$35,19,FALSE))</f>
        <v/>
      </c>
      <c r="T57" s="325" t="str">
        <f>IF(T55="","",VLOOKUP(T55,'シフト記号表（勤務時間帯）'!$C$6:$U$35,19,FALSE))</f>
        <v/>
      </c>
      <c r="U57" s="325" t="str">
        <f>IF(U55="","",VLOOKUP(U55,'シフト記号表（勤務時間帯）'!$C$6:$U$35,19,FALSE))</f>
        <v/>
      </c>
      <c r="V57" s="325" t="str">
        <f>IF(V55="","",VLOOKUP(V55,'シフト記号表（勤務時間帯）'!$C$6:$U$35,19,FALSE))</f>
        <v/>
      </c>
      <c r="W57" s="325" t="str">
        <f>IF(W55="","",VLOOKUP(W55,'シフト記号表（勤務時間帯）'!$C$6:$U$35,19,FALSE))</f>
        <v/>
      </c>
      <c r="X57" s="325" t="str">
        <f>IF(X55="","",VLOOKUP(X55,'シフト記号表（勤務時間帯）'!$C$6:$U$35,19,FALSE))</f>
        <v/>
      </c>
      <c r="Y57" s="326" t="str">
        <f>IF(Y55="","",VLOOKUP(Y55,'シフト記号表（勤務時間帯）'!$C$6:$U$35,19,FALSE))</f>
        <v/>
      </c>
      <c r="Z57" s="324" t="str">
        <f>IF(Z55="","",VLOOKUP(Z55,'シフト記号表（勤務時間帯）'!$C$6:$U$35,19,FALSE))</f>
        <v/>
      </c>
      <c r="AA57" s="325" t="str">
        <f>IF(AA55="","",VLOOKUP(AA55,'シフト記号表（勤務時間帯）'!$C$6:$U$35,19,FALSE))</f>
        <v/>
      </c>
      <c r="AB57" s="325" t="str">
        <f>IF(AB55="","",VLOOKUP(AB55,'シフト記号表（勤務時間帯）'!$C$6:$U$35,19,FALSE))</f>
        <v/>
      </c>
      <c r="AC57" s="325" t="str">
        <f>IF(AC55="","",VLOOKUP(AC55,'シフト記号表（勤務時間帯）'!$C$6:$U$35,19,FALSE))</f>
        <v/>
      </c>
      <c r="AD57" s="325" t="str">
        <f>IF(AD55="","",VLOOKUP(AD55,'シフト記号表（勤務時間帯）'!$C$6:$U$35,19,FALSE))</f>
        <v/>
      </c>
      <c r="AE57" s="325" t="str">
        <f>IF(AE55="","",VLOOKUP(AE55,'シフト記号表（勤務時間帯）'!$C$6:$U$35,19,FALSE))</f>
        <v/>
      </c>
      <c r="AF57" s="326" t="str">
        <f>IF(AF55="","",VLOOKUP(AF55,'シフト記号表（勤務時間帯）'!$C$6:$U$35,19,FALSE))</f>
        <v/>
      </c>
      <c r="AG57" s="324" t="str">
        <f>IF(AG55="","",VLOOKUP(AG55,'シフト記号表（勤務時間帯）'!$C$6:$U$35,19,FALSE))</f>
        <v/>
      </c>
      <c r="AH57" s="325" t="str">
        <f>IF(AH55="","",VLOOKUP(AH55,'シフト記号表（勤務時間帯）'!$C$6:$U$35,19,FALSE))</f>
        <v/>
      </c>
      <c r="AI57" s="325" t="str">
        <f>IF(AI55="","",VLOOKUP(AI55,'シフト記号表（勤務時間帯）'!$C$6:$U$35,19,FALSE))</f>
        <v/>
      </c>
      <c r="AJ57" s="325" t="str">
        <f>IF(AJ55="","",VLOOKUP(AJ55,'シフト記号表（勤務時間帯）'!$C$6:$U$35,19,FALSE))</f>
        <v/>
      </c>
      <c r="AK57" s="325" t="str">
        <f>IF(AK55="","",VLOOKUP(AK55,'シフト記号表（勤務時間帯）'!$C$6:$U$35,19,FALSE))</f>
        <v/>
      </c>
      <c r="AL57" s="325" t="str">
        <f>IF(AL55="","",VLOOKUP(AL55,'シフト記号表（勤務時間帯）'!$C$6:$U$35,19,FALSE))</f>
        <v/>
      </c>
      <c r="AM57" s="326" t="str">
        <f>IF(AM55="","",VLOOKUP(AM55,'シフト記号表（勤務時間帯）'!$C$6:$U$35,19,FALSE))</f>
        <v/>
      </c>
      <c r="AN57" s="324" t="str">
        <f>IF(AN55="","",VLOOKUP(AN55,'シフト記号表（勤務時間帯）'!$C$6:$U$35,19,FALSE))</f>
        <v/>
      </c>
      <c r="AO57" s="325" t="str">
        <f>IF(AO55="","",VLOOKUP(AO55,'シフト記号表（勤務時間帯）'!$C$6:$U$35,19,FALSE))</f>
        <v/>
      </c>
      <c r="AP57" s="325" t="str">
        <f>IF(AP55="","",VLOOKUP(AP55,'シフト記号表（勤務時間帯）'!$C$6:$U$35,19,FALSE))</f>
        <v/>
      </c>
      <c r="AQ57" s="325" t="str">
        <f>IF(AQ55="","",VLOOKUP(AQ55,'シフト記号表（勤務時間帯）'!$C$6:$U$35,19,FALSE))</f>
        <v/>
      </c>
      <c r="AR57" s="325" t="str">
        <f>IF(AR55="","",VLOOKUP(AR55,'シフト記号表（勤務時間帯）'!$C$6:$U$35,19,FALSE))</f>
        <v/>
      </c>
      <c r="AS57" s="325" t="str">
        <f>IF(AS55="","",VLOOKUP(AS55,'シフト記号表（勤務時間帯）'!$C$6:$U$35,19,FALSE))</f>
        <v/>
      </c>
      <c r="AT57" s="326" t="str">
        <f>IF(AT55="","",VLOOKUP(AT55,'シフト記号表（勤務時間帯）'!$C$6:$U$35,19,FALSE))</f>
        <v/>
      </c>
      <c r="AU57" s="324" t="str">
        <f>IF(AU55="","",VLOOKUP(AU55,'シフト記号表（勤務時間帯）'!$C$6:$U$35,19,FALSE))</f>
        <v/>
      </c>
      <c r="AV57" s="325" t="str">
        <f>IF(AV55="","",VLOOKUP(AV55,'シフト記号表（勤務時間帯）'!$C$6:$U$35,19,FALSE))</f>
        <v/>
      </c>
      <c r="AW57" s="325" t="str">
        <f>IF(AW55="","",VLOOKUP(AW55,'シフト記号表（勤務時間帯）'!$C$6:$U$35,19,FALSE))</f>
        <v/>
      </c>
      <c r="AX57" s="797">
        <f>IF($BB$3="４週",SUM(S57:AT57),IF($BB$3="暦月",SUM(S57:AW57),""))</f>
        <v>0</v>
      </c>
      <c r="AY57" s="798"/>
      <c r="AZ57" s="799">
        <f>IF($BB$3="４週",AX57/4,IF($BB$3="暦月",'勤務形態一覧表（100名）'!AX57/('勤務形態一覧表（100名）'!$BB$8/7),""))</f>
        <v>0</v>
      </c>
      <c r="BA57" s="800"/>
      <c r="BB57" s="847"/>
      <c r="BC57" s="761"/>
      <c r="BD57" s="761"/>
      <c r="BE57" s="761"/>
      <c r="BF57" s="762"/>
    </row>
    <row r="58" spans="2:58" ht="20.25" customHeight="1" x14ac:dyDescent="0.15">
      <c r="B58" s="831">
        <f>B55+1</f>
        <v>13</v>
      </c>
      <c r="C58" s="833"/>
      <c r="D58" s="834"/>
      <c r="E58" s="835"/>
      <c r="F58" s="327"/>
      <c r="G58" s="747"/>
      <c r="H58" s="750"/>
      <c r="I58" s="751"/>
      <c r="J58" s="751"/>
      <c r="K58" s="752"/>
      <c r="L58" s="754"/>
      <c r="M58" s="755"/>
      <c r="N58" s="755"/>
      <c r="O58" s="756"/>
      <c r="P58" s="763" t="s">
        <v>678</v>
      </c>
      <c r="Q58" s="764"/>
      <c r="R58" s="765"/>
      <c r="S58" s="392"/>
      <c r="T58" s="393"/>
      <c r="U58" s="393"/>
      <c r="V58" s="393"/>
      <c r="W58" s="393"/>
      <c r="X58" s="393"/>
      <c r="Y58" s="394"/>
      <c r="Z58" s="392"/>
      <c r="AA58" s="393"/>
      <c r="AB58" s="393"/>
      <c r="AC58" s="393"/>
      <c r="AD58" s="393"/>
      <c r="AE58" s="393"/>
      <c r="AF58" s="394"/>
      <c r="AG58" s="392"/>
      <c r="AH58" s="393"/>
      <c r="AI58" s="393"/>
      <c r="AJ58" s="393"/>
      <c r="AK58" s="393"/>
      <c r="AL58" s="393"/>
      <c r="AM58" s="394"/>
      <c r="AN58" s="392"/>
      <c r="AO58" s="393"/>
      <c r="AP58" s="393"/>
      <c r="AQ58" s="393"/>
      <c r="AR58" s="393"/>
      <c r="AS58" s="393"/>
      <c r="AT58" s="394"/>
      <c r="AU58" s="392"/>
      <c r="AV58" s="393"/>
      <c r="AW58" s="393"/>
      <c r="AX58" s="949"/>
      <c r="AY58" s="950"/>
      <c r="AZ58" s="951"/>
      <c r="BA58" s="952"/>
      <c r="BB58" s="782"/>
      <c r="BC58" s="755"/>
      <c r="BD58" s="755"/>
      <c r="BE58" s="755"/>
      <c r="BF58" s="756"/>
    </row>
    <row r="59" spans="2:58" ht="20.25" customHeight="1" x14ac:dyDescent="0.15">
      <c r="B59" s="831"/>
      <c r="C59" s="836"/>
      <c r="D59" s="837"/>
      <c r="E59" s="838"/>
      <c r="F59" s="319"/>
      <c r="G59" s="748"/>
      <c r="H59" s="753"/>
      <c r="I59" s="751"/>
      <c r="J59" s="751"/>
      <c r="K59" s="752"/>
      <c r="L59" s="757"/>
      <c r="M59" s="758"/>
      <c r="N59" s="758"/>
      <c r="O59" s="759"/>
      <c r="P59" s="787" t="s">
        <v>484</v>
      </c>
      <c r="Q59" s="788"/>
      <c r="R59" s="789"/>
      <c r="S59" s="320" t="str">
        <f>IF(S58="","",VLOOKUP(S58,'シフト記号表（勤務時間帯）'!$C$6:$K$35,9,FALSE))</f>
        <v/>
      </c>
      <c r="T59" s="321" t="str">
        <f>IF(T58="","",VLOOKUP(T58,'シフト記号表（勤務時間帯）'!$C$6:$K$35,9,FALSE))</f>
        <v/>
      </c>
      <c r="U59" s="321" t="str">
        <f>IF(U58="","",VLOOKUP(U58,'シフト記号表（勤務時間帯）'!$C$6:$K$35,9,FALSE))</f>
        <v/>
      </c>
      <c r="V59" s="321" t="str">
        <f>IF(V58="","",VLOOKUP(V58,'シフト記号表（勤務時間帯）'!$C$6:$K$35,9,FALSE))</f>
        <v/>
      </c>
      <c r="W59" s="321" t="str">
        <f>IF(W58="","",VLOOKUP(W58,'シフト記号表（勤務時間帯）'!$C$6:$K$35,9,FALSE))</f>
        <v/>
      </c>
      <c r="X59" s="321" t="str">
        <f>IF(X58="","",VLOOKUP(X58,'シフト記号表（勤務時間帯）'!$C$6:$K$35,9,FALSE))</f>
        <v/>
      </c>
      <c r="Y59" s="322" t="str">
        <f>IF(Y58="","",VLOOKUP(Y58,'シフト記号表（勤務時間帯）'!$C$6:$K$35,9,FALSE))</f>
        <v/>
      </c>
      <c r="Z59" s="320" t="str">
        <f>IF(Z58="","",VLOOKUP(Z58,'シフト記号表（勤務時間帯）'!$C$6:$K$35,9,FALSE))</f>
        <v/>
      </c>
      <c r="AA59" s="321" t="str">
        <f>IF(AA58="","",VLOOKUP(AA58,'シフト記号表（勤務時間帯）'!$C$6:$K$35,9,FALSE))</f>
        <v/>
      </c>
      <c r="AB59" s="321" t="str">
        <f>IF(AB58="","",VLOOKUP(AB58,'シフト記号表（勤務時間帯）'!$C$6:$K$35,9,FALSE))</f>
        <v/>
      </c>
      <c r="AC59" s="321" t="str">
        <f>IF(AC58="","",VLOOKUP(AC58,'シフト記号表（勤務時間帯）'!$C$6:$K$35,9,FALSE))</f>
        <v/>
      </c>
      <c r="AD59" s="321" t="str">
        <f>IF(AD58="","",VLOOKUP(AD58,'シフト記号表（勤務時間帯）'!$C$6:$K$35,9,FALSE))</f>
        <v/>
      </c>
      <c r="AE59" s="321" t="str">
        <f>IF(AE58="","",VLOOKUP(AE58,'シフト記号表（勤務時間帯）'!$C$6:$K$35,9,FALSE))</f>
        <v/>
      </c>
      <c r="AF59" s="322" t="str">
        <f>IF(AF58="","",VLOOKUP(AF58,'シフト記号表（勤務時間帯）'!$C$6:$K$35,9,FALSE))</f>
        <v/>
      </c>
      <c r="AG59" s="320" t="str">
        <f>IF(AG58="","",VLOOKUP(AG58,'シフト記号表（勤務時間帯）'!$C$6:$K$35,9,FALSE))</f>
        <v/>
      </c>
      <c r="AH59" s="321" t="str">
        <f>IF(AH58="","",VLOOKUP(AH58,'シフト記号表（勤務時間帯）'!$C$6:$K$35,9,FALSE))</f>
        <v/>
      </c>
      <c r="AI59" s="321" t="str">
        <f>IF(AI58="","",VLOOKUP(AI58,'シフト記号表（勤務時間帯）'!$C$6:$K$35,9,FALSE))</f>
        <v/>
      </c>
      <c r="AJ59" s="321" t="str">
        <f>IF(AJ58="","",VLOOKUP(AJ58,'シフト記号表（勤務時間帯）'!$C$6:$K$35,9,FALSE))</f>
        <v/>
      </c>
      <c r="AK59" s="321" t="str">
        <f>IF(AK58="","",VLOOKUP(AK58,'シフト記号表（勤務時間帯）'!$C$6:$K$35,9,FALSE))</f>
        <v/>
      </c>
      <c r="AL59" s="321" t="str">
        <f>IF(AL58="","",VLOOKUP(AL58,'シフト記号表（勤務時間帯）'!$C$6:$K$35,9,FALSE))</f>
        <v/>
      </c>
      <c r="AM59" s="322" t="str">
        <f>IF(AM58="","",VLOOKUP(AM58,'シフト記号表（勤務時間帯）'!$C$6:$K$35,9,FALSE))</f>
        <v/>
      </c>
      <c r="AN59" s="320" t="str">
        <f>IF(AN58="","",VLOOKUP(AN58,'シフト記号表（勤務時間帯）'!$C$6:$K$35,9,FALSE))</f>
        <v/>
      </c>
      <c r="AO59" s="321" t="str">
        <f>IF(AO58="","",VLOOKUP(AO58,'シフト記号表（勤務時間帯）'!$C$6:$K$35,9,FALSE))</f>
        <v/>
      </c>
      <c r="AP59" s="321" t="str">
        <f>IF(AP58="","",VLOOKUP(AP58,'シフト記号表（勤務時間帯）'!$C$6:$K$35,9,FALSE))</f>
        <v/>
      </c>
      <c r="AQ59" s="321" t="str">
        <f>IF(AQ58="","",VLOOKUP(AQ58,'シフト記号表（勤務時間帯）'!$C$6:$K$35,9,FALSE))</f>
        <v/>
      </c>
      <c r="AR59" s="321" t="str">
        <f>IF(AR58="","",VLOOKUP(AR58,'シフト記号表（勤務時間帯）'!$C$6:$K$35,9,FALSE))</f>
        <v/>
      </c>
      <c r="AS59" s="321" t="str">
        <f>IF(AS58="","",VLOOKUP(AS58,'シフト記号表（勤務時間帯）'!$C$6:$K$35,9,FALSE))</f>
        <v/>
      </c>
      <c r="AT59" s="322" t="str">
        <f>IF(AT58="","",VLOOKUP(AT58,'シフト記号表（勤務時間帯）'!$C$6:$K$35,9,FALSE))</f>
        <v/>
      </c>
      <c r="AU59" s="320" t="str">
        <f>IF(AU58="","",VLOOKUP(AU58,'シフト記号表（勤務時間帯）'!$C$6:$K$35,9,FALSE))</f>
        <v/>
      </c>
      <c r="AV59" s="321" t="str">
        <f>IF(AV58="","",VLOOKUP(AV58,'シフト記号表（勤務時間帯）'!$C$6:$K$35,9,FALSE))</f>
        <v/>
      </c>
      <c r="AW59" s="321" t="str">
        <f>IF(AW58="","",VLOOKUP(AW58,'シフト記号表（勤務時間帯）'!$C$6:$K$35,9,FALSE))</f>
        <v/>
      </c>
      <c r="AX59" s="790">
        <f>IF($BB$3="４週",SUM(S59:AT59),IF($BB$3="暦月",SUM(S59:AW59),""))</f>
        <v>0</v>
      </c>
      <c r="AY59" s="791"/>
      <c r="AZ59" s="792">
        <f>IF($BB$3="４週",AX59/4,IF($BB$3="暦月",'勤務形態一覧表（100名）'!AX59/('勤務形態一覧表（100名）'!$BB$8/7),""))</f>
        <v>0</v>
      </c>
      <c r="BA59" s="793"/>
      <c r="BB59" s="783"/>
      <c r="BC59" s="758"/>
      <c r="BD59" s="758"/>
      <c r="BE59" s="758"/>
      <c r="BF59" s="759"/>
    </row>
    <row r="60" spans="2:58" ht="20.25" customHeight="1" x14ac:dyDescent="0.15">
      <c r="B60" s="831"/>
      <c r="C60" s="839"/>
      <c r="D60" s="840"/>
      <c r="E60" s="841"/>
      <c r="F60" s="395">
        <f>C58</f>
        <v>0</v>
      </c>
      <c r="G60" s="749"/>
      <c r="H60" s="753"/>
      <c r="I60" s="751"/>
      <c r="J60" s="751"/>
      <c r="K60" s="752"/>
      <c r="L60" s="760"/>
      <c r="M60" s="761"/>
      <c r="N60" s="761"/>
      <c r="O60" s="762"/>
      <c r="P60" s="828" t="s">
        <v>485</v>
      </c>
      <c r="Q60" s="829"/>
      <c r="R60" s="830"/>
      <c r="S60" s="324" t="str">
        <f>IF(S58="","",VLOOKUP(S58,'シフト記号表（勤務時間帯）'!$C$6:$U$35,19,FALSE))</f>
        <v/>
      </c>
      <c r="T60" s="325" t="str">
        <f>IF(T58="","",VLOOKUP(T58,'シフト記号表（勤務時間帯）'!$C$6:$U$35,19,FALSE))</f>
        <v/>
      </c>
      <c r="U60" s="325" t="str">
        <f>IF(U58="","",VLOOKUP(U58,'シフト記号表（勤務時間帯）'!$C$6:$U$35,19,FALSE))</f>
        <v/>
      </c>
      <c r="V60" s="325" t="str">
        <f>IF(V58="","",VLOOKUP(V58,'シフト記号表（勤務時間帯）'!$C$6:$U$35,19,FALSE))</f>
        <v/>
      </c>
      <c r="W60" s="325" t="str">
        <f>IF(W58="","",VLOOKUP(W58,'シフト記号表（勤務時間帯）'!$C$6:$U$35,19,FALSE))</f>
        <v/>
      </c>
      <c r="X60" s="325" t="str">
        <f>IF(X58="","",VLOOKUP(X58,'シフト記号表（勤務時間帯）'!$C$6:$U$35,19,FALSE))</f>
        <v/>
      </c>
      <c r="Y60" s="326" t="str">
        <f>IF(Y58="","",VLOOKUP(Y58,'シフト記号表（勤務時間帯）'!$C$6:$U$35,19,FALSE))</f>
        <v/>
      </c>
      <c r="Z60" s="324" t="str">
        <f>IF(Z58="","",VLOOKUP(Z58,'シフト記号表（勤務時間帯）'!$C$6:$U$35,19,FALSE))</f>
        <v/>
      </c>
      <c r="AA60" s="325" t="str">
        <f>IF(AA58="","",VLOOKUP(AA58,'シフト記号表（勤務時間帯）'!$C$6:$U$35,19,FALSE))</f>
        <v/>
      </c>
      <c r="AB60" s="325" t="str">
        <f>IF(AB58="","",VLOOKUP(AB58,'シフト記号表（勤務時間帯）'!$C$6:$U$35,19,FALSE))</f>
        <v/>
      </c>
      <c r="AC60" s="325" t="str">
        <f>IF(AC58="","",VLOOKUP(AC58,'シフト記号表（勤務時間帯）'!$C$6:$U$35,19,FALSE))</f>
        <v/>
      </c>
      <c r="AD60" s="325" t="str">
        <f>IF(AD58="","",VLOOKUP(AD58,'シフト記号表（勤務時間帯）'!$C$6:$U$35,19,FALSE))</f>
        <v/>
      </c>
      <c r="AE60" s="325" t="str">
        <f>IF(AE58="","",VLOOKUP(AE58,'シフト記号表（勤務時間帯）'!$C$6:$U$35,19,FALSE))</f>
        <v/>
      </c>
      <c r="AF60" s="326" t="str">
        <f>IF(AF58="","",VLOOKUP(AF58,'シフト記号表（勤務時間帯）'!$C$6:$U$35,19,FALSE))</f>
        <v/>
      </c>
      <c r="AG60" s="324" t="str">
        <f>IF(AG58="","",VLOOKUP(AG58,'シフト記号表（勤務時間帯）'!$C$6:$U$35,19,FALSE))</f>
        <v/>
      </c>
      <c r="AH60" s="325" t="str">
        <f>IF(AH58="","",VLOOKUP(AH58,'シフト記号表（勤務時間帯）'!$C$6:$U$35,19,FALSE))</f>
        <v/>
      </c>
      <c r="AI60" s="325" t="str">
        <f>IF(AI58="","",VLOOKUP(AI58,'シフト記号表（勤務時間帯）'!$C$6:$U$35,19,FALSE))</f>
        <v/>
      </c>
      <c r="AJ60" s="325" t="str">
        <f>IF(AJ58="","",VLOOKUP(AJ58,'シフト記号表（勤務時間帯）'!$C$6:$U$35,19,FALSE))</f>
        <v/>
      </c>
      <c r="AK60" s="325" t="str">
        <f>IF(AK58="","",VLOOKUP(AK58,'シフト記号表（勤務時間帯）'!$C$6:$U$35,19,FALSE))</f>
        <v/>
      </c>
      <c r="AL60" s="325" t="str">
        <f>IF(AL58="","",VLOOKUP(AL58,'シフト記号表（勤務時間帯）'!$C$6:$U$35,19,FALSE))</f>
        <v/>
      </c>
      <c r="AM60" s="326" t="str">
        <f>IF(AM58="","",VLOOKUP(AM58,'シフト記号表（勤務時間帯）'!$C$6:$U$35,19,FALSE))</f>
        <v/>
      </c>
      <c r="AN60" s="324" t="str">
        <f>IF(AN58="","",VLOOKUP(AN58,'シフト記号表（勤務時間帯）'!$C$6:$U$35,19,FALSE))</f>
        <v/>
      </c>
      <c r="AO60" s="325" t="str">
        <f>IF(AO58="","",VLOOKUP(AO58,'シフト記号表（勤務時間帯）'!$C$6:$U$35,19,FALSE))</f>
        <v/>
      </c>
      <c r="AP60" s="325" t="str">
        <f>IF(AP58="","",VLOOKUP(AP58,'シフト記号表（勤務時間帯）'!$C$6:$U$35,19,FALSE))</f>
        <v/>
      </c>
      <c r="AQ60" s="325" t="str">
        <f>IF(AQ58="","",VLOOKUP(AQ58,'シフト記号表（勤務時間帯）'!$C$6:$U$35,19,FALSE))</f>
        <v/>
      </c>
      <c r="AR60" s="325" t="str">
        <f>IF(AR58="","",VLOOKUP(AR58,'シフト記号表（勤務時間帯）'!$C$6:$U$35,19,FALSE))</f>
        <v/>
      </c>
      <c r="AS60" s="325" t="str">
        <f>IF(AS58="","",VLOOKUP(AS58,'シフト記号表（勤務時間帯）'!$C$6:$U$35,19,FALSE))</f>
        <v/>
      </c>
      <c r="AT60" s="326" t="str">
        <f>IF(AT58="","",VLOOKUP(AT58,'シフト記号表（勤務時間帯）'!$C$6:$U$35,19,FALSE))</f>
        <v/>
      </c>
      <c r="AU60" s="324" t="str">
        <f>IF(AU58="","",VLOOKUP(AU58,'シフト記号表（勤務時間帯）'!$C$6:$U$35,19,FALSE))</f>
        <v/>
      </c>
      <c r="AV60" s="325" t="str">
        <f>IF(AV58="","",VLOOKUP(AV58,'シフト記号表（勤務時間帯）'!$C$6:$U$35,19,FALSE))</f>
        <v/>
      </c>
      <c r="AW60" s="325" t="str">
        <f>IF(AW58="","",VLOOKUP(AW58,'シフト記号表（勤務時間帯）'!$C$6:$U$35,19,FALSE))</f>
        <v/>
      </c>
      <c r="AX60" s="797">
        <f>IF($BB$3="４週",SUM(S60:AT60),IF($BB$3="暦月",SUM(S60:AW60),""))</f>
        <v>0</v>
      </c>
      <c r="AY60" s="798"/>
      <c r="AZ60" s="799">
        <f>IF($BB$3="４週",AX60/4,IF($BB$3="暦月",'勤務形態一覧表（100名）'!AX60/('勤務形態一覧表（100名）'!$BB$8/7),""))</f>
        <v>0</v>
      </c>
      <c r="BA60" s="800"/>
      <c r="BB60" s="847"/>
      <c r="BC60" s="761"/>
      <c r="BD60" s="761"/>
      <c r="BE60" s="761"/>
      <c r="BF60" s="762"/>
    </row>
    <row r="61" spans="2:58" ht="20.25" customHeight="1" x14ac:dyDescent="0.15">
      <c r="B61" s="957">
        <f>B58+1</f>
        <v>14</v>
      </c>
      <c r="C61" s="836"/>
      <c r="D61" s="837"/>
      <c r="E61" s="838"/>
      <c r="F61" s="396"/>
      <c r="G61" s="958"/>
      <c r="H61" s="959"/>
      <c r="I61" s="960"/>
      <c r="J61" s="960"/>
      <c r="K61" s="961"/>
      <c r="L61" s="757"/>
      <c r="M61" s="758"/>
      <c r="N61" s="758"/>
      <c r="O61" s="759"/>
      <c r="P61" s="962" t="s">
        <v>678</v>
      </c>
      <c r="Q61" s="963"/>
      <c r="R61" s="964"/>
      <c r="S61" s="392"/>
      <c r="T61" s="393"/>
      <c r="U61" s="393"/>
      <c r="V61" s="393"/>
      <c r="W61" s="393"/>
      <c r="X61" s="393"/>
      <c r="Y61" s="394"/>
      <c r="Z61" s="392"/>
      <c r="AA61" s="393"/>
      <c r="AB61" s="393"/>
      <c r="AC61" s="393"/>
      <c r="AD61" s="393"/>
      <c r="AE61" s="393"/>
      <c r="AF61" s="394"/>
      <c r="AG61" s="392"/>
      <c r="AH61" s="393"/>
      <c r="AI61" s="393"/>
      <c r="AJ61" s="393"/>
      <c r="AK61" s="393"/>
      <c r="AL61" s="393"/>
      <c r="AM61" s="394"/>
      <c r="AN61" s="392"/>
      <c r="AO61" s="393"/>
      <c r="AP61" s="393"/>
      <c r="AQ61" s="393"/>
      <c r="AR61" s="393"/>
      <c r="AS61" s="393"/>
      <c r="AT61" s="394"/>
      <c r="AU61" s="392"/>
      <c r="AV61" s="393"/>
      <c r="AW61" s="393"/>
      <c r="AX61" s="953"/>
      <c r="AY61" s="954"/>
      <c r="AZ61" s="955"/>
      <c r="BA61" s="956"/>
      <c r="BB61" s="783"/>
      <c r="BC61" s="758"/>
      <c r="BD61" s="758"/>
      <c r="BE61" s="758"/>
      <c r="BF61" s="759"/>
    </row>
    <row r="62" spans="2:58" ht="20.25" customHeight="1" x14ac:dyDescent="0.15">
      <c r="B62" s="831"/>
      <c r="C62" s="836"/>
      <c r="D62" s="837"/>
      <c r="E62" s="838"/>
      <c r="F62" s="319"/>
      <c r="G62" s="748"/>
      <c r="H62" s="753"/>
      <c r="I62" s="751"/>
      <c r="J62" s="751"/>
      <c r="K62" s="752"/>
      <c r="L62" s="757"/>
      <c r="M62" s="758"/>
      <c r="N62" s="758"/>
      <c r="O62" s="759"/>
      <c r="P62" s="787" t="s">
        <v>484</v>
      </c>
      <c r="Q62" s="788"/>
      <c r="R62" s="789"/>
      <c r="S62" s="320" t="str">
        <f>IF(S61="","",VLOOKUP(S61,'シフト記号表（勤務時間帯）'!$C$6:$K$35,9,FALSE))</f>
        <v/>
      </c>
      <c r="T62" s="321" t="str">
        <f>IF(T61="","",VLOOKUP(T61,'シフト記号表（勤務時間帯）'!$C$6:$K$35,9,FALSE))</f>
        <v/>
      </c>
      <c r="U62" s="321" t="str">
        <f>IF(U61="","",VLOOKUP(U61,'シフト記号表（勤務時間帯）'!$C$6:$K$35,9,FALSE))</f>
        <v/>
      </c>
      <c r="V62" s="321" t="str">
        <f>IF(V61="","",VLOOKUP(V61,'シフト記号表（勤務時間帯）'!$C$6:$K$35,9,FALSE))</f>
        <v/>
      </c>
      <c r="W62" s="321" t="str">
        <f>IF(W61="","",VLOOKUP(W61,'シフト記号表（勤務時間帯）'!$C$6:$K$35,9,FALSE))</f>
        <v/>
      </c>
      <c r="X62" s="321" t="str">
        <f>IF(X61="","",VLOOKUP(X61,'シフト記号表（勤務時間帯）'!$C$6:$K$35,9,FALSE))</f>
        <v/>
      </c>
      <c r="Y62" s="322" t="str">
        <f>IF(Y61="","",VLOOKUP(Y61,'シフト記号表（勤務時間帯）'!$C$6:$K$35,9,FALSE))</f>
        <v/>
      </c>
      <c r="Z62" s="320" t="str">
        <f>IF(Z61="","",VLOOKUP(Z61,'シフト記号表（勤務時間帯）'!$C$6:$K$35,9,FALSE))</f>
        <v/>
      </c>
      <c r="AA62" s="321" t="str">
        <f>IF(AA61="","",VLOOKUP(AA61,'シフト記号表（勤務時間帯）'!$C$6:$K$35,9,FALSE))</f>
        <v/>
      </c>
      <c r="AB62" s="321" t="str">
        <f>IF(AB61="","",VLOOKUP(AB61,'シフト記号表（勤務時間帯）'!$C$6:$K$35,9,FALSE))</f>
        <v/>
      </c>
      <c r="AC62" s="321" t="str">
        <f>IF(AC61="","",VLOOKUP(AC61,'シフト記号表（勤務時間帯）'!$C$6:$K$35,9,FALSE))</f>
        <v/>
      </c>
      <c r="AD62" s="321" t="str">
        <f>IF(AD61="","",VLOOKUP(AD61,'シフト記号表（勤務時間帯）'!$C$6:$K$35,9,FALSE))</f>
        <v/>
      </c>
      <c r="AE62" s="321" t="str">
        <f>IF(AE61="","",VLOOKUP(AE61,'シフト記号表（勤務時間帯）'!$C$6:$K$35,9,FALSE))</f>
        <v/>
      </c>
      <c r="AF62" s="322" t="str">
        <f>IF(AF61="","",VLOOKUP(AF61,'シフト記号表（勤務時間帯）'!$C$6:$K$35,9,FALSE))</f>
        <v/>
      </c>
      <c r="AG62" s="320" t="str">
        <f>IF(AG61="","",VLOOKUP(AG61,'シフト記号表（勤務時間帯）'!$C$6:$K$35,9,FALSE))</f>
        <v/>
      </c>
      <c r="AH62" s="321" t="str">
        <f>IF(AH61="","",VLOOKUP(AH61,'シフト記号表（勤務時間帯）'!$C$6:$K$35,9,FALSE))</f>
        <v/>
      </c>
      <c r="AI62" s="321" t="str">
        <f>IF(AI61="","",VLOOKUP(AI61,'シフト記号表（勤務時間帯）'!$C$6:$K$35,9,FALSE))</f>
        <v/>
      </c>
      <c r="AJ62" s="321" t="str">
        <f>IF(AJ61="","",VLOOKUP(AJ61,'シフト記号表（勤務時間帯）'!$C$6:$K$35,9,FALSE))</f>
        <v/>
      </c>
      <c r="AK62" s="321" t="str">
        <f>IF(AK61="","",VLOOKUP(AK61,'シフト記号表（勤務時間帯）'!$C$6:$K$35,9,FALSE))</f>
        <v/>
      </c>
      <c r="AL62" s="321" t="str">
        <f>IF(AL61="","",VLOOKUP(AL61,'シフト記号表（勤務時間帯）'!$C$6:$K$35,9,FALSE))</f>
        <v/>
      </c>
      <c r="AM62" s="322" t="str">
        <f>IF(AM61="","",VLOOKUP(AM61,'シフト記号表（勤務時間帯）'!$C$6:$K$35,9,FALSE))</f>
        <v/>
      </c>
      <c r="AN62" s="320" t="str">
        <f>IF(AN61="","",VLOOKUP(AN61,'シフト記号表（勤務時間帯）'!$C$6:$K$35,9,FALSE))</f>
        <v/>
      </c>
      <c r="AO62" s="321" t="str">
        <f>IF(AO61="","",VLOOKUP(AO61,'シフト記号表（勤務時間帯）'!$C$6:$K$35,9,FALSE))</f>
        <v/>
      </c>
      <c r="AP62" s="321" t="str">
        <f>IF(AP61="","",VLOOKUP(AP61,'シフト記号表（勤務時間帯）'!$C$6:$K$35,9,FALSE))</f>
        <v/>
      </c>
      <c r="AQ62" s="321" t="str">
        <f>IF(AQ61="","",VLOOKUP(AQ61,'シフト記号表（勤務時間帯）'!$C$6:$K$35,9,FALSE))</f>
        <v/>
      </c>
      <c r="AR62" s="321" t="str">
        <f>IF(AR61="","",VLOOKUP(AR61,'シフト記号表（勤務時間帯）'!$C$6:$K$35,9,FALSE))</f>
        <v/>
      </c>
      <c r="AS62" s="321" t="str">
        <f>IF(AS61="","",VLOOKUP(AS61,'シフト記号表（勤務時間帯）'!$C$6:$K$35,9,FALSE))</f>
        <v/>
      </c>
      <c r="AT62" s="322" t="str">
        <f>IF(AT61="","",VLOOKUP(AT61,'シフト記号表（勤務時間帯）'!$C$6:$K$35,9,FALSE))</f>
        <v/>
      </c>
      <c r="AU62" s="320" t="str">
        <f>IF(AU61="","",VLOOKUP(AU61,'シフト記号表（勤務時間帯）'!$C$6:$K$35,9,FALSE))</f>
        <v/>
      </c>
      <c r="AV62" s="321" t="str">
        <f>IF(AV61="","",VLOOKUP(AV61,'シフト記号表（勤務時間帯）'!$C$6:$K$35,9,FALSE))</f>
        <v/>
      </c>
      <c r="AW62" s="321" t="str">
        <f>IF(AW61="","",VLOOKUP(AW61,'シフト記号表（勤務時間帯）'!$C$6:$K$35,9,FALSE))</f>
        <v/>
      </c>
      <c r="AX62" s="790">
        <f>IF($BB$3="４週",SUM(S62:AT62),IF($BB$3="暦月",SUM(S62:AW62),""))</f>
        <v>0</v>
      </c>
      <c r="AY62" s="791"/>
      <c r="AZ62" s="792">
        <f>IF($BB$3="４週",AX62/4,IF($BB$3="暦月",'勤務形態一覧表（100名）'!AX62/('勤務形態一覧表（100名）'!$BB$8/7),""))</f>
        <v>0</v>
      </c>
      <c r="BA62" s="793"/>
      <c r="BB62" s="783"/>
      <c r="BC62" s="758"/>
      <c r="BD62" s="758"/>
      <c r="BE62" s="758"/>
      <c r="BF62" s="759"/>
    </row>
    <row r="63" spans="2:58" ht="20.25" customHeight="1" x14ac:dyDescent="0.15">
      <c r="B63" s="831"/>
      <c r="C63" s="839"/>
      <c r="D63" s="840"/>
      <c r="E63" s="841"/>
      <c r="F63" s="395">
        <f>C61</f>
        <v>0</v>
      </c>
      <c r="G63" s="749"/>
      <c r="H63" s="753"/>
      <c r="I63" s="751"/>
      <c r="J63" s="751"/>
      <c r="K63" s="752"/>
      <c r="L63" s="760"/>
      <c r="M63" s="761"/>
      <c r="N63" s="761"/>
      <c r="O63" s="762"/>
      <c r="P63" s="828" t="s">
        <v>485</v>
      </c>
      <c r="Q63" s="829"/>
      <c r="R63" s="830"/>
      <c r="S63" s="324" t="str">
        <f>IF(S61="","",VLOOKUP(S61,'シフト記号表（勤務時間帯）'!$C$6:$U$35,19,FALSE))</f>
        <v/>
      </c>
      <c r="T63" s="325" t="str">
        <f>IF(T61="","",VLOOKUP(T61,'シフト記号表（勤務時間帯）'!$C$6:$U$35,19,FALSE))</f>
        <v/>
      </c>
      <c r="U63" s="325" t="str">
        <f>IF(U61="","",VLOOKUP(U61,'シフト記号表（勤務時間帯）'!$C$6:$U$35,19,FALSE))</f>
        <v/>
      </c>
      <c r="V63" s="325" t="str">
        <f>IF(V61="","",VLOOKUP(V61,'シフト記号表（勤務時間帯）'!$C$6:$U$35,19,FALSE))</f>
        <v/>
      </c>
      <c r="W63" s="325" t="str">
        <f>IF(W61="","",VLOOKUP(W61,'シフト記号表（勤務時間帯）'!$C$6:$U$35,19,FALSE))</f>
        <v/>
      </c>
      <c r="X63" s="325" t="str">
        <f>IF(X61="","",VLOOKUP(X61,'シフト記号表（勤務時間帯）'!$C$6:$U$35,19,FALSE))</f>
        <v/>
      </c>
      <c r="Y63" s="326" t="str">
        <f>IF(Y61="","",VLOOKUP(Y61,'シフト記号表（勤務時間帯）'!$C$6:$U$35,19,FALSE))</f>
        <v/>
      </c>
      <c r="Z63" s="324" t="str">
        <f>IF(Z61="","",VLOOKUP(Z61,'シフト記号表（勤務時間帯）'!$C$6:$U$35,19,FALSE))</f>
        <v/>
      </c>
      <c r="AA63" s="325" t="str">
        <f>IF(AA61="","",VLOOKUP(AA61,'シフト記号表（勤務時間帯）'!$C$6:$U$35,19,FALSE))</f>
        <v/>
      </c>
      <c r="AB63" s="325" t="str">
        <f>IF(AB61="","",VLOOKUP(AB61,'シフト記号表（勤務時間帯）'!$C$6:$U$35,19,FALSE))</f>
        <v/>
      </c>
      <c r="AC63" s="325" t="str">
        <f>IF(AC61="","",VLOOKUP(AC61,'シフト記号表（勤務時間帯）'!$C$6:$U$35,19,FALSE))</f>
        <v/>
      </c>
      <c r="AD63" s="325" t="str">
        <f>IF(AD61="","",VLOOKUP(AD61,'シフト記号表（勤務時間帯）'!$C$6:$U$35,19,FALSE))</f>
        <v/>
      </c>
      <c r="AE63" s="325" t="str">
        <f>IF(AE61="","",VLOOKUP(AE61,'シフト記号表（勤務時間帯）'!$C$6:$U$35,19,FALSE))</f>
        <v/>
      </c>
      <c r="AF63" s="326" t="str">
        <f>IF(AF61="","",VLOOKUP(AF61,'シフト記号表（勤務時間帯）'!$C$6:$U$35,19,FALSE))</f>
        <v/>
      </c>
      <c r="AG63" s="324" t="str">
        <f>IF(AG61="","",VLOOKUP(AG61,'シフト記号表（勤務時間帯）'!$C$6:$U$35,19,FALSE))</f>
        <v/>
      </c>
      <c r="AH63" s="325" t="str">
        <f>IF(AH61="","",VLOOKUP(AH61,'シフト記号表（勤務時間帯）'!$C$6:$U$35,19,FALSE))</f>
        <v/>
      </c>
      <c r="AI63" s="325" t="str">
        <f>IF(AI61="","",VLOOKUP(AI61,'シフト記号表（勤務時間帯）'!$C$6:$U$35,19,FALSE))</f>
        <v/>
      </c>
      <c r="AJ63" s="325" t="str">
        <f>IF(AJ61="","",VLOOKUP(AJ61,'シフト記号表（勤務時間帯）'!$C$6:$U$35,19,FALSE))</f>
        <v/>
      </c>
      <c r="AK63" s="325" t="str">
        <f>IF(AK61="","",VLOOKUP(AK61,'シフト記号表（勤務時間帯）'!$C$6:$U$35,19,FALSE))</f>
        <v/>
      </c>
      <c r="AL63" s="325" t="str">
        <f>IF(AL61="","",VLOOKUP(AL61,'シフト記号表（勤務時間帯）'!$C$6:$U$35,19,FALSE))</f>
        <v/>
      </c>
      <c r="AM63" s="326" t="str">
        <f>IF(AM61="","",VLOOKUP(AM61,'シフト記号表（勤務時間帯）'!$C$6:$U$35,19,FALSE))</f>
        <v/>
      </c>
      <c r="AN63" s="324" t="str">
        <f>IF(AN61="","",VLOOKUP(AN61,'シフト記号表（勤務時間帯）'!$C$6:$U$35,19,FALSE))</f>
        <v/>
      </c>
      <c r="AO63" s="325" t="str">
        <f>IF(AO61="","",VLOOKUP(AO61,'シフト記号表（勤務時間帯）'!$C$6:$U$35,19,FALSE))</f>
        <v/>
      </c>
      <c r="AP63" s="325" t="str">
        <f>IF(AP61="","",VLOOKUP(AP61,'シフト記号表（勤務時間帯）'!$C$6:$U$35,19,FALSE))</f>
        <v/>
      </c>
      <c r="AQ63" s="325" t="str">
        <f>IF(AQ61="","",VLOOKUP(AQ61,'シフト記号表（勤務時間帯）'!$C$6:$U$35,19,FALSE))</f>
        <v/>
      </c>
      <c r="AR63" s="325" t="str">
        <f>IF(AR61="","",VLOOKUP(AR61,'シフト記号表（勤務時間帯）'!$C$6:$U$35,19,FALSE))</f>
        <v/>
      </c>
      <c r="AS63" s="325" t="str">
        <f>IF(AS61="","",VLOOKUP(AS61,'シフト記号表（勤務時間帯）'!$C$6:$U$35,19,FALSE))</f>
        <v/>
      </c>
      <c r="AT63" s="326" t="str">
        <f>IF(AT61="","",VLOOKUP(AT61,'シフト記号表（勤務時間帯）'!$C$6:$U$35,19,FALSE))</f>
        <v/>
      </c>
      <c r="AU63" s="324" t="str">
        <f>IF(AU61="","",VLOOKUP(AU61,'シフト記号表（勤務時間帯）'!$C$6:$U$35,19,FALSE))</f>
        <v/>
      </c>
      <c r="AV63" s="325" t="str">
        <f>IF(AV61="","",VLOOKUP(AV61,'シフト記号表（勤務時間帯）'!$C$6:$U$35,19,FALSE))</f>
        <v/>
      </c>
      <c r="AW63" s="325" t="str">
        <f>IF(AW61="","",VLOOKUP(AW61,'シフト記号表（勤務時間帯）'!$C$6:$U$35,19,FALSE))</f>
        <v/>
      </c>
      <c r="AX63" s="797">
        <f>IF($BB$3="４週",SUM(S63:AT63),IF($BB$3="暦月",SUM(S63:AW63),""))</f>
        <v>0</v>
      </c>
      <c r="AY63" s="798"/>
      <c r="AZ63" s="799">
        <f>IF($BB$3="４週",AX63/4,IF($BB$3="暦月",'勤務形態一覧表（100名）'!AX63/('勤務形態一覧表（100名）'!$BB$8/7),""))</f>
        <v>0</v>
      </c>
      <c r="BA63" s="800"/>
      <c r="BB63" s="847"/>
      <c r="BC63" s="761"/>
      <c r="BD63" s="761"/>
      <c r="BE63" s="761"/>
      <c r="BF63" s="762"/>
    </row>
    <row r="64" spans="2:58" ht="20.25" customHeight="1" x14ac:dyDescent="0.15">
      <c r="B64" s="831">
        <f>B61+1</f>
        <v>15</v>
      </c>
      <c r="C64" s="833"/>
      <c r="D64" s="834"/>
      <c r="E64" s="835"/>
      <c r="F64" s="327"/>
      <c r="G64" s="747"/>
      <c r="H64" s="750"/>
      <c r="I64" s="751"/>
      <c r="J64" s="751"/>
      <c r="K64" s="752"/>
      <c r="L64" s="754"/>
      <c r="M64" s="755"/>
      <c r="N64" s="755"/>
      <c r="O64" s="756"/>
      <c r="P64" s="763" t="s">
        <v>754</v>
      </c>
      <c r="Q64" s="764"/>
      <c r="R64" s="765"/>
      <c r="S64" s="392"/>
      <c r="T64" s="393"/>
      <c r="U64" s="393"/>
      <c r="V64" s="393"/>
      <c r="W64" s="393"/>
      <c r="X64" s="393"/>
      <c r="Y64" s="394"/>
      <c r="Z64" s="392"/>
      <c r="AA64" s="393"/>
      <c r="AB64" s="393"/>
      <c r="AC64" s="393"/>
      <c r="AD64" s="393"/>
      <c r="AE64" s="393"/>
      <c r="AF64" s="394"/>
      <c r="AG64" s="392"/>
      <c r="AH64" s="393"/>
      <c r="AI64" s="393"/>
      <c r="AJ64" s="393"/>
      <c r="AK64" s="393"/>
      <c r="AL64" s="393"/>
      <c r="AM64" s="394"/>
      <c r="AN64" s="392"/>
      <c r="AO64" s="393"/>
      <c r="AP64" s="393"/>
      <c r="AQ64" s="393"/>
      <c r="AR64" s="393"/>
      <c r="AS64" s="393"/>
      <c r="AT64" s="394"/>
      <c r="AU64" s="392"/>
      <c r="AV64" s="393"/>
      <c r="AW64" s="393"/>
      <c r="AX64" s="949"/>
      <c r="AY64" s="950"/>
      <c r="AZ64" s="951"/>
      <c r="BA64" s="952"/>
      <c r="BB64" s="782"/>
      <c r="BC64" s="755"/>
      <c r="BD64" s="755"/>
      <c r="BE64" s="755"/>
      <c r="BF64" s="756"/>
    </row>
    <row r="65" spans="2:58" ht="20.25" customHeight="1" x14ac:dyDescent="0.15">
      <c r="B65" s="831"/>
      <c r="C65" s="836"/>
      <c r="D65" s="837"/>
      <c r="E65" s="838"/>
      <c r="F65" s="319"/>
      <c r="G65" s="748"/>
      <c r="H65" s="753"/>
      <c r="I65" s="751"/>
      <c r="J65" s="751"/>
      <c r="K65" s="752"/>
      <c r="L65" s="757"/>
      <c r="M65" s="758"/>
      <c r="N65" s="758"/>
      <c r="O65" s="759"/>
      <c r="P65" s="787" t="s">
        <v>484</v>
      </c>
      <c r="Q65" s="788"/>
      <c r="R65" s="789"/>
      <c r="S65" s="320" t="str">
        <f>IF(S64="","",VLOOKUP(S64,'シフト記号表（勤務時間帯）'!$C$6:$K$35,9,FALSE))</f>
        <v/>
      </c>
      <c r="T65" s="321" t="str">
        <f>IF(T64="","",VLOOKUP(T64,'シフト記号表（勤務時間帯）'!$C$6:$K$35,9,FALSE))</f>
        <v/>
      </c>
      <c r="U65" s="321" t="str">
        <f>IF(U64="","",VLOOKUP(U64,'シフト記号表（勤務時間帯）'!$C$6:$K$35,9,FALSE))</f>
        <v/>
      </c>
      <c r="V65" s="321" t="str">
        <f>IF(V64="","",VLOOKUP(V64,'シフト記号表（勤務時間帯）'!$C$6:$K$35,9,FALSE))</f>
        <v/>
      </c>
      <c r="W65" s="321" t="str">
        <f>IF(W64="","",VLOOKUP(W64,'シフト記号表（勤務時間帯）'!$C$6:$K$35,9,FALSE))</f>
        <v/>
      </c>
      <c r="X65" s="321" t="str">
        <f>IF(X64="","",VLOOKUP(X64,'シフト記号表（勤務時間帯）'!$C$6:$K$35,9,FALSE))</f>
        <v/>
      </c>
      <c r="Y65" s="322" t="str">
        <f>IF(Y64="","",VLOOKUP(Y64,'シフト記号表（勤務時間帯）'!$C$6:$K$35,9,FALSE))</f>
        <v/>
      </c>
      <c r="Z65" s="320" t="str">
        <f>IF(Z64="","",VLOOKUP(Z64,'シフト記号表（勤務時間帯）'!$C$6:$K$35,9,FALSE))</f>
        <v/>
      </c>
      <c r="AA65" s="321" t="str">
        <f>IF(AA64="","",VLOOKUP(AA64,'シフト記号表（勤務時間帯）'!$C$6:$K$35,9,FALSE))</f>
        <v/>
      </c>
      <c r="AB65" s="321" t="str">
        <f>IF(AB64="","",VLOOKUP(AB64,'シフト記号表（勤務時間帯）'!$C$6:$K$35,9,FALSE))</f>
        <v/>
      </c>
      <c r="AC65" s="321" t="str">
        <f>IF(AC64="","",VLOOKUP(AC64,'シフト記号表（勤務時間帯）'!$C$6:$K$35,9,FALSE))</f>
        <v/>
      </c>
      <c r="AD65" s="321" t="str">
        <f>IF(AD64="","",VLOOKUP(AD64,'シフト記号表（勤務時間帯）'!$C$6:$K$35,9,FALSE))</f>
        <v/>
      </c>
      <c r="AE65" s="321" t="str">
        <f>IF(AE64="","",VLOOKUP(AE64,'シフト記号表（勤務時間帯）'!$C$6:$K$35,9,FALSE))</f>
        <v/>
      </c>
      <c r="AF65" s="322" t="str">
        <f>IF(AF64="","",VLOOKUP(AF64,'シフト記号表（勤務時間帯）'!$C$6:$K$35,9,FALSE))</f>
        <v/>
      </c>
      <c r="AG65" s="320" t="str">
        <f>IF(AG64="","",VLOOKUP(AG64,'シフト記号表（勤務時間帯）'!$C$6:$K$35,9,FALSE))</f>
        <v/>
      </c>
      <c r="AH65" s="321" t="str">
        <f>IF(AH64="","",VLOOKUP(AH64,'シフト記号表（勤務時間帯）'!$C$6:$K$35,9,FALSE))</f>
        <v/>
      </c>
      <c r="AI65" s="321" t="str">
        <f>IF(AI64="","",VLOOKUP(AI64,'シフト記号表（勤務時間帯）'!$C$6:$K$35,9,FALSE))</f>
        <v/>
      </c>
      <c r="AJ65" s="321" t="str">
        <f>IF(AJ64="","",VLOOKUP(AJ64,'シフト記号表（勤務時間帯）'!$C$6:$K$35,9,FALSE))</f>
        <v/>
      </c>
      <c r="AK65" s="321" t="str">
        <f>IF(AK64="","",VLOOKUP(AK64,'シフト記号表（勤務時間帯）'!$C$6:$K$35,9,FALSE))</f>
        <v/>
      </c>
      <c r="AL65" s="321" t="str">
        <f>IF(AL64="","",VLOOKUP(AL64,'シフト記号表（勤務時間帯）'!$C$6:$K$35,9,FALSE))</f>
        <v/>
      </c>
      <c r="AM65" s="322" t="str">
        <f>IF(AM64="","",VLOOKUP(AM64,'シフト記号表（勤務時間帯）'!$C$6:$K$35,9,FALSE))</f>
        <v/>
      </c>
      <c r="AN65" s="320" t="str">
        <f>IF(AN64="","",VLOOKUP(AN64,'シフト記号表（勤務時間帯）'!$C$6:$K$35,9,FALSE))</f>
        <v/>
      </c>
      <c r="AO65" s="321" t="str">
        <f>IF(AO64="","",VLOOKUP(AO64,'シフト記号表（勤務時間帯）'!$C$6:$K$35,9,FALSE))</f>
        <v/>
      </c>
      <c r="AP65" s="321" t="str">
        <f>IF(AP64="","",VLOOKUP(AP64,'シフト記号表（勤務時間帯）'!$C$6:$K$35,9,FALSE))</f>
        <v/>
      </c>
      <c r="AQ65" s="321" t="str">
        <f>IF(AQ64="","",VLOOKUP(AQ64,'シフト記号表（勤務時間帯）'!$C$6:$K$35,9,FALSE))</f>
        <v/>
      </c>
      <c r="AR65" s="321" t="str">
        <f>IF(AR64="","",VLOOKUP(AR64,'シフト記号表（勤務時間帯）'!$C$6:$K$35,9,FALSE))</f>
        <v/>
      </c>
      <c r="AS65" s="321" t="str">
        <f>IF(AS64="","",VLOOKUP(AS64,'シフト記号表（勤務時間帯）'!$C$6:$K$35,9,FALSE))</f>
        <v/>
      </c>
      <c r="AT65" s="322" t="str">
        <f>IF(AT64="","",VLOOKUP(AT64,'シフト記号表（勤務時間帯）'!$C$6:$K$35,9,FALSE))</f>
        <v/>
      </c>
      <c r="AU65" s="320" t="str">
        <f>IF(AU64="","",VLOOKUP(AU64,'シフト記号表（勤務時間帯）'!$C$6:$K$35,9,FALSE))</f>
        <v/>
      </c>
      <c r="AV65" s="321" t="str">
        <f>IF(AV64="","",VLOOKUP(AV64,'シフト記号表（勤務時間帯）'!$C$6:$K$35,9,FALSE))</f>
        <v/>
      </c>
      <c r="AW65" s="321" t="str">
        <f>IF(AW64="","",VLOOKUP(AW64,'シフト記号表（勤務時間帯）'!$C$6:$K$35,9,FALSE))</f>
        <v/>
      </c>
      <c r="AX65" s="790">
        <f>IF($BB$3="４週",SUM(S65:AT65),IF($BB$3="暦月",SUM(S65:AW65),""))</f>
        <v>0</v>
      </c>
      <c r="AY65" s="791"/>
      <c r="AZ65" s="792">
        <f>IF($BB$3="４週",AX65/4,IF($BB$3="暦月",'勤務形態一覧表（100名）'!AX65/('勤務形態一覧表（100名）'!$BB$8/7),""))</f>
        <v>0</v>
      </c>
      <c r="BA65" s="793"/>
      <c r="BB65" s="783"/>
      <c r="BC65" s="758"/>
      <c r="BD65" s="758"/>
      <c r="BE65" s="758"/>
      <c r="BF65" s="759"/>
    </row>
    <row r="66" spans="2:58" ht="20.25" customHeight="1" x14ac:dyDescent="0.15">
      <c r="B66" s="831"/>
      <c r="C66" s="839"/>
      <c r="D66" s="840"/>
      <c r="E66" s="841"/>
      <c r="F66" s="395">
        <f>C64</f>
        <v>0</v>
      </c>
      <c r="G66" s="749"/>
      <c r="H66" s="753"/>
      <c r="I66" s="751"/>
      <c r="J66" s="751"/>
      <c r="K66" s="752"/>
      <c r="L66" s="760"/>
      <c r="M66" s="761"/>
      <c r="N66" s="761"/>
      <c r="O66" s="762"/>
      <c r="P66" s="828" t="s">
        <v>485</v>
      </c>
      <c r="Q66" s="829"/>
      <c r="R66" s="830"/>
      <c r="S66" s="324" t="str">
        <f>IF(S64="","",VLOOKUP(S64,'シフト記号表（勤務時間帯）'!$C$6:$U$35,19,FALSE))</f>
        <v/>
      </c>
      <c r="T66" s="325" t="str">
        <f>IF(T64="","",VLOOKUP(T64,'シフト記号表（勤務時間帯）'!$C$6:$U$35,19,FALSE))</f>
        <v/>
      </c>
      <c r="U66" s="325" t="str">
        <f>IF(U64="","",VLOOKUP(U64,'シフト記号表（勤務時間帯）'!$C$6:$U$35,19,FALSE))</f>
        <v/>
      </c>
      <c r="V66" s="325" t="str">
        <f>IF(V64="","",VLOOKUP(V64,'シフト記号表（勤務時間帯）'!$C$6:$U$35,19,FALSE))</f>
        <v/>
      </c>
      <c r="W66" s="325" t="str">
        <f>IF(W64="","",VLOOKUP(W64,'シフト記号表（勤務時間帯）'!$C$6:$U$35,19,FALSE))</f>
        <v/>
      </c>
      <c r="X66" s="325" t="str">
        <f>IF(X64="","",VLOOKUP(X64,'シフト記号表（勤務時間帯）'!$C$6:$U$35,19,FALSE))</f>
        <v/>
      </c>
      <c r="Y66" s="326" t="str">
        <f>IF(Y64="","",VLOOKUP(Y64,'シフト記号表（勤務時間帯）'!$C$6:$U$35,19,FALSE))</f>
        <v/>
      </c>
      <c r="Z66" s="324" t="str">
        <f>IF(Z64="","",VLOOKUP(Z64,'シフト記号表（勤務時間帯）'!$C$6:$U$35,19,FALSE))</f>
        <v/>
      </c>
      <c r="AA66" s="325" t="str">
        <f>IF(AA64="","",VLOOKUP(AA64,'シフト記号表（勤務時間帯）'!$C$6:$U$35,19,FALSE))</f>
        <v/>
      </c>
      <c r="AB66" s="325" t="str">
        <f>IF(AB64="","",VLOOKUP(AB64,'シフト記号表（勤務時間帯）'!$C$6:$U$35,19,FALSE))</f>
        <v/>
      </c>
      <c r="AC66" s="325" t="str">
        <f>IF(AC64="","",VLOOKUP(AC64,'シフト記号表（勤務時間帯）'!$C$6:$U$35,19,FALSE))</f>
        <v/>
      </c>
      <c r="AD66" s="325" t="str">
        <f>IF(AD64="","",VLOOKUP(AD64,'シフト記号表（勤務時間帯）'!$C$6:$U$35,19,FALSE))</f>
        <v/>
      </c>
      <c r="AE66" s="325" t="str">
        <f>IF(AE64="","",VLOOKUP(AE64,'シフト記号表（勤務時間帯）'!$C$6:$U$35,19,FALSE))</f>
        <v/>
      </c>
      <c r="AF66" s="326" t="str">
        <f>IF(AF64="","",VLOOKUP(AF64,'シフト記号表（勤務時間帯）'!$C$6:$U$35,19,FALSE))</f>
        <v/>
      </c>
      <c r="AG66" s="324" t="str">
        <f>IF(AG64="","",VLOOKUP(AG64,'シフト記号表（勤務時間帯）'!$C$6:$U$35,19,FALSE))</f>
        <v/>
      </c>
      <c r="AH66" s="325" t="str">
        <f>IF(AH64="","",VLOOKUP(AH64,'シフト記号表（勤務時間帯）'!$C$6:$U$35,19,FALSE))</f>
        <v/>
      </c>
      <c r="AI66" s="325" t="str">
        <f>IF(AI64="","",VLOOKUP(AI64,'シフト記号表（勤務時間帯）'!$C$6:$U$35,19,FALSE))</f>
        <v/>
      </c>
      <c r="AJ66" s="325" t="str">
        <f>IF(AJ64="","",VLOOKUP(AJ64,'シフト記号表（勤務時間帯）'!$C$6:$U$35,19,FALSE))</f>
        <v/>
      </c>
      <c r="AK66" s="325" t="str">
        <f>IF(AK64="","",VLOOKUP(AK64,'シフト記号表（勤務時間帯）'!$C$6:$U$35,19,FALSE))</f>
        <v/>
      </c>
      <c r="AL66" s="325" t="str">
        <f>IF(AL64="","",VLOOKUP(AL64,'シフト記号表（勤務時間帯）'!$C$6:$U$35,19,FALSE))</f>
        <v/>
      </c>
      <c r="AM66" s="326" t="str">
        <f>IF(AM64="","",VLOOKUP(AM64,'シフト記号表（勤務時間帯）'!$C$6:$U$35,19,FALSE))</f>
        <v/>
      </c>
      <c r="AN66" s="324" t="str">
        <f>IF(AN64="","",VLOOKUP(AN64,'シフト記号表（勤務時間帯）'!$C$6:$U$35,19,FALSE))</f>
        <v/>
      </c>
      <c r="AO66" s="325" t="str">
        <f>IF(AO64="","",VLOOKUP(AO64,'シフト記号表（勤務時間帯）'!$C$6:$U$35,19,FALSE))</f>
        <v/>
      </c>
      <c r="AP66" s="325" t="str">
        <f>IF(AP64="","",VLOOKUP(AP64,'シフト記号表（勤務時間帯）'!$C$6:$U$35,19,FALSE))</f>
        <v/>
      </c>
      <c r="AQ66" s="325" t="str">
        <f>IF(AQ64="","",VLOOKUP(AQ64,'シフト記号表（勤務時間帯）'!$C$6:$U$35,19,FALSE))</f>
        <v/>
      </c>
      <c r="AR66" s="325" t="str">
        <f>IF(AR64="","",VLOOKUP(AR64,'シフト記号表（勤務時間帯）'!$C$6:$U$35,19,FALSE))</f>
        <v/>
      </c>
      <c r="AS66" s="325" t="str">
        <f>IF(AS64="","",VLOOKUP(AS64,'シフト記号表（勤務時間帯）'!$C$6:$U$35,19,FALSE))</f>
        <v/>
      </c>
      <c r="AT66" s="326" t="str">
        <f>IF(AT64="","",VLOOKUP(AT64,'シフト記号表（勤務時間帯）'!$C$6:$U$35,19,FALSE))</f>
        <v/>
      </c>
      <c r="AU66" s="324" t="str">
        <f>IF(AU64="","",VLOOKUP(AU64,'シフト記号表（勤務時間帯）'!$C$6:$U$35,19,FALSE))</f>
        <v/>
      </c>
      <c r="AV66" s="325" t="str">
        <f>IF(AV64="","",VLOOKUP(AV64,'シフト記号表（勤務時間帯）'!$C$6:$U$35,19,FALSE))</f>
        <v/>
      </c>
      <c r="AW66" s="325" t="str">
        <f>IF(AW64="","",VLOOKUP(AW64,'シフト記号表（勤務時間帯）'!$C$6:$U$35,19,FALSE))</f>
        <v/>
      </c>
      <c r="AX66" s="797">
        <f>IF($BB$3="４週",SUM(S66:AT66),IF($BB$3="暦月",SUM(S66:AW66),""))</f>
        <v>0</v>
      </c>
      <c r="AY66" s="798"/>
      <c r="AZ66" s="799">
        <f>IF($BB$3="４週",AX66/4,IF($BB$3="暦月",'勤務形態一覧表（100名）'!AX66/('勤務形態一覧表（100名）'!$BB$8/7),""))</f>
        <v>0</v>
      </c>
      <c r="BA66" s="800"/>
      <c r="BB66" s="847"/>
      <c r="BC66" s="761"/>
      <c r="BD66" s="761"/>
      <c r="BE66" s="761"/>
      <c r="BF66" s="762"/>
    </row>
    <row r="67" spans="2:58" ht="20.25" customHeight="1" x14ac:dyDescent="0.15">
      <c r="B67" s="831">
        <f>B64+1</f>
        <v>16</v>
      </c>
      <c r="C67" s="833"/>
      <c r="D67" s="834"/>
      <c r="E67" s="835"/>
      <c r="F67" s="327"/>
      <c r="G67" s="747"/>
      <c r="H67" s="750"/>
      <c r="I67" s="751"/>
      <c r="J67" s="751"/>
      <c r="K67" s="752"/>
      <c r="L67" s="754"/>
      <c r="M67" s="755"/>
      <c r="N67" s="755"/>
      <c r="O67" s="756"/>
      <c r="P67" s="763" t="s">
        <v>754</v>
      </c>
      <c r="Q67" s="764"/>
      <c r="R67" s="765"/>
      <c r="S67" s="392"/>
      <c r="T67" s="393"/>
      <c r="U67" s="393"/>
      <c r="V67" s="393"/>
      <c r="W67" s="393"/>
      <c r="X67" s="393"/>
      <c r="Y67" s="394"/>
      <c r="Z67" s="392"/>
      <c r="AA67" s="393"/>
      <c r="AB67" s="393"/>
      <c r="AC67" s="393"/>
      <c r="AD67" s="393"/>
      <c r="AE67" s="393"/>
      <c r="AF67" s="394"/>
      <c r="AG67" s="392"/>
      <c r="AH67" s="393"/>
      <c r="AI67" s="393"/>
      <c r="AJ67" s="393"/>
      <c r="AK67" s="393"/>
      <c r="AL67" s="393"/>
      <c r="AM67" s="394"/>
      <c r="AN67" s="392"/>
      <c r="AO67" s="393"/>
      <c r="AP67" s="393"/>
      <c r="AQ67" s="393"/>
      <c r="AR67" s="393"/>
      <c r="AS67" s="393"/>
      <c r="AT67" s="394"/>
      <c r="AU67" s="392"/>
      <c r="AV67" s="393"/>
      <c r="AW67" s="393"/>
      <c r="AX67" s="949"/>
      <c r="AY67" s="950"/>
      <c r="AZ67" s="951"/>
      <c r="BA67" s="952"/>
      <c r="BB67" s="782"/>
      <c r="BC67" s="755"/>
      <c r="BD67" s="755"/>
      <c r="BE67" s="755"/>
      <c r="BF67" s="756"/>
    </row>
    <row r="68" spans="2:58" ht="20.25" customHeight="1" x14ac:dyDescent="0.15">
      <c r="B68" s="831"/>
      <c r="C68" s="836"/>
      <c r="D68" s="837"/>
      <c r="E68" s="838"/>
      <c r="F68" s="319"/>
      <c r="G68" s="748"/>
      <c r="H68" s="753"/>
      <c r="I68" s="751"/>
      <c r="J68" s="751"/>
      <c r="K68" s="752"/>
      <c r="L68" s="757"/>
      <c r="M68" s="758"/>
      <c r="N68" s="758"/>
      <c r="O68" s="759"/>
      <c r="P68" s="787" t="s">
        <v>484</v>
      </c>
      <c r="Q68" s="788"/>
      <c r="R68" s="789"/>
      <c r="S68" s="320" t="str">
        <f>IF(S67="","",VLOOKUP(S67,'シフト記号表（勤務時間帯）'!$C$6:$K$35,9,FALSE))</f>
        <v/>
      </c>
      <c r="T68" s="321" t="str">
        <f>IF(T67="","",VLOOKUP(T67,'シフト記号表（勤務時間帯）'!$C$6:$K$35,9,FALSE))</f>
        <v/>
      </c>
      <c r="U68" s="321" t="str">
        <f>IF(U67="","",VLOOKUP(U67,'シフト記号表（勤務時間帯）'!$C$6:$K$35,9,FALSE))</f>
        <v/>
      </c>
      <c r="V68" s="321" t="str">
        <f>IF(V67="","",VLOOKUP(V67,'シフト記号表（勤務時間帯）'!$C$6:$K$35,9,FALSE))</f>
        <v/>
      </c>
      <c r="W68" s="321" t="str">
        <f>IF(W67="","",VLOOKUP(W67,'シフト記号表（勤務時間帯）'!$C$6:$K$35,9,FALSE))</f>
        <v/>
      </c>
      <c r="X68" s="321" t="str">
        <f>IF(X67="","",VLOOKUP(X67,'シフト記号表（勤務時間帯）'!$C$6:$K$35,9,FALSE))</f>
        <v/>
      </c>
      <c r="Y68" s="322" t="str">
        <f>IF(Y67="","",VLOOKUP(Y67,'シフト記号表（勤務時間帯）'!$C$6:$K$35,9,FALSE))</f>
        <v/>
      </c>
      <c r="Z68" s="320" t="str">
        <f>IF(Z67="","",VLOOKUP(Z67,'シフト記号表（勤務時間帯）'!$C$6:$K$35,9,FALSE))</f>
        <v/>
      </c>
      <c r="AA68" s="321" t="str">
        <f>IF(AA67="","",VLOOKUP(AA67,'シフト記号表（勤務時間帯）'!$C$6:$K$35,9,FALSE))</f>
        <v/>
      </c>
      <c r="AB68" s="321" t="str">
        <f>IF(AB67="","",VLOOKUP(AB67,'シフト記号表（勤務時間帯）'!$C$6:$K$35,9,FALSE))</f>
        <v/>
      </c>
      <c r="AC68" s="321" t="str">
        <f>IF(AC67="","",VLOOKUP(AC67,'シフト記号表（勤務時間帯）'!$C$6:$K$35,9,FALSE))</f>
        <v/>
      </c>
      <c r="AD68" s="321" t="str">
        <f>IF(AD67="","",VLOOKUP(AD67,'シフト記号表（勤務時間帯）'!$C$6:$K$35,9,FALSE))</f>
        <v/>
      </c>
      <c r="AE68" s="321" t="str">
        <f>IF(AE67="","",VLOOKUP(AE67,'シフト記号表（勤務時間帯）'!$C$6:$K$35,9,FALSE))</f>
        <v/>
      </c>
      <c r="AF68" s="322" t="str">
        <f>IF(AF67="","",VLOOKUP(AF67,'シフト記号表（勤務時間帯）'!$C$6:$K$35,9,FALSE))</f>
        <v/>
      </c>
      <c r="AG68" s="320" t="str">
        <f>IF(AG67="","",VLOOKUP(AG67,'シフト記号表（勤務時間帯）'!$C$6:$K$35,9,FALSE))</f>
        <v/>
      </c>
      <c r="AH68" s="321" t="str">
        <f>IF(AH67="","",VLOOKUP(AH67,'シフト記号表（勤務時間帯）'!$C$6:$K$35,9,FALSE))</f>
        <v/>
      </c>
      <c r="AI68" s="321" t="str">
        <f>IF(AI67="","",VLOOKUP(AI67,'シフト記号表（勤務時間帯）'!$C$6:$K$35,9,FALSE))</f>
        <v/>
      </c>
      <c r="AJ68" s="321" t="str">
        <f>IF(AJ67="","",VLOOKUP(AJ67,'シフト記号表（勤務時間帯）'!$C$6:$K$35,9,FALSE))</f>
        <v/>
      </c>
      <c r="AK68" s="321" t="str">
        <f>IF(AK67="","",VLOOKUP(AK67,'シフト記号表（勤務時間帯）'!$C$6:$K$35,9,FALSE))</f>
        <v/>
      </c>
      <c r="AL68" s="321" t="str">
        <f>IF(AL67="","",VLOOKUP(AL67,'シフト記号表（勤務時間帯）'!$C$6:$K$35,9,FALSE))</f>
        <v/>
      </c>
      <c r="AM68" s="322" t="str">
        <f>IF(AM67="","",VLOOKUP(AM67,'シフト記号表（勤務時間帯）'!$C$6:$K$35,9,FALSE))</f>
        <v/>
      </c>
      <c r="AN68" s="320" t="str">
        <f>IF(AN67="","",VLOOKUP(AN67,'シフト記号表（勤務時間帯）'!$C$6:$K$35,9,FALSE))</f>
        <v/>
      </c>
      <c r="AO68" s="321" t="str">
        <f>IF(AO67="","",VLOOKUP(AO67,'シフト記号表（勤務時間帯）'!$C$6:$K$35,9,FALSE))</f>
        <v/>
      </c>
      <c r="AP68" s="321" t="str">
        <f>IF(AP67="","",VLOOKUP(AP67,'シフト記号表（勤務時間帯）'!$C$6:$K$35,9,FALSE))</f>
        <v/>
      </c>
      <c r="AQ68" s="321" t="str">
        <f>IF(AQ67="","",VLOOKUP(AQ67,'シフト記号表（勤務時間帯）'!$C$6:$K$35,9,FALSE))</f>
        <v/>
      </c>
      <c r="AR68" s="321" t="str">
        <f>IF(AR67="","",VLOOKUP(AR67,'シフト記号表（勤務時間帯）'!$C$6:$K$35,9,FALSE))</f>
        <v/>
      </c>
      <c r="AS68" s="321" t="str">
        <f>IF(AS67="","",VLOOKUP(AS67,'シフト記号表（勤務時間帯）'!$C$6:$K$35,9,FALSE))</f>
        <v/>
      </c>
      <c r="AT68" s="322" t="str">
        <f>IF(AT67="","",VLOOKUP(AT67,'シフト記号表（勤務時間帯）'!$C$6:$K$35,9,FALSE))</f>
        <v/>
      </c>
      <c r="AU68" s="320" t="str">
        <f>IF(AU67="","",VLOOKUP(AU67,'シフト記号表（勤務時間帯）'!$C$6:$K$35,9,FALSE))</f>
        <v/>
      </c>
      <c r="AV68" s="321" t="str">
        <f>IF(AV67="","",VLOOKUP(AV67,'シフト記号表（勤務時間帯）'!$C$6:$K$35,9,FALSE))</f>
        <v/>
      </c>
      <c r="AW68" s="321" t="str">
        <f>IF(AW67="","",VLOOKUP(AW67,'シフト記号表（勤務時間帯）'!$C$6:$K$35,9,FALSE))</f>
        <v/>
      </c>
      <c r="AX68" s="790">
        <f>IF($BB$3="４週",SUM(S68:AT68),IF($BB$3="暦月",SUM(S68:AW68),""))</f>
        <v>0</v>
      </c>
      <c r="AY68" s="791"/>
      <c r="AZ68" s="792">
        <f>IF($BB$3="４週",AX68/4,IF($BB$3="暦月",'勤務形態一覧表（100名）'!AX68/('勤務形態一覧表（100名）'!$BB$8/7),""))</f>
        <v>0</v>
      </c>
      <c r="BA68" s="793"/>
      <c r="BB68" s="783"/>
      <c r="BC68" s="758"/>
      <c r="BD68" s="758"/>
      <c r="BE68" s="758"/>
      <c r="BF68" s="759"/>
    </row>
    <row r="69" spans="2:58" ht="20.25" customHeight="1" x14ac:dyDescent="0.15">
      <c r="B69" s="831"/>
      <c r="C69" s="839"/>
      <c r="D69" s="840"/>
      <c r="E69" s="841"/>
      <c r="F69" s="395">
        <f>C67</f>
        <v>0</v>
      </c>
      <c r="G69" s="749"/>
      <c r="H69" s="753"/>
      <c r="I69" s="751"/>
      <c r="J69" s="751"/>
      <c r="K69" s="752"/>
      <c r="L69" s="760"/>
      <c r="M69" s="761"/>
      <c r="N69" s="761"/>
      <c r="O69" s="762"/>
      <c r="P69" s="828" t="s">
        <v>485</v>
      </c>
      <c r="Q69" s="829"/>
      <c r="R69" s="830"/>
      <c r="S69" s="324" t="str">
        <f>IF(S67="","",VLOOKUP(S67,'シフト記号表（勤務時間帯）'!$C$6:$U$35,19,FALSE))</f>
        <v/>
      </c>
      <c r="T69" s="325" t="str">
        <f>IF(T67="","",VLOOKUP(T67,'シフト記号表（勤務時間帯）'!$C$6:$U$35,19,FALSE))</f>
        <v/>
      </c>
      <c r="U69" s="325" t="str">
        <f>IF(U67="","",VLOOKUP(U67,'シフト記号表（勤務時間帯）'!$C$6:$U$35,19,FALSE))</f>
        <v/>
      </c>
      <c r="V69" s="325" t="str">
        <f>IF(V67="","",VLOOKUP(V67,'シフト記号表（勤務時間帯）'!$C$6:$U$35,19,FALSE))</f>
        <v/>
      </c>
      <c r="W69" s="325" t="str">
        <f>IF(W67="","",VLOOKUP(W67,'シフト記号表（勤務時間帯）'!$C$6:$U$35,19,FALSE))</f>
        <v/>
      </c>
      <c r="X69" s="325" t="str">
        <f>IF(X67="","",VLOOKUP(X67,'シフト記号表（勤務時間帯）'!$C$6:$U$35,19,FALSE))</f>
        <v/>
      </c>
      <c r="Y69" s="326" t="str">
        <f>IF(Y67="","",VLOOKUP(Y67,'シフト記号表（勤務時間帯）'!$C$6:$U$35,19,FALSE))</f>
        <v/>
      </c>
      <c r="Z69" s="324" t="str">
        <f>IF(Z67="","",VLOOKUP(Z67,'シフト記号表（勤務時間帯）'!$C$6:$U$35,19,FALSE))</f>
        <v/>
      </c>
      <c r="AA69" s="325" t="str">
        <f>IF(AA67="","",VLOOKUP(AA67,'シフト記号表（勤務時間帯）'!$C$6:$U$35,19,FALSE))</f>
        <v/>
      </c>
      <c r="AB69" s="325" t="str">
        <f>IF(AB67="","",VLOOKUP(AB67,'シフト記号表（勤務時間帯）'!$C$6:$U$35,19,FALSE))</f>
        <v/>
      </c>
      <c r="AC69" s="325" t="str">
        <f>IF(AC67="","",VLOOKUP(AC67,'シフト記号表（勤務時間帯）'!$C$6:$U$35,19,FALSE))</f>
        <v/>
      </c>
      <c r="AD69" s="325" t="str">
        <f>IF(AD67="","",VLOOKUP(AD67,'シフト記号表（勤務時間帯）'!$C$6:$U$35,19,FALSE))</f>
        <v/>
      </c>
      <c r="AE69" s="325" t="str">
        <f>IF(AE67="","",VLOOKUP(AE67,'シフト記号表（勤務時間帯）'!$C$6:$U$35,19,FALSE))</f>
        <v/>
      </c>
      <c r="AF69" s="326" t="str">
        <f>IF(AF67="","",VLOOKUP(AF67,'シフト記号表（勤務時間帯）'!$C$6:$U$35,19,FALSE))</f>
        <v/>
      </c>
      <c r="AG69" s="324" t="str">
        <f>IF(AG67="","",VLOOKUP(AG67,'シフト記号表（勤務時間帯）'!$C$6:$U$35,19,FALSE))</f>
        <v/>
      </c>
      <c r="AH69" s="325" t="str">
        <f>IF(AH67="","",VLOOKUP(AH67,'シフト記号表（勤務時間帯）'!$C$6:$U$35,19,FALSE))</f>
        <v/>
      </c>
      <c r="AI69" s="325" t="str">
        <f>IF(AI67="","",VLOOKUP(AI67,'シフト記号表（勤務時間帯）'!$C$6:$U$35,19,FALSE))</f>
        <v/>
      </c>
      <c r="AJ69" s="325" t="str">
        <f>IF(AJ67="","",VLOOKUP(AJ67,'シフト記号表（勤務時間帯）'!$C$6:$U$35,19,FALSE))</f>
        <v/>
      </c>
      <c r="AK69" s="325" t="str">
        <f>IF(AK67="","",VLOOKUP(AK67,'シフト記号表（勤務時間帯）'!$C$6:$U$35,19,FALSE))</f>
        <v/>
      </c>
      <c r="AL69" s="325" t="str">
        <f>IF(AL67="","",VLOOKUP(AL67,'シフト記号表（勤務時間帯）'!$C$6:$U$35,19,FALSE))</f>
        <v/>
      </c>
      <c r="AM69" s="326" t="str">
        <f>IF(AM67="","",VLOOKUP(AM67,'シフト記号表（勤務時間帯）'!$C$6:$U$35,19,FALSE))</f>
        <v/>
      </c>
      <c r="AN69" s="324" t="str">
        <f>IF(AN67="","",VLOOKUP(AN67,'シフト記号表（勤務時間帯）'!$C$6:$U$35,19,FALSE))</f>
        <v/>
      </c>
      <c r="AO69" s="325" t="str">
        <f>IF(AO67="","",VLOOKUP(AO67,'シフト記号表（勤務時間帯）'!$C$6:$U$35,19,FALSE))</f>
        <v/>
      </c>
      <c r="AP69" s="325" t="str">
        <f>IF(AP67="","",VLOOKUP(AP67,'シフト記号表（勤務時間帯）'!$C$6:$U$35,19,FALSE))</f>
        <v/>
      </c>
      <c r="AQ69" s="325" t="str">
        <f>IF(AQ67="","",VLOOKUP(AQ67,'シフト記号表（勤務時間帯）'!$C$6:$U$35,19,FALSE))</f>
        <v/>
      </c>
      <c r="AR69" s="325" t="str">
        <f>IF(AR67="","",VLOOKUP(AR67,'シフト記号表（勤務時間帯）'!$C$6:$U$35,19,FALSE))</f>
        <v/>
      </c>
      <c r="AS69" s="325" t="str">
        <f>IF(AS67="","",VLOOKUP(AS67,'シフト記号表（勤務時間帯）'!$C$6:$U$35,19,FALSE))</f>
        <v/>
      </c>
      <c r="AT69" s="326" t="str">
        <f>IF(AT67="","",VLOOKUP(AT67,'シフト記号表（勤務時間帯）'!$C$6:$U$35,19,FALSE))</f>
        <v/>
      </c>
      <c r="AU69" s="324" t="str">
        <f>IF(AU67="","",VLOOKUP(AU67,'シフト記号表（勤務時間帯）'!$C$6:$U$35,19,FALSE))</f>
        <v/>
      </c>
      <c r="AV69" s="325" t="str">
        <f>IF(AV67="","",VLOOKUP(AV67,'シフト記号表（勤務時間帯）'!$C$6:$U$35,19,FALSE))</f>
        <v/>
      </c>
      <c r="AW69" s="325" t="str">
        <f>IF(AW67="","",VLOOKUP(AW67,'シフト記号表（勤務時間帯）'!$C$6:$U$35,19,FALSE))</f>
        <v/>
      </c>
      <c r="AX69" s="797">
        <f>IF($BB$3="４週",SUM(S69:AT69),IF($BB$3="暦月",SUM(S69:AW69),""))</f>
        <v>0</v>
      </c>
      <c r="AY69" s="798"/>
      <c r="AZ69" s="799">
        <f>IF($BB$3="４週",AX69/4,IF($BB$3="暦月",'勤務形態一覧表（100名）'!AX69/('勤務形態一覧表（100名）'!$BB$8/7),""))</f>
        <v>0</v>
      </c>
      <c r="BA69" s="800"/>
      <c r="BB69" s="847"/>
      <c r="BC69" s="761"/>
      <c r="BD69" s="761"/>
      <c r="BE69" s="761"/>
      <c r="BF69" s="762"/>
    </row>
    <row r="70" spans="2:58" ht="20.25" customHeight="1" x14ac:dyDescent="0.15">
      <c r="B70" s="831">
        <f>B67+1</f>
        <v>17</v>
      </c>
      <c r="C70" s="833"/>
      <c r="D70" s="834"/>
      <c r="E70" s="835"/>
      <c r="F70" s="327"/>
      <c r="G70" s="747"/>
      <c r="H70" s="750"/>
      <c r="I70" s="751"/>
      <c r="J70" s="751"/>
      <c r="K70" s="752"/>
      <c r="L70" s="754"/>
      <c r="M70" s="755"/>
      <c r="N70" s="755"/>
      <c r="O70" s="756"/>
      <c r="P70" s="763" t="s">
        <v>767</v>
      </c>
      <c r="Q70" s="764"/>
      <c r="R70" s="765"/>
      <c r="S70" s="392"/>
      <c r="T70" s="393"/>
      <c r="U70" s="393"/>
      <c r="V70" s="393"/>
      <c r="W70" s="393"/>
      <c r="X70" s="393"/>
      <c r="Y70" s="394"/>
      <c r="Z70" s="392"/>
      <c r="AA70" s="393"/>
      <c r="AB70" s="393"/>
      <c r="AC70" s="393"/>
      <c r="AD70" s="393"/>
      <c r="AE70" s="393"/>
      <c r="AF70" s="394"/>
      <c r="AG70" s="392"/>
      <c r="AH70" s="393"/>
      <c r="AI70" s="393"/>
      <c r="AJ70" s="393"/>
      <c r="AK70" s="393"/>
      <c r="AL70" s="393"/>
      <c r="AM70" s="394"/>
      <c r="AN70" s="392"/>
      <c r="AO70" s="393"/>
      <c r="AP70" s="393"/>
      <c r="AQ70" s="393"/>
      <c r="AR70" s="393"/>
      <c r="AS70" s="393"/>
      <c r="AT70" s="394"/>
      <c r="AU70" s="392"/>
      <c r="AV70" s="393"/>
      <c r="AW70" s="393"/>
      <c r="AX70" s="949"/>
      <c r="AY70" s="950"/>
      <c r="AZ70" s="951"/>
      <c r="BA70" s="952"/>
      <c r="BB70" s="782"/>
      <c r="BC70" s="755"/>
      <c r="BD70" s="755"/>
      <c r="BE70" s="755"/>
      <c r="BF70" s="756"/>
    </row>
    <row r="71" spans="2:58" ht="20.25" customHeight="1" x14ac:dyDescent="0.15">
      <c r="B71" s="831"/>
      <c r="C71" s="836"/>
      <c r="D71" s="837"/>
      <c r="E71" s="838"/>
      <c r="F71" s="319"/>
      <c r="G71" s="748"/>
      <c r="H71" s="753"/>
      <c r="I71" s="751"/>
      <c r="J71" s="751"/>
      <c r="K71" s="752"/>
      <c r="L71" s="757"/>
      <c r="M71" s="758"/>
      <c r="N71" s="758"/>
      <c r="O71" s="759"/>
      <c r="P71" s="787" t="s">
        <v>484</v>
      </c>
      <c r="Q71" s="788"/>
      <c r="R71" s="789"/>
      <c r="S71" s="320" t="str">
        <f>IF(S70="","",VLOOKUP(S70,'シフト記号表（勤務時間帯）'!$C$6:$K$35,9,FALSE))</f>
        <v/>
      </c>
      <c r="T71" s="321" t="str">
        <f>IF(T70="","",VLOOKUP(T70,'シフト記号表（勤務時間帯）'!$C$6:$K$35,9,FALSE))</f>
        <v/>
      </c>
      <c r="U71" s="321" t="str">
        <f>IF(U70="","",VLOOKUP(U70,'シフト記号表（勤務時間帯）'!$C$6:$K$35,9,FALSE))</f>
        <v/>
      </c>
      <c r="V71" s="321" t="str">
        <f>IF(V70="","",VLOOKUP(V70,'シフト記号表（勤務時間帯）'!$C$6:$K$35,9,FALSE))</f>
        <v/>
      </c>
      <c r="W71" s="321" t="str">
        <f>IF(W70="","",VLOOKUP(W70,'シフト記号表（勤務時間帯）'!$C$6:$K$35,9,FALSE))</f>
        <v/>
      </c>
      <c r="X71" s="321" t="str">
        <f>IF(X70="","",VLOOKUP(X70,'シフト記号表（勤務時間帯）'!$C$6:$K$35,9,FALSE))</f>
        <v/>
      </c>
      <c r="Y71" s="322" t="str">
        <f>IF(Y70="","",VLOOKUP(Y70,'シフト記号表（勤務時間帯）'!$C$6:$K$35,9,FALSE))</f>
        <v/>
      </c>
      <c r="Z71" s="320" t="str">
        <f>IF(Z70="","",VLOOKUP(Z70,'シフト記号表（勤務時間帯）'!$C$6:$K$35,9,FALSE))</f>
        <v/>
      </c>
      <c r="AA71" s="321" t="str">
        <f>IF(AA70="","",VLOOKUP(AA70,'シフト記号表（勤務時間帯）'!$C$6:$K$35,9,FALSE))</f>
        <v/>
      </c>
      <c r="AB71" s="321" t="str">
        <f>IF(AB70="","",VLOOKUP(AB70,'シフト記号表（勤務時間帯）'!$C$6:$K$35,9,FALSE))</f>
        <v/>
      </c>
      <c r="AC71" s="321" t="str">
        <f>IF(AC70="","",VLOOKUP(AC70,'シフト記号表（勤務時間帯）'!$C$6:$K$35,9,FALSE))</f>
        <v/>
      </c>
      <c r="AD71" s="321" t="str">
        <f>IF(AD70="","",VLOOKUP(AD70,'シフト記号表（勤務時間帯）'!$C$6:$K$35,9,FALSE))</f>
        <v/>
      </c>
      <c r="AE71" s="321" t="str">
        <f>IF(AE70="","",VLOOKUP(AE70,'シフト記号表（勤務時間帯）'!$C$6:$K$35,9,FALSE))</f>
        <v/>
      </c>
      <c r="AF71" s="322" t="str">
        <f>IF(AF70="","",VLOOKUP(AF70,'シフト記号表（勤務時間帯）'!$C$6:$K$35,9,FALSE))</f>
        <v/>
      </c>
      <c r="AG71" s="320" t="str">
        <f>IF(AG70="","",VLOOKUP(AG70,'シフト記号表（勤務時間帯）'!$C$6:$K$35,9,FALSE))</f>
        <v/>
      </c>
      <c r="AH71" s="321" t="str">
        <f>IF(AH70="","",VLOOKUP(AH70,'シフト記号表（勤務時間帯）'!$C$6:$K$35,9,FALSE))</f>
        <v/>
      </c>
      <c r="AI71" s="321" t="str">
        <f>IF(AI70="","",VLOOKUP(AI70,'シフト記号表（勤務時間帯）'!$C$6:$K$35,9,FALSE))</f>
        <v/>
      </c>
      <c r="AJ71" s="321" t="str">
        <f>IF(AJ70="","",VLOOKUP(AJ70,'シフト記号表（勤務時間帯）'!$C$6:$K$35,9,FALSE))</f>
        <v/>
      </c>
      <c r="AK71" s="321" t="str">
        <f>IF(AK70="","",VLOOKUP(AK70,'シフト記号表（勤務時間帯）'!$C$6:$K$35,9,FALSE))</f>
        <v/>
      </c>
      <c r="AL71" s="321" t="str">
        <f>IF(AL70="","",VLOOKUP(AL70,'シフト記号表（勤務時間帯）'!$C$6:$K$35,9,FALSE))</f>
        <v/>
      </c>
      <c r="AM71" s="322" t="str">
        <f>IF(AM70="","",VLOOKUP(AM70,'シフト記号表（勤務時間帯）'!$C$6:$K$35,9,FALSE))</f>
        <v/>
      </c>
      <c r="AN71" s="320" t="str">
        <f>IF(AN70="","",VLOOKUP(AN70,'シフト記号表（勤務時間帯）'!$C$6:$K$35,9,FALSE))</f>
        <v/>
      </c>
      <c r="AO71" s="321" t="str">
        <f>IF(AO70="","",VLOOKUP(AO70,'シフト記号表（勤務時間帯）'!$C$6:$K$35,9,FALSE))</f>
        <v/>
      </c>
      <c r="AP71" s="321" t="str">
        <f>IF(AP70="","",VLOOKUP(AP70,'シフト記号表（勤務時間帯）'!$C$6:$K$35,9,FALSE))</f>
        <v/>
      </c>
      <c r="AQ71" s="321" t="str">
        <f>IF(AQ70="","",VLOOKUP(AQ70,'シフト記号表（勤務時間帯）'!$C$6:$K$35,9,FALSE))</f>
        <v/>
      </c>
      <c r="AR71" s="321" t="str">
        <f>IF(AR70="","",VLOOKUP(AR70,'シフト記号表（勤務時間帯）'!$C$6:$K$35,9,FALSE))</f>
        <v/>
      </c>
      <c r="AS71" s="321" t="str">
        <f>IF(AS70="","",VLOOKUP(AS70,'シフト記号表（勤務時間帯）'!$C$6:$K$35,9,FALSE))</f>
        <v/>
      </c>
      <c r="AT71" s="322" t="str">
        <f>IF(AT70="","",VLOOKUP(AT70,'シフト記号表（勤務時間帯）'!$C$6:$K$35,9,FALSE))</f>
        <v/>
      </c>
      <c r="AU71" s="320" t="str">
        <f>IF(AU70="","",VLOOKUP(AU70,'シフト記号表（勤務時間帯）'!$C$6:$K$35,9,FALSE))</f>
        <v/>
      </c>
      <c r="AV71" s="321" t="str">
        <f>IF(AV70="","",VLOOKUP(AV70,'シフト記号表（勤務時間帯）'!$C$6:$K$35,9,FALSE))</f>
        <v/>
      </c>
      <c r="AW71" s="321" t="str">
        <f>IF(AW70="","",VLOOKUP(AW70,'シフト記号表（勤務時間帯）'!$C$6:$K$35,9,FALSE))</f>
        <v/>
      </c>
      <c r="AX71" s="790">
        <f>IF($BB$3="４週",SUM(S71:AT71),IF($BB$3="暦月",SUM(S71:AW71),""))</f>
        <v>0</v>
      </c>
      <c r="AY71" s="791"/>
      <c r="AZ71" s="792">
        <f>IF($BB$3="４週",AX71/4,IF($BB$3="暦月",'勤務形態一覧表（100名）'!AX71/('勤務形態一覧表（100名）'!$BB$8/7),""))</f>
        <v>0</v>
      </c>
      <c r="BA71" s="793"/>
      <c r="BB71" s="783"/>
      <c r="BC71" s="758"/>
      <c r="BD71" s="758"/>
      <c r="BE71" s="758"/>
      <c r="BF71" s="759"/>
    </row>
    <row r="72" spans="2:58" ht="20.25" customHeight="1" x14ac:dyDescent="0.15">
      <c r="B72" s="831"/>
      <c r="C72" s="839"/>
      <c r="D72" s="840"/>
      <c r="E72" s="841"/>
      <c r="F72" s="395">
        <f>C70</f>
        <v>0</v>
      </c>
      <c r="G72" s="749"/>
      <c r="H72" s="753"/>
      <c r="I72" s="751"/>
      <c r="J72" s="751"/>
      <c r="K72" s="752"/>
      <c r="L72" s="760"/>
      <c r="M72" s="761"/>
      <c r="N72" s="761"/>
      <c r="O72" s="762"/>
      <c r="P72" s="828" t="s">
        <v>485</v>
      </c>
      <c r="Q72" s="829"/>
      <c r="R72" s="830"/>
      <c r="S72" s="324" t="str">
        <f>IF(S70="","",VLOOKUP(S70,'シフト記号表（勤務時間帯）'!$C$6:$U$35,19,FALSE))</f>
        <v/>
      </c>
      <c r="T72" s="325" t="str">
        <f>IF(T70="","",VLOOKUP(T70,'シフト記号表（勤務時間帯）'!$C$6:$U$35,19,FALSE))</f>
        <v/>
      </c>
      <c r="U72" s="325" t="str">
        <f>IF(U70="","",VLOOKUP(U70,'シフト記号表（勤務時間帯）'!$C$6:$U$35,19,FALSE))</f>
        <v/>
      </c>
      <c r="V72" s="325" t="str">
        <f>IF(V70="","",VLOOKUP(V70,'シフト記号表（勤務時間帯）'!$C$6:$U$35,19,FALSE))</f>
        <v/>
      </c>
      <c r="W72" s="325" t="str">
        <f>IF(W70="","",VLOOKUP(W70,'シフト記号表（勤務時間帯）'!$C$6:$U$35,19,FALSE))</f>
        <v/>
      </c>
      <c r="X72" s="325" t="str">
        <f>IF(X70="","",VLOOKUP(X70,'シフト記号表（勤務時間帯）'!$C$6:$U$35,19,FALSE))</f>
        <v/>
      </c>
      <c r="Y72" s="326" t="str">
        <f>IF(Y70="","",VLOOKUP(Y70,'シフト記号表（勤務時間帯）'!$C$6:$U$35,19,FALSE))</f>
        <v/>
      </c>
      <c r="Z72" s="324" t="str">
        <f>IF(Z70="","",VLOOKUP(Z70,'シフト記号表（勤務時間帯）'!$C$6:$U$35,19,FALSE))</f>
        <v/>
      </c>
      <c r="AA72" s="325" t="str">
        <f>IF(AA70="","",VLOOKUP(AA70,'シフト記号表（勤務時間帯）'!$C$6:$U$35,19,FALSE))</f>
        <v/>
      </c>
      <c r="AB72" s="325" t="str">
        <f>IF(AB70="","",VLOOKUP(AB70,'シフト記号表（勤務時間帯）'!$C$6:$U$35,19,FALSE))</f>
        <v/>
      </c>
      <c r="AC72" s="325" t="str">
        <f>IF(AC70="","",VLOOKUP(AC70,'シフト記号表（勤務時間帯）'!$C$6:$U$35,19,FALSE))</f>
        <v/>
      </c>
      <c r="AD72" s="325" t="str">
        <f>IF(AD70="","",VLOOKUP(AD70,'シフト記号表（勤務時間帯）'!$C$6:$U$35,19,FALSE))</f>
        <v/>
      </c>
      <c r="AE72" s="325" t="str">
        <f>IF(AE70="","",VLOOKUP(AE70,'シフト記号表（勤務時間帯）'!$C$6:$U$35,19,FALSE))</f>
        <v/>
      </c>
      <c r="AF72" s="326" t="str">
        <f>IF(AF70="","",VLOOKUP(AF70,'シフト記号表（勤務時間帯）'!$C$6:$U$35,19,FALSE))</f>
        <v/>
      </c>
      <c r="AG72" s="324" t="str">
        <f>IF(AG70="","",VLOOKUP(AG70,'シフト記号表（勤務時間帯）'!$C$6:$U$35,19,FALSE))</f>
        <v/>
      </c>
      <c r="AH72" s="325" t="str">
        <f>IF(AH70="","",VLOOKUP(AH70,'シフト記号表（勤務時間帯）'!$C$6:$U$35,19,FALSE))</f>
        <v/>
      </c>
      <c r="AI72" s="325" t="str">
        <f>IF(AI70="","",VLOOKUP(AI70,'シフト記号表（勤務時間帯）'!$C$6:$U$35,19,FALSE))</f>
        <v/>
      </c>
      <c r="AJ72" s="325" t="str">
        <f>IF(AJ70="","",VLOOKUP(AJ70,'シフト記号表（勤務時間帯）'!$C$6:$U$35,19,FALSE))</f>
        <v/>
      </c>
      <c r="AK72" s="325" t="str">
        <f>IF(AK70="","",VLOOKUP(AK70,'シフト記号表（勤務時間帯）'!$C$6:$U$35,19,FALSE))</f>
        <v/>
      </c>
      <c r="AL72" s="325" t="str">
        <f>IF(AL70="","",VLOOKUP(AL70,'シフト記号表（勤務時間帯）'!$C$6:$U$35,19,FALSE))</f>
        <v/>
      </c>
      <c r="AM72" s="326" t="str">
        <f>IF(AM70="","",VLOOKUP(AM70,'シフト記号表（勤務時間帯）'!$C$6:$U$35,19,FALSE))</f>
        <v/>
      </c>
      <c r="AN72" s="324" t="str">
        <f>IF(AN70="","",VLOOKUP(AN70,'シフト記号表（勤務時間帯）'!$C$6:$U$35,19,FALSE))</f>
        <v/>
      </c>
      <c r="AO72" s="325" t="str">
        <f>IF(AO70="","",VLOOKUP(AO70,'シフト記号表（勤務時間帯）'!$C$6:$U$35,19,FALSE))</f>
        <v/>
      </c>
      <c r="AP72" s="325" t="str">
        <f>IF(AP70="","",VLOOKUP(AP70,'シフト記号表（勤務時間帯）'!$C$6:$U$35,19,FALSE))</f>
        <v/>
      </c>
      <c r="AQ72" s="325" t="str">
        <f>IF(AQ70="","",VLOOKUP(AQ70,'シフト記号表（勤務時間帯）'!$C$6:$U$35,19,FALSE))</f>
        <v/>
      </c>
      <c r="AR72" s="325" t="str">
        <f>IF(AR70="","",VLOOKUP(AR70,'シフト記号表（勤務時間帯）'!$C$6:$U$35,19,FALSE))</f>
        <v/>
      </c>
      <c r="AS72" s="325" t="str">
        <f>IF(AS70="","",VLOOKUP(AS70,'シフト記号表（勤務時間帯）'!$C$6:$U$35,19,FALSE))</f>
        <v/>
      </c>
      <c r="AT72" s="326" t="str">
        <f>IF(AT70="","",VLOOKUP(AT70,'シフト記号表（勤務時間帯）'!$C$6:$U$35,19,FALSE))</f>
        <v/>
      </c>
      <c r="AU72" s="324" t="str">
        <f>IF(AU70="","",VLOOKUP(AU70,'シフト記号表（勤務時間帯）'!$C$6:$U$35,19,FALSE))</f>
        <v/>
      </c>
      <c r="AV72" s="325" t="str">
        <f>IF(AV70="","",VLOOKUP(AV70,'シフト記号表（勤務時間帯）'!$C$6:$U$35,19,FALSE))</f>
        <v/>
      </c>
      <c r="AW72" s="325" t="str">
        <f>IF(AW70="","",VLOOKUP(AW70,'シフト記号表（勤務時間帯）'!$C$6:$U$35,19,FALSE))</f>
        <v/>
      </c>
      <c r="AX72" s="797">
        <f>IF($BB$3="４週",SUM(S72:AT72),IF($BB$3="暦月",SUM(S72:AW72),""))</f>
        <v>0</v>
      </c>
      <c r="AY72" s="798"/>
      <c r="AZ72" s="799">
        <f>IF($BB$3="４週",AX72/4,IF($BB$3="暦月",'勤務形態一覧表（100名）'!AX72/('勤務形態一覧表（100名）'!$BB$8/7),""))</f>
        <v>0</v>
      </c>
      <c r="BA72" s="800"/>
      <c r="BB72" s="847"/>
      <c r="BC72" s="761"/>
      <c r="BD72" s="761"/>
      <c r="BE72" s="761"/>
      <c r="BF72" s="762"/>
    </row>
    <row r="73" spans="2:58" ht="20.25" customHeight="1" x14ac:dyDescent="0.15">
      <c r="B73" s="831">
        <f>B70+1</f>
        <v>18</v>
      </c>
      <c r="C73" s="833"/>
      <c r="D73" s="834"/>
      <c r="E73" s="835"/>
      <c r="F73" s="327"/>
      <c r="G73" s="747"/>
      <c r="H73" s="750"/>
      <c r="I73" s="751"/>
      <c r="J73" s="751"/>
      <c r="K73" s="752"/>
      <c r="L73" s="754"/>
      <c r="M73" s="755"/>
      <c r="N73" s="755"/>
      <c r="O73" s="756"/>
      <c r="P73" s="763" t="s">
        <v>767</v>
      </c>
      <c r="Q73" s="764"/>
      <c r="R73" s="765"/>
      <c r="S73" s="392"/>
      <c r="T73" s="393"/>
      <c r="U73" s="393"/>
      <c r="V73" s="393"/>
      <c r="W73" s="393"/>
      <c r="X73" s="393"/>
      <c r="Y73" s="394"/>
      <c r="Z73" s="392"/>
      <c r="AA73" s="393"/>
      <c r="AB73" s="393"/>
      <c r="AC73" s="393"/>
      <c r="AD73" s="393"/>
      <c r="AE73" s="393"/>
      <c r="AF73" s="394"/>
      <c r="AG73" s="392"/>
      <c r="AH73" s="393"/>
      <c r="AI73" s="393"/>
      <c r="AJ73" s="393"/>
      <c r="AK73" s="393"/>
      <c r="AL73" s="393"/>
      <c r="AM73" s="394"/>
      <c r="AN73" s="392"/>
      <c r="AO73" s="393"/>
      <c r="AP73" s="393"/>
      <c r="AQ73" s="393"/>
      <c r="AR73" s="393"/>
      <c r="AS73" s="393"/>
      <c r="AT73" s="394"/>
      <c r="AU73" s="392"/>
      <c r="AV73" s="393"/>
      <c r="AW73" s="393"/>
      <c r="AX73" s="949"/>
      <c r="AY73" s="950"/>
      <c r="AZ73" s="951"/>
      <c r="BA73" s="952"/>
      <c r="BB73" s="782"/>
      <c r="BC73" s="755"/>
      <c r="BD73" s="755"/>
      <c r="BE73" s="755"/>
      <c r="BF73" s="756"/>
    </row>
    <row r="74" spans="2:58" ht="20.25" customHeight="1" x14ac:dyDescent="0.15">
      <c r="B74" s="831"/>
      <c r="C74" s="836"/>
      <c r="D74" s="837"/>
      <c r="E74" s="838"/>
      <c r="F74" s="319"/>
      <c r="G74" s="748"/>
      <c r="H74" s="753"/>
      <c r="I74" s="751"/>
      <c r="J74" s="751"/>
      <c r="K74" s="752"/>
      <c r="L74" s="757"/>
      <c r="M74" s="758"/>
      <c r="N74" s="758"/>
      <c r="O74" s="759"/>
      <c r="P74" s="787" t="s">
        <v>484</v>
      </c>
      <c r="Q74" s="788"/>
      <c r="R74" s="789"/>
      <c r="S74" s="320" t="str">
        <f>IF(S73="","",VLOOKUP(S73,'シフト記号表（勤務時間帯）'!$C$6:$K$35,9,FALSE))</f>
        <v/>
      </c>
      <c r="T74" s="321" t="str">
        <f>IF(T73="","",VLOOKUP(T73,'シフト記号表（勤務時間帯）'!$C$6:$K$35,9,FALSE))</f>
        <v/>
      </c>
      <c r="U74" s="321" t="str">
        <f>IF(U73="","",VLOOKUP(U73,'シフト記号表（勤務時間帯）'!$C$6:$K$35,9,FALSE))</f>
        <v/>
      </c>
      <c r="V74" s="321" t="str">
        <f>IF(V73="","",VLOOKUP(V73,'シフト記号表（勤務時間帯）'!$C$6:$K$35,9,FALSE))</f>
        <v/>
      </c>
      <c r="W74" s="321" t="str">
        <f>IF(W73="","",VLOOKUP(W73,'シフト記号表（勤務時間帯）'!$C$6:$K$35,9,FALSE))</f>
        <v/>
      </c>
      <c r="X74" s="321" t="str">
        <f>IF(X73="","",VLOOKUP(X73,'シフト記号表（勤務時間帯）'!$C$6:$K$35,9,FALSE))</f>
        <v/>
      </c>
      <c r="Y74" s="322" t="str">
        <f>IF(Y73="","",VLOOKUP(Y73,'シフト記号表（勤務時間帯）'!$C$6:$K$35,9,FALSE))</f>
        <v/>
      </c>
      <c r="Z74" s="320" t="str">
        <f>IF(Z73="","",VLOOKUP(Z73,'シフト記号表（勤務時間帯）'!$C$6:$K$35,9,FALSE))</f>
        <v/>
      </c>
      <c r="AA74" s="321" t="str">
        <f>IF(AA73="","",VLOOKUP(AA73,'シフト記号表（勤務時間帯）'!$C$6:$K$35,9,FALSE))</f>
        <v/>
      </c>
      <c r="AB74" s="321" t="str">
        <f>IF(AB73="","",VLOOKUP(AB73,'シフト記号表（勤務時間帯）'!$C$6:$K$35,9,FALSE))</f>
        <v/>
      </c>
      <c r="AC74" s="321" t="str">
        <f>IF(AC73="","",VLOOKUP(AC73,'シフト記号表（勤務時間帯）'!$C$6:$K$35,9,FALSE))</f>
        <v/>
      </c>
      <c r="AD74" s="321" t="str">
        <f>IF(AD73="","",VLOOKUP(AD73,'シフト記号表（勤務時間帯）'!$C$6:$K$35,9,FALSE))</f>
        <v/>
      </c>
      <c r="AE74" s="321" t="str">
        <f>IF(AE73="","",VLOOKUP(AE73,'シフト記号表（勤務時間帯）'!$C$6:$K$35,9,FALSE))</f>
        <v/>
      </c>
      <c r="AF74" s="322" t="str">
        <f>IF(AF73="","",VLOOKUP(AF73,'シフト記号表（勤務時間帯）'!$C$6:$K$35,9,FALSE))</f>
        <v/>
      </c>
      <c r="AG74" s="320" t="str">
        <f>IF(AG73="","",VLOOKUP(AG73,'シフト記号表（勤務時間帯）'!$C$6:$K$35,9,FALSE))</f>
        <v/>
      </c>
      <c r="AH74" s="321" t="str">
        <f>IF(AH73="","",VLOOKUP(AH73,'シフト記号表（勤務時間帯）'!$C$6:$K$35,9,FALSE))</f>
        <v/>
      </c>
      <c r="AI74" s="321" t="str">
        <f>IF(AI73="","",VLOOKUP(AI73,'シフト記号表（勤務時間帯）'!$C$6:$K$35,9,FALSE))</f>
        <v/>
      </c>
      <c r="AJ74" s="321" t="str">
        <f>IF(AJ73="","",VLOOKUP(AJ73,'シフト記号表（勤務時間帯）'!$C$6:$K$35,9,FALSE))</f>
        <v/>
      </c>
      <c r="AK74" s="321" t="str">
        <f>IF(AK73="","",VLOOKUP(AK73,'シフト記号表（勤務時間帯）'!$C$6:$K$35,9,FALSE))</f>
        <v/>
      </c>
      <c r="AL74" s="321" t="str">
        <f>IF(AL73="","",VLOOKUP(AL73,'シフト記号表（勤務時間帯）'!$C$6:$K$35,9,FALSE))</f>
        <v/>
      </c>
      <c r="AM74" s="322" t="str">
        <f>IF(AM73="","",VLOOKUP(AM73,'シフト記号表（勤務時間帯）'!$C$6:$K$35,9,FALSE))</f>
        <v/>
      </c>
      <c r="AN74" s="320" t="str">
        <f>IF(AN73="","",VLOOKUP(AN73,'シフト記号表（勤務時間帯）'!$C$6:$K$35,9,FALSE))</f>
        <v/>
      </c>
      <c r="AO74" s="321" t="str">
        <f>IF(AO73="","",VLOOKUP(AO73,'シフト記号表（勤務時間帯）'!$C$6:$K$35,9,FALSE))</f>
        <v/>
      </c>
      <c r="AP74" s="321" t="str">
        <f>IF(AP73="","",VLOOKUP(AP73,'シフト記号表（勤務時間帯）'!$C$6:$K$35,9,FALSE))</f>
        <v/>
      </c>
      <c r="AQ74" s="321" t="str">
        <f>IF(AQ73="","",VLOOKUP(AQ73,'シフト記号表（勤務時間帯）'!$C$6:$K$35,9,FALSE))</f>
        <v/>
      </c>
      <c r="AR74" s="321" t="str">
        <f>IF(AR73="","",VLOOKUP(AR73,'シフト記号表（勤務時間帯）'!$C$6:$K$35,9,FALSE))</f>
        <v/>
      </c>
      <c r="AS74" s="321" t="str">
        <f>IF(AS73="","",VLOOKUP(AS73,'シフト記号表（勤務時間帯）'!$C$6:$K$35,9,FALSE))</f>
        <v/>
      </c>
      <c r="AT74" s="322" t="str">
        <f>IF(AT73="","",VLOOKUP(AT73,'シフト記号表（勤務時間帯）'!$C$6:$K$35,9,FALSE))</f>
        <v/>
      </c>
      <c r="AU74" s="320" t="str">
        <f>IF(AU73="","",VLOOKUP(AU73,'シフト記号表（勤務時間帯）'!$C$6:$K$35,9,FALSE))</f>
        <v/>
      </c>
      <c r="AV74" s="321" t="str">
        <f>IF(AV73="","",VLOOKUP(AV73,'シフト記号表（勤務時間帯）'!$C$6:$K$35,9,FALSE))</f>
        <v/>
      </c>
      <c r="AW74" s="321" t="str">
        <f>IF(AW73="","",VLOOKUP(AW73,'シフト記号表（勤務時間帯）'!$C$6:$K$35,9,FALSE))</f>
        <v/>
      </c>
      <c r="AX74" s="790">
        <f>IF($BB$3="４週",SUM(S74:AT74),IF($BB$3="暦月",SUM(S74:AW74),""))</f>
        <v>0</v>
      </c>
      <c r="AY74" s="791"/>
      <c r="AZ74" s="792">
        <f>IF($BB$3="４週",AX74/4,IF($BB$3="暦月",'勤務形態一覧表（100名）'!AX74/('勤務形態一覧表（100名）'!$BB$8/7),""))</f>
        <v>0</v>
      </c>
      <c r="BA74" s="793"/>
      <c r="BB74" s="783"/>
      <c r="BC74" s="758"/>
      <c r="BD74" s="758"/>
      <c r="BE74" s="758"/>
      <c r="BF74" s="759"/>
    </row>
    <row r="75" spans="2:58" ht="20.25" customHeight="1" x14ac:dyDescent="0.15">
      <c r="B75" s="831"/>
      <c r="C75" s="839"/>
      <c r="D75" s="840"/>
      <c r="E75" s="841"/>
      <c r="F75" s="395">
        <f>C73</f>
        <v>0</v>
      </c>
      <c r="G75" s="749"/>
      <c r="H75" s="753"/>
      <c r="I75" s="751"/>
      <c r="J75" s="751"/>
      <c r="K75" s="752"/>
      <c r="L75" s="760"/>
      <c r="M75" s="761"/>
      <c r="N75" s="761"/>
      <c r="O75" s="762"/>
      <c r="P75" s="828" t="s">
        <v>485</v>
      </c>
      <c r="Q75" s="829"/>
      <c r="R75" s="830"/>
      <c r="S75" s="324" t="str">
        <f>IF(S73="","",VLOOKUP(S73,'シフト記号表（勤務時間帯）'!$C$6:$U$35,19,FALSE))</f>
        <v/>
      </c>
      <c r="T75" s="325" t="str">
        <f>IF(T73="","",VLOOKUP(T73,'シフト記号表（勤務時間帯）'!$C$6:$U$35,19,FALSE))</f>
        <v/>
      </c>
      <c r="U75" s="325" t="str">
        <f>IF(U73="","",VLOOKUP(U73,'シフト記号表（勤務時間帯）'!$C$6:$U$35,19,FALSE))</f>
        <v/>
      </c>
      <c r="V75" s="325" t="str">
        <f>IF(V73="","",VLOOKUP(V73,'シフト記号表（勤務時間帯）'!$C$6:$U$35,19,FALSE))</f>
        <v/>
      </c>
      <c r="W75" s="325" t="str">
        <f>IF(W73="","",VLOOKUP(W73,'シフト記号表（勤務時間帯）'!$C$6:$U$35,19,FALSE))</f>
        <v/>
      </c>
      <c r="X75" s="325" t="str">
        <f>IF(X73="","",VLOOKUP(X73,'シフト記号表（勤務時間帯）'!$C$6:$U$35,19,FALSE))</f>
        <v/>
      </c>
      <c r="Y75" s="326" t="str">
        <f>IF(Y73="","",VLOOKUP(Y73,'シフト記号表（勤務時間帯）'!$C$6:$U$35,19,FALSE))</f>
        <v/>
      </c>
      <c r="Z75" s="324" t="str">
        <f>IF(Z73="","",VLOOKUP(Z73,'シフト記号表（勤務時間帯）'!$C$6:$U$35,19,FALSE))</f>
        <v/>
      </c>
      <c r="AA75" s="325" t="str">
        <f>IF(AA73="","",VLOOKUP(AA73,'シフト記号表（勤務時間帯）'!$C$6:$U$35,19,FALSE))</f>
        <v/>
      </c>
      <c r="AB75" s="325" t="str">
        <f>IF(AB73="","",VLOOKUP(AB73,'シフト記号表（勤務時間帯）'!$C$6:$U$35,19,FALSE))</f>
        <v/>
      </c>
      <c r="AC75" s="325" t="str">
        <f>IF(AC73="","",VLOOKUP(AC73,'シフト記号表（勤務時間帯）'!$C$6:$U$35,19,FALSE))</f>
        <v/>
      </c>
      <c r="AD75" s="325" t="str">
        <f>IF(AD73="","",VLOOKUP(AD73,'シフト記号表（勤務時間帯）'!$C$6:$U$35,19,FALSE))</f>
        <v/>
      </c>
      <c r="AE75" s="325" t="str">
        <f>IF(AE73="","",VLOOKUP(AE73,'シフト記号表（勤務時間帯）'!$C$6:$U$35,19,FALSE))</f>
        <v/>
      </c>
      <c r="AF75" s="326" t="str">
        <f>IF(AF73="","",VLOOKUP(AF73,'シフト記号表（勤務時間帯）'!$C$6:$U$35,19,FALSE))</f>
        <v/>
      </c>
      <c r="AG75" s="324" t="str">
        <f>IF(AG73="","",VLOOKUP(AG73,'シフト記号表（勤務時間帯）'!$C$6:$U$35,19,FALSE))</f>
        <v/>
      </c>
      <c r="AH75" s="325" t="str">
        <f>IF(AH73="","",VLOOKUP(AH73,'シフト記号表（勤務時間帯）'!$C$6:$U$35,19,FALSE))</f>
        <v/>
      </c>
      <c r="AI75" s="325" t="str">
        <f>IF(AI73="","",VLOOKUP(AI73,'シフト記号表（勤務時間帯）'!$C$6:$U$35,19,FALSE))</f>
        <v/>
      </c>
      <c r="AJ75" s="325" t="str">
        <f>IF(AJ73="","",VLOOKUP(AJ73,'シフト記号表（勤務時間帯）'!$C$6:$U$35,19,FALSE))</f>
        <v/>
      </c>
      <c r="AK75" s="325" t="str">
        <f>IF(AK73="","",VLOOKUP(AK73,'シフト記号表（勤務時間帯）'!$C$6:$U$35,19,FALSE))</f>
        <v/>
      </c>
      <c r="AL75" s="325" t="str">
        <f>IF(AL73="","",VLOOKUP(AL73,'シフト記号表（勤務時間帯）'!$C$6:$U$35,19,FALSE))</f>
        <v/>
      </c>
      <c r="AM75" s="326" t="str">
        <f>IF(AM73="","",VLOOKUP(AM73,'シフト記号表（勤務時間帯）'!$C$6:$U$35,19,FALSE))</f>
        <v/>
      </c>
      <c r="AN75" s="324" t="str">
        <f>IF(AN73="","",VLOOKUP(AN73,'シフト記号表（勤務時間帯）'!$C$6:$U$35,19,FALSE))</f>
        <v/>
      </c>
      <c r="AO75" s="325" t="str">
        <f>IF(AO73="","",VLOOKUP(AO73,'シフト記号表（勤務時間帯）'!$C$6:$U$35,19,FALSE))</f>
        <v/>
      </c>
      <c r="AP75" s="325" t="str">
        <f>IF(AP73="","",VLOOKUP(AP73,'シフト記号表（勤務時間帯）'!$C$6:$U$35,19,FALSE))</f>
        <v/>
      </c>
      <c r="AQ75" s="325" t="str">
        <f>IF(AQ73="","",VLOOKUP(AQ73,'シフト記号表（勤務時間帯）'!$C$6:$U$35,19,FALSE))</f>
        <v/>
      </c>
      <c r="AR75" s="325" t="str">
        <f>IF(AR73="","",VLOOKUP(AR73,'シフト記号表（勤務時間帯）'!$C$6:$U$35,19,FALSE))</f>
        <v/>
      </c>
      <c r="AS75" s="325" t="str">
        <f>IF(AS73="","",VLOOKUP(AS73,'シフト記号表（勤務時間帯）'!$C$6:$U$35,19,FALSE))</f>
        <v/>
      </c>
      <c r="AT75" s="326" t="str">
        <f>IF(AT73="","",VLOOKUP(AT73,'シフト記号表（勤務時間帯）'!$C$6:$U$35,19,FALSE))</f>
        <v/>
      </c>
      <c r="AU75" s="324" t="str">
        <f>IF(AU73="","",VLOOKUP(AU73,'シフト記号表（勤務時間帯）'!$C$6:$U$35,19,FALSE))</f>
        <v/>
      </c>
      <c r="AV75" s="325" t="str">
        <f>IF(AV73="","",VLOOKUP(AV73,'シフト記号表（勤務時間帯）'!$C$6:$U$35,19,FALSE))</f>
        <v/>
      </c>
      <c r="AW75" s="325" t="str">
        <f>IF(AW73="","",VLOOKUP(AW73,'シフト記号表（勤務時間帯）'!$C$6:$U$35,19,FALSE))</f>
        <v/>
      </c>
      <c r="AX75" s="797">
        <f>IF($BB$3="４週",SUM(S75:AT75),IF($BB$3="暦月",SUM(S75:AW75),""))</f>
        <v>0</v>
      </c>
      <c r="AY75" s="798"/>
      <c r="AZ75" s="799">
        <f>IF($BB$3="４週",AX75/4,IF($BB$3="暦月",'勤務形態一覧表（100名）'!AX75/('勤務形態一覧表（100名）'!$BB$8/7),""))</f>
        <v>0</v>
      </c>
      <c r="BA75" s="800"/>
      <c r="BB75" s="847"/>
      <c r="BC75" s="761"/>
      <c r="BD75" s="761"/>
      <c r="BE75" s="761"/>
      <c r="BF75" s="762"/>
    </row>
    <row r="76" spans="2:58" ht="20.25" customHeight="1" x14ac:dyDescent="0.15">
      <c r="B76" s="831">
        <f>B73+1</f>
        <v>19</v>
      </c>
      <c r="C76" s="833"/>
      <c r="D76" s="834"/>
      <c r="E76" s="835"/>
      <c r="F76" s="327"/>
      <c r="G76" s="747"/>
      <c r="H76" s="750"/>
      <c r="I76" s="751"/>
      <c r="J76" s="751"/>
      <c r="K76" s="752"/>
      <c r="L76" s="754"/>
      <c r="M76" s="755"/>
      <c r="N76" s="755"/>
      <c r="O76" s="756"/>
      <c r="P76" s="763" t="s">
        <v>767</v>
      </c>
      <c r="Q76" s="764"/>
      <c r="R76" s="765"/>
      <c r="S76" s="392"/>
      <c r="T76" s="393"/>
      <c r="U76" s="393"/>
      <c r="V76" s="393"/>
      <c r="W76" s="393"/>
      <c r="X76" s="393"/>
      <c r="Y76" s="394"/>
      <c r="Z76" s="392"/>
      <c r="AA76" s="393"/>
      <c r="AB76" s="393"/>
      <c r="AC76" s="393"/>
      <c r="AD76" s="393"/>
      <c r="AE76" s="393"/>
      <c r="AF76" s="394"/>
      <c r="AG76" s="392"/>
      <c r="AH76" s="393"/>
      <c r="AI76" s="393"/>
      <c r="AJ76" s="393"/>
      <c r="AK76" s="393"/>
      <c r="AL76" s="393"/>
      <c r="AM76" s="394"/>
      <c r="AN76" s="392"/>
      <c r="AO76" s="393"/>
      <c r="AP76" s="393"/>
      <c r="AQ76" s="393"/>
      <c r="AR76" s="393"/>
      <c r="AS76" s="393"/>
      <c r="AT76" s="394"/>
      <c r="AU76" s="392"/>
      <c r="AV76" s="393"/>
      <c r="AW76" s="393"/>
      <c r="AX76" s="949"/>
      <c r="AY76" s="950"/>
      <c r="AZ76" s="951"/>
      <c r="BA76" s="952"/>
      <c r="BB76" s="782"/>
      <c r="BC76" s="755"/>
      <c r="BD76" s="755"/>
      <c r="BE76" s="755"/>
      <c r="BF76" s="756"/>
    </row>
    <row r="77" spans="2:58" ht="20.25" customHeight="1" x14ac:dyDescent="0.15">
      <c r="B77" s="831"/>
      <c r="C77" s="836"/>
      <c r="D77" s="837"/>
      <c r="E77" s="838"/>
      <c r="F77" s="319"/>
      <c r="G77" s="748"/>
      <c r="H77" s="753"/>
      <c r="I77" s="751"/>
      <c r="J77" s="751"/>
      <c r="K77" s="752"/>
      <c r="L77" s="757"/>
      <c r="M77" s="758"/>
      <c r="N77" s="758"/>
      <c r="O77" s="759"/>
      <c r="P77" s="787" t="s">
        <v>484</v>
      </c>
      <c r="Q77" s="788"/>
      <c r="R77" s="789"/>
      <c r="S77" s="320" t="str">
        <f>IF(S76="","",VLOOKUP(S76,'シフト記号表（勤務時間帯）'!$C$6:$K$35,9,FALSE))</f>
        <v/>
      </c>
      <c r="T77" s="321" t="str">
        <f>IF(T76="","",VLOOKUP(T76,'シフト記号表（勤務時間帯）'!$C$6:$K$35,9,FALSE))</f>
        <v/>
      </c>
      <c r="U77" s="321" t="str">
        <f>IF(U76="","",VLOOKUP(U76,'シフト記号表（勤務時間帯）'!$C$6:$K$35,9,FALSE))</f>
        <v/>
      </c>
      <c r="V77" s="321" t="str">
        <f>IF(V76="","",VLOOKUP(V76,'シフト記号表（勤務時間帯）'!$C$6:$K$35,9,FALSE))</f>
        <v/>
      </c>
      <c r="W77" s="321" t="str">
        <f>IF(W76="","",VLOOKUP(W76,'シフト記号表（勤務時間帯）'!$C$6:$K$35,9,FALSE))</f>
        <v/>
      </c>
      <c r="X77" s="321" t="str">
        <f>IF(X76="","",VLOOKUP(X76,'シフト記号表（勤務時間帯）'!$C$6:$K$35,9,FALSE))</f>
        <v/>
      </c>
      <c r="Y77" s="322" t="str">
        <f>IF(Y76="","",VLOOKUP(Y76,'シフト記号表（勤務時間帯）'!$C$6:$K$35,9,FALSE))</f>
        <v/>
      </c>
      <c r="Z77" s="320" t="str">
        <f>IF(Z76="","",VLOOKUP(Z76,'シフト記号表（勤務時間帯）'!$C$6:$K$35,9,FALSE))</f>
        <v/>
      </c>
      <c r="AA77" s="321" t="str">
        <f>IF(AA76="","",VLOOKUP(AA76,'シフト記号表（勤務時間帯）'!$C$6:$K$35,9,FALSE))</f>
        <v/>
      </c>
      <c r="AB77" s="321" t="str">
        <f>IF(AB76="","",VLOOKUP(AB76,'シフト記号表（勤務時間帯）'!$C$6:$K$35,9,FALSE))</f>
        <v/>
      </c>
      <c r="AC77" s="321" t="str">
        <f>IF(AC76="","",VLOOKUP(AC76,'シフト記号表（勤務時間帯）'!$C$6:$K$35,9,FALSE))</f>
        <v/>
      </c>
      <c r="AD77" s="321" t="str">
        <f>IF(AD76="","",VLOOKUP(AD76,'シフト記号表（勤務時間帯）'!$C$6:$K$35,9,FALSE))</f>
        <v/>
      </c>
      <c r="AE77" s="321" t="str">
        <f>IF(AE76="","",VLOOKUP(AE76,'シフト記号表（勤務時間帯）'!$C$6:$K$35,9,FALSE))</f>
        <v/>
      </c>
      <c r="AF77" s="322" t="str">
        <f>IF(AF76="","",VLOOKUP(AF76,'シフト記号表（勤務時間帯）'!$C$6:$K$35,9,FALSE))</f>
        <v/>
      </c>
      <c r="AG77" s="320" t="str">
        <f>IF(AG76="","",VLOOKUP(AG76,'シフト記号表（勤務時間帯）'!$C$6:$K$35,9,FALSE))</f>
        <v/>
      </c>
      <c r="AH77" s="321" t="str">
        <f>IF(AH76="","",VLOOKUP(AH76,'シフト記号表（勤務時間帯）'!$C$6:$K$35,9,FALSE))</f>
        <v/>
      </c>
      <c r="AI77" s="321" t="str">
        <f>IF(AI76="","",VLOOKUP(AI76,'シフト記号表（勤務時間帯）'!$C$6:$K$35,9,FALSE))</f>
        <v/>
      </c>
      <c r="AJ77" s="321" t="str">
        <f>IF(AJ76="","",VLOOKUP(AJ76,'シフト記号表（勤務時間帯）'!$C$6:$K$35,9,FALSE))</f>
        <v/>
      </c>
      <c r="AK77" s="321" t="str">
        <f>IF(AK76="","",VLOOKUP(AK76,'シフト記号表（勤務時間帯）'!$C$6:$K$35,9,FALSE))</f>
        <v/>
      </c>
      <c r="AL77" s="321" t="str">
        <f>IF(AL76="","",VLOOKUP(AL76,'シフト記号表（勤務時間帯）'!$C$6:$K$35,9,FALSE))</f>
        <v/>
      </c>
      <c r="AM77" s="322" t="str">
        <f>IF(AM76="","",VLOOKUP(AM76,'シフト記号表（勤務時間帯）'!$C$6:$K$35,9,FALSE))</f>
        <v/>
      </c>
      <c r="AN77" s="320" t="str">
        <f>IF(AN76="","",VLOOKUP(AN76,'シフト記号表（勤務時間帯）'!$C$6:$K$35,9,FALSE))</f>
        <v/>
      </c>
      <c r="AO77" s="321" t="str">
        <f>IF(AO76="","",VLOOKUP(AO76,'シフト記号表（勤務時間帯）'!$C$6:$K$35,9,FALSE))</f>
        <v/>
      </c>
      <c r="AP77" s="321" t="str">
        <f>IF(AP76="","",VLOOKUP(AP76,'シフト記号表（勤務時間帯）'!$C$6:$K$35,9,FALSE))</f>
        <v/>
      </c>
      <c r="AQ77" s="321" t="str">
        <f>IF(AQ76="","",VLOOKUP(AQ76,'シフト記号表（勤務時間帯）'!$C$6:$K$35,9,FALSE))</f>
        <v/>
      </c>
      <c r="AR77" s="321" t="str">
        <f>IF(AR76="","",VLOOKUP(AR76,'シフト記号表（勤務時間帯）'!$C$6:$K$35,9,FALSE))</f>
        <v/>
      </c>
      <c r="AS77" s="321" t="str">
        <f>IF(AS76="","",VLOOKUP(AS76,'シフト記号表（勤務時間帯）'!$C$6:$K$35,9,FALSE))</f>
        <v/>
      </c>
      <c r="AT77" s="322" t="str">
        <f>IF(AT76="","",VLOOKUP(AT76,'シフト記号表（勤務時間帯）'!$C$6:$K$35,9,FALSE))</f>
        <v/>
      </c>
      <c r="AU77" s="320" t="str">
        <f>IF(AU76="","",VLOOKUP(AU76,'シフト記号表（勤務時間帯）'!$C$6:$K$35,9,FALSE))</f>
        <v/>
      </c>
      <c r="AV77" s="321" t="str">
        <f>IF(AV76="","",VLOOKUP(AV76,'シフト記号表（勤務時間帯）'!$C$6:$K$35,9,FALSE))</f>
        <v/>
      </c>
      <c r="AW77" s="321" t="str">
        <f>IF(AW76="","",VLOOKUP(AW76,'シフト記号表（勤務時間帯）'!$C$6:$K$35,9,FALSE))</f>
        <v/>
      </c>
      <c r="AX77" s="790">
        <f>IF($BB$3="４週",SUM(S77:AT77),IF($BB$3="暦月",SUM(S77:AW77),""))</f>
        <v>0</v>
      </c>
      <c r="AY77" s="791"/>
      <c r="AZ77" s="792">
        <f>IF($BB$3="４週",AX77/4,IF($BB$3="暦月",'勤務形態一覧表（100名）'!AX77/('勤務形態一覧表（100名）'!$BB$8/7),""))</f>
        <v>0</v>
      </c>
      <c r="BA77" s="793"/>
      <c r="BB77" s="783"/>
      <c r="BC77" s="758"/>
      <c r="BD77" s="758"/>
      <c r="BE77" s="758"/>
      <c r="BF77" s="759"/>
    </row>
    <row r="78" spans="2:58" ht="20.25" customHeight="1" x14ac:dyDescent="0.15">
      <c r="B78" s="831"/>
      <c r="C78" s="839"/>
      <c r="D78" s="840"/>
      <c r="E78" s="841"/>
      <c r="F78" s="395">
        <f>C76</f>
        <v>0</v>
      </c>
      <c r="G78" s="749"/>
      <c r="H78" s="753"/>
      <c r="I78" s="751"/>
      <c r="J78" s="751"/>
      <c r="K78" s="752"/>
      <c r="L78" s="760"/>
      <c r="M78" s="761"/>
      <c r="N78" s="761"/>
      <c r="O78" s="762"/>
      <c r="P78" s="828" t="s">
        <v>485</v>
      </c>
      <c r="Q78" s="829"/>
      <c r="R78" s="830"/>
      <c r="S78" s="324" t="str">
        <f>IF(S76="","",VLOOKUP(S76,'シフト記号表（勤務時間帯）'!$C$6:$U$35,19,FALSE))</f>
        <v/>
      </c>
      <c r="T78" s="325" t="str">
        <f>IF(T76="","",VLOOKUP(T76,'シフト記号表（勤務時間帯）'!$C$6:$U$35,19,FALSE))</f>
        <v/>
      </c>
      <c r="U78" s="325" t="str">
        <f>IF(U76="","",VLOOKUP(U76,'シフト記号表（勤務時間帯）'!$C$6:$U$35,19,FALSE))</f>
        <v/>
      </c>
      <c r="V78" s="325" t="str">
        <f>IF(V76="","",VLOOKUP(V76,'シフト記号表（勤務時間帯）'!$C$6:$U$35,19,FALSE))</f>
        <v/>
      </c>
      <c r="W78" s="325" t="str">
        <f>IF(W76="","",VLOOKUP(W76,'シフト記号表（勤務時間帯）'!$C$6:$U$35,19,FALSE))</f>
        <v/>
      </c>
      <c r="X78" s="325" t="str">
        <f>IF(X76="","",VLOOKUP(X76,'シフト記号表（勤務時間帯）'!$C$6:$U$35,19,FALSE))</f>
        <v/>
      </c>
      <c r="Y78" s="326" t="str">
        <f>IF(Y76="","",VLOOKUP(Y76,'シフト記号表（勤務時間帯）'!$C$6:$U$35,19,FALSE))</f>
        <v/>
      </c>
      <c r="Z78" s="324" t="str">
        <f>IF(Z76="","",VLOOKUP(Z76,'シフト記号表（勤務時間帯）'!$C$6:$U$35,19,FALSE))</f>
        <v/>
      </c>
      <c r="AA78" s="325" t="str">
        <f>IF(AA76="","",VLOOKUP(AA76,'シフト記号表（勤務時間帯）'!$C$6:$U$35,19,FALSE))</f>
        <v/>
      </c>
      <c r="AB78" s="325" t="str">
        <f>IF(AB76="","",VLOOKUP(AB76,'シフト記号表（勤務時間帯）'!$C$6:$U$35,19,FALSE))</f>
        <v/>
      </c>
      <c r="AC78" s="325" t="str">
        <f>IF(AC76="","",VLOOKUP(AC76,'シフト記号表（勤務時間帯）'!$C$6:$U$35,19,FALSE))</f>
        <v/>
      </c>
      <c r="AD78" s="325" t="str">
        <f>IF(AD76="","",VLOOKUP(AD76,'シフト記号表（勤務時間帯）'!$C$6:$U$35,19,FALSE))</f>
        <v/>
      </c>
      <c r="AE78" s="325" t="str">
        <f>IF(AE76="","",VLOOKUP(AE76,'シフト記号表（勤務時間帯）'!$C$6:$U$35,19,FALSE))</f>
        <v/>
      </c>
      <c r="AF78" s="326" t="str">
        <f>IF(AF76="","",VLOOKUP(AF76,'シフト記号表（勤務時間帯）'!$C$6:$U$35,19,FALSE))</f>
        <v/>
      </c>
      <c r="AG78" s="324" t="str">
        <f>IF(AG76="","",VLOOKUP(AG76,'シフト記号表（勤務時間帯）'!$C$6:$U$35,19,FALSE))</f>
        <v/>
      </c>
      <c r="AH78" s="325" t="str">
        <f>IF(AH76="","",VLOOKUP(AH76,'シフト記号表（勤務時間帯）'!$C$6:$U$35,19,FALSE))</f>
        <v/>
      </c>
      <c r="AI78" s="325" t="str">
        <f>IF(AI76="","",VLOOKUP(AI76,'シフト記号表（勤務時間帯）'!$C$6:$U$35,19,FALSE))</f>
        <v/>
      </c>
      <c r="AJ78" s="325" t="str">
        <f>IF(AJ76="","",VLOOKUP(AJ76,'シフト記号表（勤務時間帯）'!$C$6:$U$35,19,FALSE))</f>
        <v/>
      </c>
      <c r="AK78" s="325" t="str">
        <f>IF(AK76="","",VLOOKUP(AK76,'シフト記号表（勤務時間帯）'!$C$6:$U$35,19,FALSE))</f>
        <v/>
      </c>
      <c r="AL78" s="325" t="str">
        <f>IF(AL76="","",VLOOKUP(AL76,'シフト記号表（勤務時間帯）'!$C$6:$U$35,19,FALSE))</f>
        <v/>
      </c>
      <c r="AM78" s="326" t="str">
        <f>IF(AM76="","",VLOOKUP(AM76,'シフト記号表（勤務時間帯）'!$C$6:$U$35,19,FALSE))</f>
        <v/>
      </c>
      <c r="AN78" s="324" t="str">
        <f>IF(AN76="","",VLOOKUP(AN76,'シフト記号表（勤務時間帯）'!$C$6:$U$35,19,FALSE))</f>
        <v/>
      </c>
      <c r="AO78" s="325" t="str">
        <f>IF(AO76="","",VLOOKUP(AO76,'シフト記号表（勤務時間帯）'!$C$6:$U$35,19,FALSE))</f>
        <v/>
      </c>
      <c r="AP78" s="325" t="str">
        <f>IF(AP76="","",VLOOKUP(AP76,'シフト記号表（勤務時間帯）'!$C$6:$U$35,19,FALSE))</f>
        <v/>
      </c>
      <c r="AQ78" s="325" t="str">
        <f>IF(AQ76="","",VLOOKUP(AQ76,'シフト記号表（勤務時間帯）'!$C$6:$U$35,19,FALSE))</f>
        <v/>
      </c>
      <c r="AR78" s="325" t="str">
        <f>IF(AR76="","",VLOOKUP(AR76,'シフト記号表（勤務時間帯）'!$C$6:$U$35,19,FALSE))</f>
        <v/>
      </c>
      <c r="AS78" s="325" t="str">
        <f>IF(AS76="","",VLOOKUP(AS76,'シフト記号表（勤務時間帯）'!$C$6:$U$35,19,FALSE))</f>
        <v/>
      </c>
      <c r="AT78" s="326" t="str">
        <f>IF(AT76="","",VLOOKUP(AT76,'シフト記号表（勤務時間帯）'!$C$6:$U$35,19,FALSE))</f>
        <v/>
      </c>
      <c r="AU78" s="324" t="str">
        <f>IF(AU76="","",VLOOKUP(AU76,'シフト記号表（勤務時間帯）'!$C$6:$U$35,19,FALSE))</f>
        <v/>
      </c>
      <c r="AV78" s="325" t="str">
        <f>IF(AV76="","",VLOOKUP(AV76,'シフト記号表（勤務時間帯）'!$C$6:$U$35,19,FALSE))</f>
        <v/>
      </c>
      <c r="AW78" s="325" t="str">
        <f>IF(AW76="","",VLOOKUP(AW76,'シフト記号表（勤務時間帯）'!$C$6:$U$35,19,FALSE))</f>
        <v/>
      </c>
      <c r="AX78" s="797">
        <f>IF($BB$3="４週",SUM(S78:AT78),IF($BB$3="暦月",SUM(S78:AW78),""))</f>
        <v>0</v>
      </c>
      <c r="AY78" s="798"/>
      <c r="AZ78" s="799">
        <f>IF($BB$3="４週",AX78/4,IF($BB$3="暦月",'勤務形態一覧表（100名）'!AX78/('勤務形態一覧表（100名）'!$BB$8/7),""))</f>
        <v>0</v>
      </c>
      <c r="BA78" s="800"/>
      <c r="BB78" s="847"/>
      <c r="BC78" s="761"/>
      <c r="BD78" s="761"/>
      <c r="BE78" s="761"/>
      <c r="BF78" s="762"/>
    </row>
    <row r="79" spans="2:58" ht="20.25" customHeight="1" x14ac:dyDescent="0.15">
      <c r="B79" s="831">
        <f>B76+1</f>
        <v>20</v>
      </c>
      <c r="C79" s="833"/>
      <c r="D79" s="834"/>
      <c r="E79" s="835"/>
      <c r="F79" s="327"/>
      <c r="G79" s="747"/>
      <c r="H79" s="750"/>
      <c r="I79" s="751"/>
      <c r="J79" s="751"/>
      <c r="K79" s="752"/>
      <c r="L79" s="754"/>
      <c r="M79" s="755"/>
      <c r="N79" s="755"/>
      <c r="O79" s="756"/>
      <c r="P79" s="763" t="s">
        <v>768</v>
      </c>
      <c r="Q79" s="764"/>
      <c r="R79" s="765"/>
      <c r="S79" s="392"/>
      <c r="T79" s="393"/>
      <c r="U79" s="393"/>
      <c r="V79" s="393"/>
      <c r="W79" s="393"/>
      <c r="X79" s="393"/>
      <c r="Y79" s="394"/>
      <c r="Z79" s="392"/>
      <c r="AA79" s="393"/>
      <c r="AB79" s="393"/>
      <c r="AC79" s="393"/>
      <c r="AD79" s="393"/>
      <c r="AE79" s="393"/>
      <c r="AF79" s="394"/>
      <c r="AG79" s="392"/>
      <c r="AH79" s="393"/>
      <c r="AI79" s="393"/>
      <c r="AJ79" s="393"/>
      <c r="AK79" s="393"/>
      <c r="AL79" s="393"/>
      <c r="AM79" s="394"/>
      <c r="AN79" s="392"/>
      <c r="AO79" s="393"/>
      <c r="AP79" s="393"/>
      <c r="AQ79" s="393"/>
      <c r="AR79" s="393"/>
      <c r="AS79" s="393"/>
      <c r="AT79" s="394"/>
      <c r="AU79" s="392"/>
      <c r="AV79" s="393"/>
      <c r="AW79" s="393"/>
      <c r="AX79" s="949"/>
      <c r="AY79" s="950"/>
      <c r="AZ79" s="951"/>
      <c r="BA79" s="952"/>
      <c r="BB79" s="782"/>
      <c r="BC79" s="755"/>
      <c r="BD79" s="755"/>
      <c r="BE79" s="755"/>
      <c r="BF79" s="756"/>
    </row>
    <row r="80" spans="2:58" ht="20.25" customHeight="1" x14ac:dyDescent="0.15">
      <c r="B80" s="831"/>
      <c r="C80" s="836"/>
      <c r="D80" s="837"/>
      <c r="E80" s="838"/>
      <c r="F80" s="319"/>
      <c r="G80" s="748"/>
      <c r="H80" s="753"/>
      <c r="I80" s="751"/>
      <c r="J80" s="751"/>
      <c r="K80" s="752"/>
      <c r="L80" s="757"/>
      <c r="M80" s="758"/>
      <c r="N80" s="758"/>
      <c r="O80" s="759"/>
      <c r="P80" s="787" t="s">
        <v>484</v>
      </c>
      <c r="Q80" s="788"/>
      <c r="R80" s="789"/>
      <c r="S80" s="320" t="str">
        <f>IF(S79="","",VLOOKUP(S79,'シフト記号表（勤務時間帯）'!$C$6:$K$35,9,FALSE))</f>
        <v/>
      </c>
      <c r="T80" s="321" t="str">
        <f>IF(T79="","",VLOOKUP(T79,'シフト記号表（勤務時間帯）'!$C$6:$K$35,9,FALSE))</f>
        <v/>
      </c>
      <c r="U80" s="321" t="str">
        <f>IF(U79="","",VLOOKUP(U79,'シフト記号表（勤務時間帯）'!$C$6:$K$35,9,FALSE))</f>
        <v/>
      </c>
      <c r="V80" s="321" t="str">
        <f>IF(V79="","",VLOOKUP(V79,'シフト記号表（勤務時間帯）'!$C$6:$K$35,9,FALSE))</f>
        <v/>
      </c>
      <c r="W80" s="321" t="str">
        <f>IF(W79="","",VLOOKUP(W79,'シフト記号表（勤務時間帯）'!$C$6:$K$35,9,FALSE))</f>
        <v/>
      </c>
      <c r="X80" s="321" t="str">
        <f>IF(X79="","",VLOOKUP(X79,'シフト記号表（勤務時間帯）'!$C$6:$K$35,9,FALSE))</f>
        <v/>
      </c>
      <c r="Y80" s="322" t="str">
        <f>IF(Y79="","",VLOOKUP(Y79,'シフト記号表（勤務時間帯）'!$C$6:$K$35,9,FALSE))</f>
        <v/>
      </c>
      <c r="Z80" s="320" t="str">
        <f>IF(Z79="","",VLOOKUP(Z79,'シフト記号表（勤務時間帯）'!$C$6:$K$35,9,FALSE))</f>
        <v/>
      </c>
      <c r="AA80" s="321" t="str">
        <f>IF(AA79="","",VLOOKUP(AA79,'シフト記号表（勤務時間帯）'!$C$6:$K$35,9,FALSE))</f>
        <v/>
      </c>
      <c r="AB80" s="321" t="str">
        <f>IF(AB79="","",VLOOKUP(AB79,'シフト記号表（勤務時間帯）'!$C$6:$K$35,9,FALSE))</f>
        <v/>
      </c>
      <c r="AC80" s="321" t="str">
        <f>IF(AC79="","",VLOOKUP(AC79,'シフト記号表（勤務時間帯）'!$C$6:$K$35,9,FALSE))</f>
        <v/>
      </c>
      <c r="AD80" s="321" t="str">
        <f>IF(AD79="","",VLOOKUP(AD79,'シフト記号表（勤務時間帯）'!$C$6:$K$35,9,FALSE))</f>
        <v/>
      </c>
      <c r="AE80" s="321" t="str">
        <f>IF(AE79="","",VLOOKUP(AE79,'シフト記号表（勤務時間帯）'!$C$6:$K$35,9,FALSE))</f>
        <v/>
      </c>
      <c r="AF80" s="322" t="str">
        <f>IF(AF79="","",VLOOKUP(AF79,'シフト記号表（勤務時間帯）'!$C$6:$K$35,9,FALSE))</f>
        <v/>
      </c>
      <c r="AG80" s="320" t="str">
        <f>IF(AG79="","",VLOOKUP(AG79,'シフト記号表（勤務時間帯）'!$C$6:$K$35,9,FALSE))</f>
        <v/>
      </c>
      <c r="AH80" s="321" t="str">
        <f>IF(AH79="","",VLOOKUP(AH79,'シフト記号表（勤務時間帯）'!$C$6:$K$35,9,FALSE))</f>
        <v/>
      </c>
      <c r="AI80" s="321" t="str">
        <f>IF(AI79="","",VLOOKUP(AI79,'シフト記号表（勤務時間帯）'!$C$6:$K$35,9,FALSE))</f>
        <v/>
      </c>
      <c r="AJ80" s="321" t="str">
        <f>IF(AJ79="","",VLOOKUP(AJ79,'シフト記号表（勤務時間帯）'!$C$6:$K$35,9,FALSE))</f>
        <v/>
      </c>
      <c r="AK80" s="321" t="str">
        <f>IF(AK79="","",VLOOKUP(AK79,'シフト記号表（勤務時間帯）'!$C$6:$K$35,9,FALSE))</f>
        <v/>
      </c>
      <c r="AL80" s="321" t="str">
        <f>IF(AL79="","",VLOOKUP(AL79,'シフト記号表（勤務時間帯）'!$C$6:$K$35,9,FALSE))</f>
        <v/>
      </c>
      <c r="AM80" s="322" t="str">
        <f>IF(AM79="","",VLOOKUP(AM79,'シフト記号表（勤務時間帯）'!$C$6:$K$35,9,FALSE))</f>
        <v/>
      </c>
      <c r="AN80" s="320" t="str">
        <f>IF(AN79="","",VLOOKUP(AN79,'シフト記号表（勤務時間帯）'!$C$6:$K$35,9,FALSE))</f>
        <v/>
      </c>
      <c r="AO80" s="321" t="str">
        <f>IF(AO79="","",VLOOKUP(AO79,'シフト記号表（勤務時間帯）'!$C$6:$K$35,9,FALSE))</f>
        <v/>
      </c>
      <c r="AP80" s="321" t="str">
        <f>IF(AP79="","",VLOOKUP(AP79,'シフト記号表（勤務時間帯）'!$C$6:$K$35,9,FALSE))</f>
        <v/>
      </c>
      <c r="AQ80" s="321" t="str">
        <f>IF(AQ79="","",VLOOKUP(AQ79,'シフト記号表（勤務時間帯）'!$C$6:$K$35,9,FALSE))</f>
        <v/>
      </c>
      <c r="AR80" s="321" t="str">
        <f>IF(AR79="","",VLOOKUP(AR79,'シフト記号表（勤務時間帯）'!$C$6:$K$35,9,FALSE))</f>
        <v/>
      </c>
      <c r="AS80" s="321" t="str">
        <f>IF(AS79="","",VLOOKUP(AS79,'シフト記号表（勤務時間帯）'!$C$6:$K$35,9,FALSE))</f>
        <v/>
      </c>
      <c r="AT80" s="322" t="str">
        <f>IF(AT79="","",VLOOKUP(AT79,'シフト記号表（勤務時間帯）'!$C$6:$K$35,9,FALSE))</f>
        <v/>
      </c>
      <c r="AU80" s="320" t="str">
        <f>IF(AU79="","",VLOOKUP(AU79,'シフト記号表（勤務時間帯）'!$C$6:$K$35,9,FALSE))</f>
        <v/>
      </c>
      <c r="AV80" s="321" t="str">
        <f>IF(AV79="","",VLOOKUP(AV79,'シフト記号表（勤務時間帯）'!$C$6:$K$35,9,FALSE))</f>
        <v/>
      </c>
      <c r="AW80" s="321" t="str">
        <f>IF(AW79="","",VLOOKUP(AW79,'シフト記号表（勤務時間帯）'!$C$6:$K$35,9,FALSE))</f>
        <v/>
      </c>
      <c r="AX80" s="790">
        <f>IF($BB$3="４週",SUM(S80:AT80),IF($BB$3="暦月",SUM(S80:AW80),""))</f>
        <v>0</v>
      </c>
      <c r="AY80" s="791"/>
      <c r="AZ80" s="792">
        <f>IF($BB$3="４週",AX80/4,IF($BB$3="暦月",'勤務形態一覧表（100名）'!AX80/('勤務形態一覧表（100名）'!$BB$8/7),""))</f>
        <v>0</v>
      </c>
      <c r="BA80" s="793"/>
      <c r="BB80" s="783"/>
      <c r="BC80" s="758"/>
      <c r="BD80" s="758"/>
      <c r="BE80" s="758"/>
      <c r="BF80" s="759"/>
    </row>
    <row r="81" spans="2:58" ht="20.25" customHeight="1" x14ac:dyDescent="0.15">
      <c r="B81" s="831"/>
      <c r="C81" s="839"/>
      <c r="D81" s="840"/>
      <c r="E81" s="841"/>
      <c r="F81" s="395">
        <f>C79</f>
        <v>0</v>
      </c>
      <c r="G81" s="749"/>
      <c r="H81" s="753"/>
      <c r="I81" s="751"/>
      <c r="J81" s="751"/>
      <c r="K81" s="752"/>
      <c r="L81" s="760"/>
      <c r="M81" s="761"/>
      <c r="N81" s="761"/>
      <c r="O81" s="762"/>
      <c r="P81" s="828" t="s">
        <v>485</v>
      </c>
      <c r="Q81" s="829"/>
      <c r="R81" s="830"/>
      <c r="S81" s="324" t="str">
        <f>IF(S79="","",VLOOKUP(S79,'シフト記号表（勤務時間帯）'!$C$6:$U$35,19,FALSE))</f>
        <v/>
      </c>
      <c r="T81" s="325" t="str">
        <f>IF(T79="","",VLOOKUP(T79,'シフト記号表（勤務時間帯）'!$C$6:$U$35,19,FALSE))</f>
        <v/>
      </c>
      <c r="U81" s="325" t="str">
        <f>IF(U79="","",VLOOKUP(U79,'シフト記号表（勤務時間帯）'!$C$6:$U$35,19,FALSE))</f>
        <v/>
      </c>
      <c r="V81" s="325" t="str">
        <f>IF(V79="","",VLOOKUP(V79,'シフト記号表（勤務時間帯）'!$C$6:$U$35,19,FALSE))</f>
        <v/>
      </c>
      <c r="W81" s="325" t="str">
        <f>IF(W79="","",VLOOKUP(W79,'シフト記号表（勤務時間帯）'!$C$6:$U$35,19,FALSE))</f>
        <v/>
      </c>
      <c r="X81" s="325" t="str">
        <f>IF(X79="","",VLOOKUP(X79,'シフト記号表（勤務時間帯）'!$C$6:$U$35,19,FALSE))</f>
        <v/>
      </c>
      <c r="Y81" s="326" t="str">
        <f>IF(Y79="","",VLOOKUP(Y79,'シフト記号表（勤務時間帯）'!$C$6:$U$35,19,FALSE))</f>
        <v/>
      </c>
      <c r="Z81" s="324" t="str">
        <f>IF(Z79="","",VLOOKUP(Z79,'シフト記号表（勤務時間帯）'!$C$6:$U$35,19,FALSE))</f>
        <v/>
      </c>
      <c r="AA81" s="325" t="str">
        <f>IF(AA79="","",VLOOKUP(AA79,'シフト記号表（勤務時間帯）'!$C$6:$U$35,19,FALSE))</f>
        <v/>
      </c>
      <c r="AB81" s="325" t="str">
        <f>IF(AB79="","",VLOOKUP(AB79,'シフト記号表（勤務時間帯）'!$C$6:$U$35,19,FALSE))</f>
        <v/>
      </c>
      <c r="AC81" s="325" t="str">
        <f>IF(AC79="","",VLOOKUP(AC79,'シフト記号表（勤務時間帯）'!$C$6:$U$35,19,FALSE))</f>
        <v/>
      </c>
      <c r="AD81" s="325" t="str">
        <f>IF(AD79="","",VLOOKUP(AD79,'シフト記号表（勤務時間帯）'!$C$6:$U$35,19,FALSE))</f>
        <v/>
      </c>
      <c r="AE81" s="325" t="str">
        <f>IF(AE79="","",VLOOKUP(AE79,'シフト記号表（勤務時間帯）'!$C$6:$U$35,19,FALSE))</f>
        <v/>
      </c>
      <c r="AF81" s="326" t="str">
        <f>IF(AF79="","",VLOOKUP(AF79,'シフト記号表（勤務時間帯）'!$C$6:$U$35,19,FALSE))</f>
        <v/>
      </c>
      <c r="AG81" s="324" t="str">
        <f>IF(AG79="","",VLOOKUP(AG79,'シフト記号表（勤務時間帯）'!$C$6:$U$35,19,FALSE))</f>
        <v/>
      </c>
      <c r="AH81" s="325" t="str">
        <f>IF(AH79="","",VLOOKUP(AH79,'シフト記号表（勤務時間帯）'!$C$6:$U$35,19,FALSE))</f>
        <v/>
      </c>
      <c r="AI81" s="325" t="str">
        <f>IF(AI79="","",VLOOKUP(AI79,'シフト記号表（勤務時間帯）'!$C$6:$U$35,19,FALSE))</f>
        <v/>
      </c>
      <c r="AJ81" s="325" t="str">
        <f>IF(AJ79="","",VLOOKUP(AJ79,'シフト記号表（勤務時間帯）'!$C$6:$U$35,19,FALSE))</f>
        <v/>
      </c>
      <c r="AK81" s="325" t="str">
        <f>IF(AK79="","",VLOOKUP(AK79,'シフト記号表（勤務時間帯）'!$C$6:$U$35,19,FALSE))</f>
        <v/>
      </c>
      <c r="AL81" s="325" t="str">
        <f>IF(AL79="","",VLOOKUP(AL79,'シフト記号表（勤務時間帯）'!$C$6:$U$35,19,FALSE))</f>
        <v/>
      </c>
      <c r="AM81" s="326" t="str">
        <f>IF(AM79="","",VLOOKUP(AM79,'シフト記号表（勤務時間帯）'!$C$6:$U$35,19,FALSE))</f>
        <v/>
      </c>
      <c r="AN81" s="324" t="str">
        <f>IF(AN79="","",VLOOKUP(AN79,'シフト記号表（勤務時間帯）'!$C$6:$U$35,19,FALSE))</f>
        <v/>
      </c>
      <c r="AO81" s="325" t="str">
        <f>IF(AO79="","",VLOOKUP(AO79,'シフト記号表（勤務時間帯）'!$C$6:$U$35,19,FALSE))</f>
        <v/>
      </c>
      <c r="AP81" s="325" t="str">
        <f>IF(AP79="","",VLOOKUP(AP79,'シフト記号表（勤務時間帯）'!$C$6:$U$35,19,FALSE))</f>
        <v/>
      </c>
      <c r="AQ81" s="325" t="str">
        <f>IF(AQ79="","",VLOOKUP(AQ79,'シフト記号表（勤務時間帯）'!$C$6:$U$35,19,FALSE))</f>
        <v/>
      </c>
      <c r="AR81" s="325" t="str">
        <f>IF(AR79="","",VLOOKUP(AR79,'シフト記号表（勤務時間帯）'!$C$6:$U$35,19,FALSE))</f>
        <v/>
      </c>
      <c r="AS81" s="325" t="str">
        <f>IF(AS79="","",VLOOKUP(AS79,'シフト記号表（勤務時間帯）'!$C$6:$U$35,19,FALSE))</f>
        <v/>
      </c>
      <c r="AT81" s="326" t="str">
        <f>IF(AT79="","",VLOOKUP(AT79,'シフト記号表（勤務時間帯）'!$C$6:$U$35,19,FALSE))</f>
        <v/>
      </c>
      <c r="AU81" s="324" t="str">
        <f>IF(AU79="","",VLOOKUP(AU79,'シフト記号表（勤務時間帯）'!$C$6:$U$35,19,FALSE))</f>
        <v/>
      </c>
      <c r="AV81" s="325" t="str">
        <f>IF(AV79="","",VLOOKUP(AV79,'シフト記号表（勤務時間帯）'!$C$6:$U$35,19,FALSE))</f>
        <v/>
      </c>
      <c r="AW81" s="325" t="str">
        <f>IF(AW79="","",VLOOKUP(AW79,'シフト記号表（勤務時間帯）'!$C$6:$U$35,19,FALSE))</f>
        <v/>
      </c>
      <c r="AX81" s="797">
        <f>IF($BB$3="４週",SUM(S81:AT81),IF($BB$3="暦月",SUM(S81:AW81),""))</f>
        <v>0</v>
      </c>
      <c r="AY81" s="798"/>
      <c r="AZ81" s="799">
        <f>IF($BB$3="４週",AX81/4,IF($BB$3="暦月",'勤務形態一覧表（100名）'!AX81/('勤務形態一覧表（100名）'!$BB$8/7),""))</f>
        <v>0</v>
      </c>
      <c r="BA81" s="800"/>
      <c r="BB81" s="847"/>
      <c r="BC81" s="761"/>
      <c r="BD81" s="761"/>
      <c r="BE81" s="761"/>
      <c r="BF81" s="762"/>
    </row>
    <row r="82" spans="2:58" ht="20.25" customHeight="1" x14ac:dyDescent="0.15">
      <c r="B82" s="831">
        <f>B79+1</f>
        <v>21</v>
      </c>
      <c r="C82" s="833"/>
      <c r="D82" s="834"/>
      <c r="E82" s="835"/>
      <c r="F82" s="327"/>
      <c r="G82" s="747"/>
      <c r="H82" s="750"/>
      <c r="I82" s="751"/>
      <c r="J82" s="751"/>
      <c r="K82" s="752"/>
      <c r="L82" s="754"/>
      <c r="M82" s="755"/>
      <c r="N82" s="755"/>
      <c r="O82" s="756"/>
      <c r="P82" s="763" t="s">
        <v>769</v>
      </c>
      <c r="Q82" s="764"/>
      <c r="R82" s="765"/>
      <c r="S82" s="392"/>
      <c r="T82" s="393"/>
      <c r="U82" s="393"/>
      <c r="V82" s="393"/>
      <c r="W82" s="393"/>
      <c r="X82" s="393"/>
      <c r="Y82" s="394"/>
      <c r="Z82" s="392"/>
      <c r="AA82" s="393"/>
      <c r="AB82" s="393"/>
      <c r="AC82" s="393"/>
      <c r="AD82" s="393"/>
      <c r="AE82" s="393"/>
      <c r="AF82" s="394"/>
      <c r="AG82" s="392"/>
      <c r="AH82" s="393"/>
      <c r="AI82" s="393"/>
      <c r="AJ82" s="393"/>
      <c r="AK82" s="393"/>
      <c r="AL82" s="393"/>
      <c r="AM82" s="394"/>
      <c r="AN82" s="392"/>
      <c r="AO82" s="393"/>
      <c r="AP82" s="393"/>
      <c r="AQ82" s="393"/>
      <c r="AR82" s="393"/>
      <c r="AS82" s="393"/>
      <c r="AT82" s="394"/>
      <c r="AU82" s="392"/>
      <c r="AV82" s="393"/>
      <c r="AW82" s="393"/>
      <c r="AX82" s="949"/>
      <c r="AY82" s="950"/>
      <c r="AZ82" s="951"/>
      <c r="BA82" s="952"/>
      <c r="BB82" s="782"/>
      <c r="BC82" s="755"/>
      <c r="BD82" s="755"/>
      <c r="BE82" s="755"/>
      <c r="BF82" s="756"/>
    </row>
    <row r="83" spans="2:58" ht="20.25" customHeight="1" x14ac:dyDescent="0.15">
      <c r="B83" s="831"/>
      <c r="C83" s="836"/>
      <c r="D83" s="837"/>
      <c r="E83" s="838"/>
      <c r="F83" s="319"/>
      <c r="G83" s="748"/>
      <c r="H83" s="753"/>
      <c r="I83" s="751"/>
      <c r="J83" s="751"/>
      <c r="K83" s="752"/>
      <c r="L83" s="757"/>
      <c r="M83" s="758"/>
      <c r="N83" s="758"/>
      <c r="O83" s="759"/>
      <c r="P83" s="787" t="s">
        <v>484</v>
      </c>
      <c r="Q83" s="788"/>
      <c r="R83" s="789"/>
      <c r="S83" s="320" t="str">
        <f>IF(S82="","",VLOOKUP(S82,'シフト記号表（勤務時間帯）'!$C$6:$K$35,9,FALSE))</f>
        <v/>
      </c>
      <c r="T83" s="321" t="str">
        <f>IF(T82="","",VLOOKUP(T82,'シフト記号表（勤務時間帯）'!$C$6:$K$35,9,FALSE))</f>
        <v/>
      </c>
      <c r="U83" s="321" t="str">
        <f>IF(U82="","",VLOOKUP(U82,'シフト記号表（勤務時間帯）'!$C$6:$K$35,9,FALSE))</f>
        <v/>
      </c>
      <c r="V83" s="321" t="str">
        <f>IF(V82="","",VLOOKUP(V82,'シフト記号表（勤務時間帯）'!$C$6:$K$35,9,FALSE))</f>
        <v/>
      </c>
      <c r="W83" s="321" t="str">
        <f>IF(W82="","",VLOOKUP(W82,'シフト記号表（勤務時間帯）'!$C$6:$K$35,9,FALSE))</f>
        <v/>
      </c>
      <c r="X83" s="321" t="str">
        <f>IF(X82="","",VLOOKUP(X82,'シフト記号表（勤務時間帯）'!$C$6:$K$35,9,FALSE))</f>
        <v/>
      </c>
      <c r="Y83" s="322" t="str">
        <f>IF(Y82="","",VLOOKUP(Y82,'シフト記号表（勤務時間帯）'!$C$6:$K$35,9,FALSE))</f>
        <v/>
      </c>
      <c r="Z83" s="320" t="str">
        <f>IF(Z82="","",VLOOKUP(Z82,'シフト記号表（勤務時間帯）'!$C$6:$K$35,9,FALSE))</f>
        <v/>
      </c>
      <c r="AA83" s="321" t="str">
        <f>IF(AA82="","",VLOOKUP(AA82,'シフト記号表（勤務時間帯）'!$C$6:$K$35,9,FALSE))</f>
        <v/>
      </c>
      <c r="AB83" s="321" t="str">
        <f>IF(AB82="","",VLOOKUP(AB82,'シフト記号表（勤務時間帯）'!$C$6:$K$35,9,FALSE))</f>
        <v/>
      </c>
      <c r="AC83" s="321" t="str">
        <f>IF(AC82="","",VLOOKUP(AC82,'シフト記号表（勤務時間帯）'!$C$6:$K$35,9,FALSE))</f>
        <v/>
      </c>
      <c r="AD83" s="321" t="str">
        <f>IF(AD82="","",VLOOKUP(AD82,'シフト記号表（勤務時間帯）'!$C$6:$K$35,9,FALSE))</f>
        <v/>
      </c>
      <c r="AE83" s="321" t="str">
        <f>IF(AE82="","",VLOOKUP(AE82,'シフト記号表（勤務時間帯）'!$C$6:$K$35,9,FALSE))</f>
        <v/>
      </c>
      <c r="AF83" s="322" t="str">
        <f>IF(AF82="","",VLOOKUP(AF82,'シフト記号表（勤務時間帯）'!$C$6:$K$35,9,FALSE))</f>
        <v/>
      </c>
      <c r="AG83" s="320" t="str">
        <f>IF(AG82="","",VLOOKUP(AG82,'シフト記号表（勤務時間帯）'!$C$6:$K$35,9,FALSE))</f>
        <v/>
      </c>
      <c r="AH83" s="321" t="str">
        <f>IF(AH82="","",VLOOKUP(AH82,'シフト記号表（勤務時間帯）'!$C$6:$K$35,9,FALSE))</f>
        <v/>
      </c>
      <c r="AI83" s="321" t="str">
        <f>IF(AI82="","",VLOOKUP(AI82,'シフト記号表（勤務時間帯）'!$C$6:$K$35,9,FALSE))</f>
        <v/>
      </c>
      <c r="AJ83" s="321" t="str">
        <f>IF(AJ82="","",VLOOKUP(AJ82,'シフト記号表（勤務時間帯）'!$C$6:$K$35,9,FALSE))</f>
        <v/>
      </c>
      <c r="AK83" s="321" t="str">
        <f>IF(AK82="","",VLOOKUP(AK82,'シフト記号表（勤務時間帯）'!$C$6:$K$35,9,FALSE))</f>
        <v/>
      </c>
      <c r="AL83" s="321" t="str">
        <f>IF(AL82="","",VLOOKUP(AL82,'シフト記号表（勤務時間帯）'!$C$6:$K$35,9,FALSE))</f>
        <v/>
      </c>
      <c r="AM83" s="322" t="str">
        <f>IF(AM82="","",VLOOKUP(AM82,'シフト記号表（勤務時間帯）'!$C$6:$K$35,9,FALSE))</f>
        <v/>
      </c>
      <c r="AN83" s="320" t="str">
        <f>IF(AN82="","",VLOOKUP(AN82,'シフト記号表（勤務時間帯）'!$C$6:$K$35,9,FALSE))</f>
        <v/>
      </c>
      <c r="AO83" s="321" t="str">
        <f>IF(AO82="","",VLOOKUP(AO82,'シフト記号表（勤務時間帯）'!$C$6:$K$35,9,FALSE))</f>
        <v/>
      </c>
      <c r="AP83" s="321" t="str">
        <f>IF(AP82="","",VLOOKUP(AP82,'シフト記号表（勤務時間帯）'!$C$6:$K$35,9,FALSE))</f>
        <v/>
      </c>
      <c r="AQ83" s="321" t="str">
        <f>IF(AQ82="","",VLOOKUP(AQ82,'シフト記号表（勤務時間帯）'!$C$6:$K$35,9,FALSE))</f>
        <v/>
      </c>
      <c r="AR83" s="321" t="str">
        <f>IF(AR82="","",VLOOKUP(AR82,'シフト記号表（勤務時間帯）'!$C$6:$K$35,9,FALSE))</f>
        <v/>
      </c>
      <c r="AS83" s="321" t="str">
        <f>IF(AS82="","",VLOOKUP(AS82,'シフト記号表（勤務時間帯）'!$C$6:$K$35,9,FALSE))</f>
        <v/>
      </c>
      <c r="AT83" s="322" t="str">
        <f>IF(AT82="","",VLOOKUP(AT82,'シフト記号表（勤務時間帯）'!$C$6:$K$35,9,FALSE))</f>
        <v/>
      </c>
      <c r="AU83" s="320" t="str">
        <f>IF(AU82="","",VLOOKUP(AU82,'シフト記号表（勤務時間帯）'!$C$6:$K$35,9,FALSE))</f>
        <v/>
      </c>
      <c r="AV83" s="321" t="str">
        <f>IF(AV82="","",VLOOKUP(AV82,'シフト記号表（勤務時間帯）'!$C$6:$K$35,9,FALSE))</f>
        <v/>
      </c>
      <c r="AW83" s="321" t="str">
        <f>IF(AW82="","",VLOOKUP(AW82,'シフト記号表（勤務時間帯）'!$C$6:$K$35,9,FALSE))</f>
        <v/>
      </c>
      <c r="AX83" s="790">
        <f>IF($BB$3="４週",SUM(S83:AT83),IF($BB$3="暦月",SUM(S83:AW83),""))</f>
        <v>0</v>
      </c>
      <c r="AY83" s="791"/>
      <c r="AZ83" s="792">
        <f>IF($BB$3="４週",AX83/4,IF($BB$3="暦月",'勤務形態一覧表（100名）'!AX83/('勤務形態一覧表（100名）'!$BB$8/7),""))</f>
        <v>0</v>
      </c>
      <c r="BA83" s="793"/>
      <c r="BB83" s="783"/>
      <c r="BC83" s="758"/>
      <c r="BD83" s="758"/>
      <c r="BE83" s="758"/>
      <c r="BF83" s="759"/>
    </row>
    <row r="84" spans="2:58" ht="20.25" customHeight="1" x14ac:dyDescent="0.15">
      <c r="B84" s="831"/>
      <c r="C84" s="839"/>
      <c r="D84" s="840"/>
      <c r="E84" s="841"/>
      <c r="F84" s="395">
        <f>C82</f>
        <v>0</v>
      </c>
      <c r="G84" s="749"/>
      <c r="H84" s="753"/>
      <c r="I84" s="751"/>
      <c r="J84" s="751"/>
      <c r="K84" s="752"/>
      <c r="L84" s="760"/>
      <c r="M84" s="761"/>
      <c r="N84" s="761"/>
      <c r="O84" s="762"/>
      <c r="P84" s="828" t="s">
        <v>485</v>
      </c>
      <c r="Q84" s="829"/>
      <c r="R84" s="830"/>
      <c r="S84" s="324" t="str">
        <f>IF(S82="","",VLOOKUP(S82,'シフト記号表（勤務時間帯）'!$C$6:$U$35,19,FALSE))</f>
        <v/>
      </c>
      <c r="T84" s="325" t="str">
        <f>IF(T82="","",VLOOKUP(T82,'シフト記号表（勤務時間帯）'!$C$6:$U$35,19,FALSE))</f>
        <v/>
      </c>
      <c r="U84" s="325" t="str">
        <f>IF(U82="","",VLOOKUP(U82,'シフト記号表（勤務時間帯）'!$C$6:$U$35,19,FALSE))</f>
        <v/>
      </c>
      <c r="V84" s="325" t="str">
        <f>IF(V82="","",VLOOKUP(V82,'シフト記号表（勤務時間帯）'!$C$6:$U$35,19,FALSE))</f>
        <v/>
      </c>
      <c r="W84" s="325" t="str">
        <f>IF(W82="","",VLOOKUP(W82,'シフト記号表（勤務時間帯）'!$C$6:$U$35,19,FALSE))</f>
        <v/>
      </c>
      <c r="X84" s="325" t="str">
        <f>IF(X82="","",VLOOKUP(X82,'シフト記号表（勤務時間帯）'!$C$6:$U$35,19,FALSE))</f>
        <v/>
      </c>
      <c r="Y84" s="326" t="str">
        <f>IF(Y82="","",VLOOKUP(Y82,'シフト記号表（勤務時間帯）'!$C$6:$U$35,19,FALSE))</f>
        <v/>
      </c>
      <c r="Z84" s="324" t="str">
        <f>IF(Z82="","",VLOOKUP(Z82,'シフト記号表（勤務時間帯）'!$C$6:$U$35,19,FALSE))</f>
        <v/>
      </c>
      <c r="AA84" s="325" t="str">
        <f>IF(AA82="","",VLOOKUP(AA82,'シフト記号表（勤務時間帯）'!$C$6:$U$35,19,FALSE))</f>
        <v/>
      </c>
      <c r="AB84" s="325" t="str">
        <f>IF(AB82="","",VLOOKUP(AB82,'シフト記号表（勤務時間帯）'!$C$6:$U$35,19,FALSE))</f>
        <v/>
      </c>
      <c r="AC84" s="325" t="str">
        <f>IF(AC82="","",VLOOKUP(AC82,'シフト記号表（勤務時間帯）'!$C$6:$U$35,19,FALSE))</f>
        <v/>
      </c>
      <c r="AD84" s="325" t="str">
        <f>IF(AD82="","",VLOOKUP(AD82,'シフト記号表（勤務時間帯）'!$C$6:$U$35,19,FALSE))</f>
        <v/>
      </c>
      <c r="AE84" s="325" t="str">
        <f>IF(AE82="","",VLOOKUP(AE82,'シフト記号表（勤務時間帯）'!$C$6:$U$35,19,FALSE))</f>
        <v/>
      </c>
      <c r="AF84" s="326" t="str">
        <f>IF(AF82="","",VLOOKUP(AF82,'シフト記号表（勤務時間帯）'!$C$6:$U$35,19,FALSE))</f>
        <v/>
      </c>
      <c r="AG84" s="324" t="str">
        <f>IF(AG82="","",VLOOKUP(AG82,'シフト記号表（勤務時間帯）'!$C$6:$U$35,19,FALSE))</f>
        <v/>
      </c>
      <c r="AH84" s="325" t="str">
        <f>IF(AH82="","",VLOOKUP(AH82,'シフト記号表（勤務時間帯）'!$C$6:$U$35,19,FALSE))</f>
        <v/>
      </c>
      <c r="AI84" s="325" t="str">
        <f>IF(AI82="","",VLOOKUP(AI82,'シフト記号表（勤務時間帯）'!$C$6:$U$35,19,FALSE))</f>
        <v/>
      </c>
      <c r="AJ84" s="325" t="str">
        <f>IF(AJ82="","",VLOOKUP(AJ82,'シフト記号表（勤務時間帯）'!$C$6:$U$35,19,FALSE))</f>
        <v/>
      </c>
      <c r="AK84" s="325" t="str">
        <f>IF(AK82="","",VLOOKUP(AK82,'シフト記号表（勤務時間帯）'!$C$6:$U$35,19,FALSE))</f>
        <v/>
      </c>
      <c r="AL84" s="325" t="str">
        <f>IF(AL82="","",VLOOKUP(AL82,'シフト記号表（勤務時間帯）'!$C$6:$U$35,19,FALSE))</f>
        <v/>
      </c>
      <c r="AM84" s="326" t="str">
        <f>IF(AM82="","",VLOOKUP(AM82,'シフト記号表（勤務時間帯）'!$C$6:$U$35,19,FALSE))</f>
        <v/>
      </c>
      <c r="AN84" s="324" t="str">
        <f>IF(AN82="","",VLOOKUP(AN82,'シフト記号表（勤務時間帯）'!$C$6:$U$35,19,FALSE))</f>
        <v/>
      </c>
      <c r="AO84" s="325" t="str">
        <f>IF(AO82="","",VLOOKUP(AO82,'シフト記号表（勤務時間帯）'!$C$6:$U$35,19,FALSE))</f>
        <v/>
      </c>
      <c r="AP84" s="325" t="str">
        <f>IF(AP82="","",VLOOKUP(AP82,'シフト記号表（勤務時間帯）'!$C$6:$U$35,19,FALSE))</f>
        <v/>
      </c>
      <c r="AQ84" s="325" t="str">
        <f>IF(AQ82="","",VLOOKUP(AQ82,'シフト記号表（勤務時間帯）'!$C$6:$U$35,19,FALSE))</f>
        <v/>
      </c>
      <c r="AR84" s="325" t="str">
        <f>IF(AR82="","",VLOOKUP(AR82,'シフト記号表（勤務時間帯）'!$C$6:$U$35,19,FALSE))</f>
        <v/>
      </c>
      <c r="AS84" s="325" t="str">
        <f>IF(AS82="","",VLOOKUP(AS82,'シフト記号表（勤務時間帯）'!$C$6:$U$35,19,FALSE))</f>
        <v/>
      </c>
      <c r="AT84" s="326" t="str">
        <f>IF(AT82="","",VLOOKUP(AT82,'シフト記号表（勤務時間帯）'!$C$6:$U$35,19,FALSE))</f>
        <v/>
      </c>
      <c r="AU84" s="324" t="str">
        <f>IF(AU82="","",VLOOKUP(AU82,'シフト記号表（勤務時間帯）'!$C$6:$U$35,19,FALSE))</f>
        <v/>
      </c>
      <c r="AV84" s="325" t="str">
        <f>IF(AV82="","",VLOOKUP(AV82,'シフト記号表（勤務時間帯）'!$C$6:$U$35,19,FALSE))</f>
        <v/>
      </c>
      <c r="AW84" s="325" t="str">
        <f>IF(AW82="","",VLOOKUP(AW82,'シフト記号表（勤務時間帯）'!$C$6:$U$35,19,FALSE))</f>
        <v/>
      </c>
      <c r="AX84" s="797">
        <f>IF($BB$3="４週",SUM(S84:AT84),IF($BB$3="暦月",SUM(S84:AW84),""))</f>
        <v>0</v>
      </c>
      <c r="AY84" s="798"/>
      <c r="AZ84" s="799">
        <f>IF($BB$3="４週",AX84/4,IF($BB$3="暦月",'勤務形態一覧表（100名）'!AX84/('勤務形態一覧表（100名）'!$BB$8/7),""))</f>
        <v>0</v>
      </c>
      <c r="BA84" s="800"/>
      <c r="BB84" s="847"/>
      <c r="BC84" s="761"/>
      <c r="BD84" s="761"/>
      <c r="BE84" s="761"/>
      <c r="BF84" s="762"/>
    </row>
    <row r="85" spans="2:58" ht="20.25" customHeight="1" x14ac:dyDescent="0.15">
      <c r="B85" s="831">
        <f>B82+1</f>
        <v>22</v>
      </c>
      <c r="C85" s="833"/>
      <c r="D85" s="834"/>
      <c r="E85" s="835"/>
      <c r="F85" s="327"/>
      <c r="G85" s="747"/>
      <c r="H85" s="750"/>
      <c r="I85" s="751"/>
      <c r="J85" s="751"/>
      <c r="K85" s="752"/>
      <c r="L85" s="754"/>
      <c r="M85" s="755"/>
      <c r="N85" s="755"/>
      <c r="O85" s="756"/>
      <c r="P85" s="763" t="s">
        <v>769</v>
      </c>
      <c r="Q85" s="764"/>
      <c r="R85" s="765"/>
      <c r="S85" s="392"/>
      <c r="T85" s="393"/>
      <c r="U85" s="393"/>
      <c r="V85" s="393"/>
      <c r="W85" s="393"/>
      <c r="X85" s="393"/>
      <c r="Y85" s="394"/>
      <c r="Z85" s="392"/>
      <c r="AA85" s="393"/>
      <c r="AB85" s="393"/>
      <c r="AC85" s="393"/>
      <c r="AD85" s="393"/>
      <c r="AE85" s="393"/>
      <c r="AF85" s="394"/>
      <c r="AG85" s="392"/>
      <c r="AH85" s="393"/>
      <c r="AI85" s="393"/>
      <c r="AJ85" s="393"/>
      <c r="AK85" s="393"/>
      <c r="AL85" s="393"/>
      <c r="AM85" s="394"/>
      <c r="AN85" s="392"/>
      <c r="AO85" s="393"/>
      <c r="AP85" s="393"/>
      <c r="AQ85" s="393"/>
      <c r="AR85" s="393"/>
      <c r="AS85" s="393"/>
      <c r="AT85" s="394"/>
      <c r="AU85" s="392"/>
      <c r="AV85" s="393"/>
      <c r="AW85" s="393"/>
      <c r="AX85" s="949"/>
      <c r="AY85" s="950"/>
      <c r="AZ85" s="951"/>
      <c r="BA85" s="952"/>
      <c r="BB85" s="782"/>
      <c r="BC85" s="755"/>
      <c r="BD85" s="755"/>
      <c r="BE85" s="755"/>
      <c r="BF85" s="756"/>
    </row>
    <row r="86" spans="2:58" ht="20.25" customHeight="1" x14ac:dyDescent="0.15">
      <c r="B86" s="831"/>
      <c r="C86" s="836"/>
      <c r="D86" s="837"/>
      <c r="E86" s="838"/>
      <c r="F86" s="319"/>
      <c r="G86" s="748"/>
      <c r="H86" s="753"/>
      <c r="I86" s="751"/>
      <c r="J86" s="751"/>
      <c r="K86" s="752"/>
      <c r="L86" s="757"/>
      <c r="M86" s="758"/>
      <c r="N86" s="758"/>
      <c r="O86" s="759"/>
      <c r="P86" s="787" t="s">
        <v>484</v>
      </c>
      <c r="Q86" s="788"/>
      <c r="R86" s="789"/>
      <c r="S86" s="320" t="str">
        <f>IF(S85="","",VLOOKUP(S85,'シフト記号表（勤務時間帯）'!$C$6:$K$35,9,FALSE))</f>
        <v/>
      </c>
      <c r="T86" s="321" t="str">
        <f>IF(T85="","",VLOOKUP(T85,'シフト記号表（勤務時間帯）'!$C$6:$K$35,9,FALSE))</f>
        <v/>
      </c>
      <c r="U86" s="321" t="str">
        <f>IF(U85="","",VLOOKUP(U85,'シフト記号表（勤務時間帯）'!$C$6:$K$35,9,FALSE))</f>
        <v/>
      </c>
      <c r="V86" s="321" t="str">
        <f>IF(V85="","",VLOOKUP(V85,'シフト記号表（勤務時間帯）'!$C$6:$K$35,9,FALSE))</f>
        <v/>
      </c>
      <c r="W86" s="321" t="str">
        <f>IF(W85="","",VLOOKUP(W85,'シフト記号表（勤務時間帯）'!$C$6:$K$35,9,FALSE))</f>
        <v/>
      </c>
      <c r="X86" s="321" t="str">
        <f>IF(X85="","",VLOOKUP(X85,'シフト記号表（勤務時間帯）'!$C$6:$K$35,9,FALSE))</f>
        <v/>
      </c>
      <c r="Y86" s="322" t="str">
        <f>IF(Y85="","",VLOOKUP(Y85,'シフト記号表（勤務時間帯）'!$C$6:$K$35,9,FALSE))</f>
        <v/>
      </c>
      <c r="Z86" s="320" t="str">
        <f>IF(Z85="","",VLOOKUP(Z85,'シフト記号表（勤務時間帯）'!$C$6:$K$35,9,FALSE))</f>
        <v/>
      </c>
      <c r="AA86" s="321" t="str">
        <f>IF(AA85="","",VLOOKUP(AA85,'シフト記号表（勤務時間帯）'!$C$6:$K$35,9,FALSE))</f>
        <v/>
      </c>
      <c r="AB86" s="321" t="str">
        <f>IF(AB85="","",VLOOKUP(AB85,'シフト記号表（勤務時間帯）'!$C$6:$K$35,9,FALSE))</f>
        <v/>
      </c>
      <c r="AC86" s="321" t="str">
        <f>IF(AC85="","",VLOOKUP(AC85,'シフト記号表（勤務時間帯）'!$C$6:$K$35,9,FALSE))</f>
        <v/>
      </c>
      <c r="AD86" s="321" t="str">
        <f>IF(AD85="","",VLOOKUP(AD85,'シフト記号表（勤務時間帯）'!$C$6:$K$35,9,FALSE))</f>
        <v/>
      </c>
      <c r="AE86" s="321" t="str">
        <f>IF(AE85="","",VLOOKUP(AE85,'シフト記号表（勤務時間帯）'!$C$6:$K$35,9,FALSE))</f>
        <v/>
      </c>
      <c r="AF86" s="322" t="str">
        <f>IF(AF85="","",VLOOKUP(AF85,'シフト記号表（勤務時間帯）'!$C$6:$K$35,9,FALSE))</f>
        <v/>
      </c>
      <c r="AG86" s="320" t="str">
        <f>IF(AG85="","",VLOOKUP(AG85,'シフト記号表（勤務時間帯）'!$C$6:$K$35,9,FALSE))</f>
        <v/>
      </c>
      <c r="AH86" s="321" t="str">
        <f>IF(AH85="","",VLOOKUP(AH85,'シフト記号表（勤務時間帯）'!$C$6:$K$35,9,FALSE))</f>
        <v/>
      </c>
      <c r="AI86" s="321" t="str">
        <f>IF(AI85="","",VLOOKUP(AI85,'シフト記号表（勤務時間帯）'!$C$6:$K$35,9,FALSE))</f>
        <v/>
      </c>
      <c r="AJ86" s="321" t="str">
        <f>IF(AJ85="","",VLOOKUP(AJ85,'シフト記号表（勤務時間帯）'!$C$6:$K$35,9,FALSE))</f>
        <v/>
      </c>
      <c r="AK86" s="321" t="str">
        <f>IF(AK85="","",VLOOKUP(AK85,'シフト記号表（勤務時間帯）'!$C$6:$K$35,9,FALSE))</f>
        <v/>
      </c>
      <c r="AL86" s="321" t="str">
        <f>IF(AL85="","",VLOOKUP(AL85,'シフト記号表（勤務時間帯）'!$C$6:$K$35,9,FALSE))</f>
        <v/>
      </c>
      <c r="AM86" s="322" t="str">
        <f>IF(AM85="","",VLOOKUP(AM85,'シフト記号表（勤務時間帯）'!$C$6:$K$35,9,FALSE))</f>
        <v/>
      </c>
      <c r="AN86" s="320" t="str">
        <f>IF(AN85="","",VLOOKUP(AN85,'シフト記号表（勤務時間帯）'!$C$6:$K$35,9,FALSE))</f>
        <v/>
      </c>
      <c r="AO86" s="321" t="str">
        <f>IF(AO85="","",VLOOKUP(AO85,'シフト記号表（勤務時間帯）'!$C$6:$K$35,9,FALSE))</f>
        <v/>
      </c>
      <c r="AP86" s="321" t="str">
        <f>IF(AP85="","",VLOOKUP(AP85,'シフト記号表（勤務時間帯）'!$C$6:$K$35,9,FALSE))</f>
        <v/>
      </c>
      <c r="AQ86" s="321" t="str">
        <f>IF(AQ85="","",VLOOKUP(AQ85,'シフト記号表（勤務時間帯）'!$C$6:$K$35,9,FALSE))</f>
        <v/>
      </c>
      <c r="AR86" s="321" t="str">
        <f>IF(AR85="","",VLOOKUP(AR85,'シフト記号表（勤務時間帯）'!$C$6:$K$35,9,FALSE))</f>
        <v/>
      </c>
      <c r="AS86" s="321" t="str">
        <f>IF(AS85="","",VLOOKUP(AS85,'シフト記号表（勤務時間帯）'!$C$6:$K$35,9,FALSE))</f>
        <v/>
      </c>
      <c r="AT86" s="322" t="str">
        <f>IF(AT85="","",VLOOKUP(AT85,'シフト記号表（勤務時間帯）'!$C$6:$K$35,9,FALSE))</f>
        <v/>
      </c>
      <c r="AU86" s="320" t="str">
        <f>IF(AU85="","",VLOOKUP(AU85,'シフト記号表（勤務時間帯）'!$C$6:$K$35,9,FALSE))</f>
        <v/>
      </c>
      <c r="AV86" s="321" t="str">
        <f>IF(AV85="","",VLOOKUP(AV85,'シフト記号表（勤務時間帯）'!$C$6:$K$35,9,FALSE))</f>
        <v/>
      </c>
      <c r="AW86" s="321" t="str">
        <f>IF(AW85="","",VLOOKUP(AW85,'シフト記号表（勤務時間帯）'!$C$6:$K$35,9,FALSE))</f>
        <v/>
      </c>
      <c r="AX86" s="790">
        <f>IF($BB$3="４週",SUM(S86:AT86),IF($BB$3="暦月",SUM(S86:AW86),""))</f>
        <v>0</v>
      </c>
      <c r="AY86" s="791"/>
      <c r="AZ86" s="792">
        <f>IF($BB$3="４週",AX86/4,IF($BB$3="暦月",'勤務形態一覧表（100名）'!AX86/('勤務形態一覧表（100名）'!$BB$8/7),""))</f>
        <v>0</v>
      </c>
      <c r="BA86" s="793"/>
      <c r="BB86" s="783"/>
      <c r="BC86" s="758"/>
      <c r="BD86" s="758"/>
      <c r="BE86" s="758"/>
      <c r="BF86" s="759"/>
    </row>
    <row r="87" spans="2:58" ht="20.25" customHeight="1" x14ac:dyDescent="0.15">
      <c r="B87" s="831"/>
      <c r="C87" s="839"/>
      <c r="D87" s="840"/>
      <c r="E87" s="841"/>
      <c r="F87" s="395">
        <f>C85</f>
        <v>0</v>
      </c>
      <c r="G87" s="749"/>
      <c r="H87" s="753"/>
      <c r="I87" s="751"/>
      <c r="J87" s="751"/>
      <c r="K87" s="752"/>
      <c r="L87" s="760"/>
      <c r="M87" s="761"/>
      <c r="N87" s="761"/>
      <c r="O87" s="762"/>
      <c r="P87" s="828" t="s">
        <v>485</v>
      </c>
      <c r="Q87" s="829"/>
      <c r="R87" s="830"/>
      <c r="S87" s="324" t="str">
        <f>IF(S85="","",VLOOKUP(S85,'シフト記号表（勤務時間帯）'!$C$6:$U$35,19,FALSE))</f>
        <v/>
      </c>
      <c r="T87" s="325" t="str">
        <f>IF(T85="","",VLOOKUP(T85,'シフト記号表（勤務時間帯）'!$C$6:$U$35,19,FALSE))</f>
        <v/>
      </c>
      <c r="U87" s="325" t="str">
        <f>IF(U85="","",VLOOKUP(U85,'シフト記号表（勤務時間帯）'!$C$6:$U$35,19,FALSE))</f>
        <v/>
      </c>
      <c r="V87" s="325" t="str">
        <f>IF(V85="","",VLOOKUP(V85,'シフト記号表（勤務時間帯）'!$C$6:$U$35,19,FALSE))</f>
        <v/>
      </c>
      <c r="W87" s="325" t="str">
        <f>IF(W85="","",VLOOKUP(W85,'シフト記号表（勤務時間帯）'!$C$6:$U$35,19,FALSE))</f>
        <v/>
      </c>
      <c r="X87" s="325" t="str">
        <f>IF(X85="","",VLOOKUP(X85,'シフト記号表（勤務時間帯）'!$C$6:$U$35,19,FALSE))</f>
        <v/>
      </c>
      <c r="Y87" s="326" t="str">
        <f>IF(Y85="","",VLOOKUP(Y85,'シフト記号表（勤務時間帯）'!$C$6:$U$35,19,FALSE))</f>
        <v/>
      </c>
      <c r="Z87" s="324" t="str">
        <f>IF(Z85="","",VLOOKUP(Z85,'シフト記号表（勤務時間帯）'!$C$6:$U$35,19,FALSE))</f>
        <v/>
      </c>
      <c r="AA87" s="325" t="str">
        <f>IF(AA85="","",VLOOKUP(AA85,'シフト記号表（勤務時間帯）'!$C$6:$U$35,19,FALSE))</f>
        <v/>
      </c>
      <c r="AB87" s="325" t="str">
        <f>IF(AB85="","",VLOOKUP(AB85,'シフト記号表（勤務時間帯）'!$C$6:$U$35,19,FALSE))</f>
        <v/>
      </c>
      <c r="AC87" s="325" t="str">
        <f>IF(AC85="","",VLOOKUP(AC85,'シフト記号表（勤務時間帯）'!$C$6:$U$35,19,FALSE))</f>
        <v/>
      </c>
      <c r="AD87" s="325" t="str">
        <f>IF(AD85="","",VLOOKUP(AD85,'シフト記号表（勤務時間帯）'!$C$6:$U$35,19,FALSE))</f>
        <v/>
      </c>
      <c r="AE87" s="325" t="str">
        <f>IF(AE85="","",VLOOKUP(AE85,'シフト記号表（勤務時間帯）'!$C$6:$U$35,19,FALSE))</f>
        <v/>
      </c>
      <c r="AF87" s="326" t="str">
        <f>IF(AF85="","",VLOOKUP(AF85,'シフト記号表（勤務時間帯）'!$C$6:$U$35,19,FALSE))</f>
        <v/>
      </c>
      <c r="AG87" s="324" t="str">
        <f>IF(AG85="","",VLOOKUP(AG85,'シフト記号表（勤務時間帯）'!$C$6:$U$35,19,FALSE))</f>
        <v/>
      </c>
      <c r="AH87" s="325" t="str">
        <f>IF(AH85="","",VLOOKUP(AH85,'シフト記号表（勤務時間帯）'!$C$6:$U$35,19,FALSE))</f>
        <v/>
      </c>
      <c r="AI87" s="325" t="str">
        <f>IF(AI85="","",VLOOKUP(AI85,'シフト記号表（勤務時間帯）'!$C$6:$U$35,19,FALSE))</f>
        <v/>
      </c>
      <c r="AJ87" s="325" t="str">
        <f>IF(AJ85="","",VLOOKUP(AJ85,'シフト記号表（勤務時間帯）'!$C$6:$U$35,19,FALSE))</f>
        <v/>
      </c>
      <c r="AK87" s="325" t="str">
        <f>IF(AK85="","",VLOOKUP(AK85,'シフト記号表（勤務時間帯）'!$C$6:$U$35,19,FALSE))</f>
        <v/>
      </c>
      <c r="AL87" s="325" t="str">
        <f>IF(AL85="","",VLOOKUP(AL85,'シフト記号表（勤務時間帯）'!$C$6:$U$35,19,FALSE))</f>
        <v/>
      </c>
      <c r="AM87" s="326" t="str">
        <f>IF(AM85="","",VLOOKUP(AM85,'シフト記号表（勤務時間帯）'!$C$6:$U$35,19,FALSE))</f>
        <v/>
      </c>
      <c r="AN87" s="324" t="str">
        <f>IF(AN85="","",VLOOKUP(AN85,'シフト記号表（勤務時間帯）'!$C$6:$U$35,19,FALSE))</f>
        <v/>
      </c>
      <c r="AO87" s="325" t="str">
        <f>IF(AO85="","",VLOOKUP(AO85,'シフト記号表（勤務時間帯）'!$C$6:$U$35,19,FALSE))</f>
        <v/>
      </c>
      <c r="AP87" s="325" t="str">
        <f>IF(AP85="","",VLOOKUP(AP85,'シフト記号表（勤務時間帯）'!$C$6:$U$35,19,FALSE))</f>
        <v/>
      </c>
      <c r="AQ87" s="325" t="str">
        <f>IF(AQ85="","",VLOOKUP(AQ85,'シフト記号表（勤務時間帯）'!$C$6:$U$35,19,FALSE))</f>
        <v/>
      </c>
      <c r="AR87" s="325" t="str">
        <f>IF(AR85="","",VLOOKUP(AR85,'シフト記号表（勤務時間帯）'!$C$6:$U$35,19,FALSE))</f>
        <v/>
      </c>
      <c r="AS87" s="325" t="str">
        <f>IF(AS85="","",VLOOKUP(AS85,'シフト記号表（勤務時間帯）'!$C$6:$U$35,19,FALSE))</f>
        <v/>
      </c>
      <c r="AT87" s="326" t="str">
        <f>IF(AT85="","",VLOOKUP(AT85,'シフト記号表（勤務時間帯）'!$C$6:$U$35,19,FALSE))</f>
        <v/>
      </c>
      <c r="AU87" s="324" t="str">
        <f>IF(AU85="","",VLOOKUP(AU85,'シフト記号表（勤務時間帯）'!$C$6:$U$35,19,FALSE))</f>
        <v/>
      </c>
      <c r="AV87" s="325" t="str">
        <f>IF(AV85="","",VLOOKUP(AV85,'シフト記号表（勤務時間帯）'!$C$6:$U$35,19,FALSE))</f>
        <v/>
      </c>
      <c r="AW87" s="325" t="str">
        <f>IF(AW85="","",VLOOKUP(AW85,'シフト記号表（勤務時間帯）'!$C$6:$U$35,19,FALSE))</f>
        <v/>
      </c>
      <c r="AX87" s="797">
        <f>IF($BB$3="４週",SUM(S87:AT87),IF($BB$3="暦月",SUM(S87:AW87),""))</f>
        <v>0</v>
      </c>
      <c r="AY87" s="798"/>
      <c r="AZ87" s="799">
        <f>IF($BB$3="４週",AX87/4,IF($BB$3="暦月",'勤務形態一覧表（100名）'!AX87/('勤務形態一覧表（100名）'!$BB$8/7),""))</f>
        <v>0</v>
      </c>
      <c r="BA87" s="800"/>
      <c r="BB87" s="847"/>
      <c r="BC87" s="761"/>
      <c r="BD87" s="761"/>
      <c r="BE87" s="761"/>
      <c r="BF87" s="762"/>
    </row>
    <row r="88" spans="2:58" ht="20.25" customHeight="1" x14ac:dyDescent="0.15">
      <c r="B88" s="831">
        <f>B85+1</f>
        <v>23</v>
      </c>
      <c r="C88" s="833"/>
      <c r="D88" s="834"/>
      <c r="E88" s="835"/>
      <c r="F88" s="327"/>
      <c r="G88" s="747"/>
      <c r="H88" s="750"/>
      <c r="I88" s="751"/>
      <c r="J88" s="751"/>
      <c r="K88" s="752"/>
      <c r="L88" s="754"/>
      <c r="M88" s="755"/>
      <c r="N88" s="755"/>
      <c r="O88" s="756"/>
      <c r="P88" s="763" t="s">
        <v>768</v>
      </c>
      <c r="Q88" s="764"/>
      <c r="R88" s="765"/>
      <c r="S88" s="392"/>
      <c r="T88" s="393"/>
      <c r="U88" s="393"/>
      <c r="V88" s="393"/>
      <c r="W88" s="393"/>
      <c r="X88" s="393"/>
      <c r="Y88" s="394"/>
      <c r="Z88" s="392"/>
      <c r="AA88" s="393"/>
      <c r="AB88" s="393"/>
      <c r="AC88" s="393"/>
      <c r="AD88" s="393"/>
      <c r="AE88" s="393"/>
      <c r="AF88" s="394"/>
      <c r="AG88" s="392"/>
      <c r="AH88" s="393"/>
      <c r="AI88" s="393"/>
      <c r="AJ88" s="393"/>
      <c r="AK88" s="393"/>
      <c r="AL88" s="393"/>
      <c r="AM88" s="394"/>
      <c r="AN88" s="392"/>
      <c r="AO88" s="393"/>
      <c r="AP88" s="393"/>
      <c r="AQ88" s="393"/>
      <c r="AR88" s="393"/>
      <c r="AS88" s="393"/>
      <c r="AT88" s="394"/>
      <c r="AU88" s="392"/>
      <c r="AV88" s="393"/>
      <c r="AW88" s="393"/>
      <c r="AX88" s="949"/>
      <c r="AY88" s="950"/>
      <c r="AZ88" s="951"/>
      <c r="BA88" s="952"/>
      <c r="BB88" s="782"/>
      <c r="BC88" s="755"/>
      <c r="BD88" s="755"/>
      <c r="BE88" s="755"/>
      <c r="BF88" s="756"/>
    </row>
    <row r="89" spans="2:58" ht="20.25" customHeight="1" x14ac:dyDescent="0.15">
      <c r="B89" s="831"/>
      <c r="C89" s="836"/>
      <c r="D89" s="837"/>
      <c r="E89" s="838"/>
      <c r="F89" s="319"/>
      <c r="G89" s="748"/>
      <c r="H89" s="753"/>
      <c r="I89" s="751"/>
      <c r="J89" s="751"/>
      <c r="K89" s="752"/>
      <c r="L89" s="757"/>
      <c r="M89" s="758"/>
      <c r="N89" s="758"/>
      <c r="O89" s="759"/>
      <c r="P89" s="787" t="s">
        <v>484</v>
      </c>
      <c r="Q89" s="788"/>
      <c r="R89" s="789"/>
      <c r="S89" s="320" t="str">
        <f>IF(S88="","",VLOOKUP(S88,'シフト記号表（勤務時間帯）'!$C$6:$K$35,9,FALSE))</f>
        <v/>
      </c>
      <c r="T89" s="321" t="str">
        <f>IF(T88="","",VLOOKUP(T88,'シフト記号表（勤務時間帯）'!$C$6:$K$35,9,FALSE))</f>
        <v/>
      </c>
      <c r="U89" s="321" t="str">
        <f>IF(U88="","",VLOOKUP(U88,'シフト記号表（勤務時間帯）'!$C$6:$K$35,9,FALSE))</f>
        <v/>
      </c>
      <c r="V89" s="321" t="str">
        <f>IF(V88="","",VLOOKUP(V88,'シフト記号表（勤務時間帯）'!$C$6:$K$35,9,FALSE))</f>
        <v/>
      </c>
      <c r="W89" s="321" t="str">
        <f>IF(W88="","",VLOOKUP(W88,'シフト記号表（勤務時間帯）'!$C$6:$K$35,9,FALSE))</f>
        <v/>
      </c>
      <c r="X89" s="321" t="str">
        <f>IF(X88="","",VLOOKUP(X88,'シフト記号表（勤務時間帯）'!$C$6:$K$35,9,FALSE))</f>
        <v/>
      </c>
      <c r="Y89" s="322" t="str">
        <f>IF(Y88="","",VLOOKUP(Y88,'シフト記号表（勤務時間帯）'!$C$6:$K$35,9,FALSE))</f>
        <v/>
      </c>
      <c r="Z89" s="320" t="str">
        <f>IF(Z88="","",VLOOKUP(Z88,'シフト記号表（勤務時間帯）'!$C$6:$K$35,9,FALSE))</f>
        <v/>
      </c>
      <c r="AA89" s="321" t="str">
        <f>IF(AA88="","",VLOOKUP(AA88,'シフト記号表（勤務時間帯）'!$C$6:$K$35,9,FALSE))</f>
        <v/>
      </c>
      <c r="AB89" s="321" t="str">
        <f>IF(AB88="","",VLOOKUP(AB88,'シフト記号表（勤務時間帯）'!$C$6:$K$35,9,FALSE))</f>
        <v/>
      </c>
      <c r="AC89" s="321" t="str">
        <f>IF(AC88="","",VLOOKUP(AC88,'シフト記号表（勤務時間帯）'!$C$6:$K$35,9,FALSE))</f>
        <v/>
      </c>
      <c r="AD89" s="321" t="str">
        <f>IF(AD88="","",VLOOKUP(AD88,'シフト記号表（勤務時間帯）'!$C$6:$K$35,9,FALSE))</f>
        <v/>
      </c>
      <c r="AE89" s="321" t="str">
        <f>IF(AE88="","",VLOOKUP(AE88,'シフト記号表（勤務時間帯）'!$C$6:$K$35,9,FALSE))</f>
        <v/>
      </c>
      <c r="AF89" s="322" t="str">
        <f>IF(AF88="","",VLOOKUP(AF88,'シフト記号表（勤務時間帯）'!$C$6:$K$35,9,FALSE))</f>
        <v/>
      </c>
      <c r="AG89" s="320" t="str">
        <f>IF(AG88="","",VLOOKUP(AG88,'シフト記号表（勤務時間帯）'!$C$6:$K$35,9,FALSE))</f>
        <v/>
      </c>
      <c r="AH89" s="321" t="str">
        <f>IF(AH88="","",VLOOKUP(AH88,'シフト記号表（勤務時間帯）'!$C$6:$K$35,9,FALSE))</f>
        <v/>
      </c>
      <c r="AI89" s="321" t="str">
        <f>IF(AI88="","",VLOOKUP(AI88,'シフト記号表（勤務時間帯）'!$C$6:$K$35,9,FALSE))</f>
        <v/>
      </c>
      <c r="AJ89" s="321" t="str">
        <f>IF(AJ88="","",VLOOKUP(AJ88,'シフト記号表（勤務時間帯）'!$C$6:$K$35,9,FALSE))</f>
        <v/>
      </c>
      <c r="AK89" s="321" t="str">
        <f>IF(AK88="","",VLOOKUP(AK88,'シフト記号表（勤務時間帯）'!$C$6:$K$35,9,FALSE))</f>
        <v/>
      </c>
      <c r="AL89" s="321" t="str">
        <f>IF(AL88="","",VLOOKUP(AL88,'シフト記号表（勤務時間帯）'!$C$6:$K$35,9,FALSE))</f>
        <v/>
      </c>
      <c r="AM89" s="322" t="str">
        <f>IF(AM88="","",VLOOKUP(AM88,'シフト記号表（勤務時間帯）'!$C$6:$K$35,9,FALSE))</f>
        <v/>
      </c>
      <c r="AN89" s="320" t="str">
        <f>IF(AN88="","",VLOOKUP(AN88,'シフト記号表（勤務時間帯）'!$C$6:$K$35,9,FALSE))</f>
        <v/>
      </c>
      <c r="AO89" s="321" t="str">
        <f>IF(AO88="","",VLOOKUP(AO88,'シフト記号表（勤務時間帯）'!$C$6:$K$35,9,FALSE))</f>
        <v/>
      </c>
      <c r="AP89" s="321" t="str">
        <f>IF(AP88="","",VLOOKUP(AP88,'シフト記号表（勤務時間帯）'!$C$6:$K$35,9,FALSE))</f>
        <v/>
      </c>
      <c r="AQ89" s="321" t="str">
        <f>IF(AQ88="","",VLOOKUP(AQ88,'シフト記号表（勤務時間帯）'!$C$6:$K$35,9,FALSE))</f>
        <v/>
      </c>
      <c r="AR89" s="321" t="str">
        <f>IF(AR88="","",VLOOKUP(AR88,'シフト記号表（勤務時間帯）'!$C$6:$K$35,9,FALSE))</f>
        <v/>
      </c>
      <c r="AS89" s="321" t="str">
        <f>IF(AS88="","",VLOOKUP(AS88,'シフト記号表（勤務時間帯）'!$C$6:$K$35,9,FALSE))</f>
        <v/>
      </c>
      <c r="AT89" s="322" t="str">
        <f>IF(AT88="","",VLOOKUP(AT88,'シフト記号表（勤務時間帯）'!$C$6:$K$35,9,FALSE))</f>
        <v/>
      </c>
      <c r="AU89" s="320" t="str">
        <f>IF(AU88="","",VLOOKUP(AU88,'シフト記号表（勤務時間帯）'!$C$6:$K$35,9,FALSE))</f>
        <v/>
      </c>
      <c r="AV89" s="321" t="str">
        <f>IF(AV88="","",VLOOKUP(AV88,'シフト記号表（勤務時間帯）'!$C$6:$K$35,9,FALSE))</f>
        <v/>
      </c>
      <c r="AW89" s="321" t="str">
        <f>IF(AW88="","",VLOOKUP(AW88,'シフト記号表（勤務時間帯）'!$C$6:$K$35,9,FALSE))</f>
        <v/>
      </c>
      <c r="AX89" s="790">
        <f>IF($BB$3="４週",SUM(S89:AT89),IF($BB$3="暦月",SUM(S89:AW89),""))</f>
        <v>0</v>
      </c>
      <c r="AY89" s="791"/>
      <c r="AZ89" s="792">
        <f>IF($BB$3="４週",AX89/4,IF($BB$3="暦月",'勤務形態一覧表（100名）'!AX89/('勤務形態一覧表（100名）'!$BB$8/7),""))</f>
        <v>0</v>
      </c>
      <c r="BA89" s="793"/>
      <c r="BB89" s="783"/>
      <c r="BC89" s="758"/>
      <c r="BD89" s="758"/>
      <c r="BE89" s="758"/>
      <c r="BF89" s="759"/>
    </row>
    <row r="90" spans="2:58" ht="20.25" customHeight="1" x14ac:dyDescent="0.15">
      <c r="B90" s="831"/>
      <c r="C90" s="839"/>
      <c r="D90" s="840"/>
      <c r="E90" s="841"/>
      <c r="F90" s="395">
        <f>C88</f>
        <v>0</v>
      </c>
      <c r="G90" s="749"/>
      <c r="H90" s="753"/>
      <c r="I90" s="751"/>
      <c r="J90" s="751"/>
      <c r="K90" s="752"/>
      <c r="L90" s="760"/>
      <c r="M90" s="761"/>
      <c r="N90" s="761"/>
      <c r="O90" s="762"/>
      <c r="P90" s="828" t="s">
        <v>485</v>
      </c>
      <c r="Q90" s="829"/>
      <c r="R90" s="830"/>
      <c r="S90" s="324" t="str">
        <f>IF(S88="","",VLOOKUP(S88,'シフト記号表（勤務時間帯）'!$C$6:$U$35,19,FALSE))</f>
        <v/>
      </c>
      <c r="T90" s="325" t="str">
        <f>IF(T88="","",VLOOKUP(T88,'シフト記号表（勤務時間帯）'!$C$6:$U$35,19,FALSE))</f>
        <v/>
      </c>
      <c r="U90" s="325" t="str">
        <f>IF(U88="","",VLOOKUP(U88,'シフト記号表（勤務時間帯）'!$C$6:$U$35,19,FALSE))</f>
        <v/>
      </c>
      <c r="V90" s="325" t="str">
        <f>IF(V88="","",VLOOKUP(V88,'シフト記号表（勤務時間帯）'!$C$6:$U$35,19,FALSE))</f>
        <v/>
      </c>
      <c r="W90" s="325" t="str">
        <f>IF(W88="","",VLOOKUP(W88,'シフト記号表（勤務時間帯）'!$C$6:$U$35,19,FALSE))</f>
        <v/>
      </c>
      <c r="X90" s="325" t="str">
        <f>IF(X88="","",VLOOKUP(X88,'シフト記号表（勤務時間帯）'!$C$6:$U$35,19,FALSE))</f>
        <v/>
      </c>
      <c r="Y90" s="326" t="str">
        <f>IF(Y88="","",VLOOKUP(Y88,'シフト記号表（勤務時間帯）'!$C$6:$U$35,19,FALSE))</f>
        <v/>
      </c>
      <c r="Z90" s="324" t="str">
        <f>IF(Z88="","",VLOOKUP(Z88,'シフト記号表（勤務時間帯）'!$C$6:$U$35,19,FALSE))</f>
        <v/>
      </c>
      <c r="AA90" s="325" t="str">
        <f>IF(AA88="","",VLOOKUP(AA88,'シフト記号表（勤務時間帯）'!$C$6:$U$35,19,FALSE))</f>
        <v/>
      </c>
      <c r="AB90" s="325" t="str">
        <f>IF(AB88="","",VLOOKUP(AB88,'シフト記号表（勤務時間帯）'!$C$6:$U$35,19,FALSE))</f>
        <v/>
      </c>
      <c r="AC90" s="325" t="str">
        <f>IF(AC88="","",VLOOKUP(AC88,'シフト記号表（勤務時間帯）'!$C$6:$U$35,19,FALSE))</f>
        <v/>
      </c>
      <c r="AD90" s="325" t="str">
        <f>IF(AD88="","",VLOOKUP(AD88,'シフト記号表（勤務時間帯）'!$C$6:$U$35,19,FALSE))</f>
        <v/>
      </c>
      <c r="AE90" s="325" t="str">
        <f>IF(AE88="","",VLOOKUP(AE88,'シフト記号表（勤務時間帯）'!$C$6:$U$35,19,FALSE))</f>
        <v/>
      </c>
      <c r="AF90" s="326" t="str">
        <f>IF(AF88="","",VLOOKUP(AF88,'シフト記号表（勤務時間帯）'!$C$6:$U$35,19,FALSE))</f>
        <v/>
      </c>
      <c r="AG90" s="324" t="str">
        <f>IF(AG88="","",VLOOKUP(AG88,'シフト記号表（勤務時間帯）'!$C$6:$U$35,19,FALSE))</f>
        <v/>
      </c>
      <c r="AH90" s="325" t="str">
        <f>IF(AH88="","",VLOOKUP(AH88,'シフト記号表（勤務時間帯）'!$C$6:$U$35,19,FALSE))</f>
        <v/>
      </c>
      <c r="AI90" s="325" t="str">
        <f>IF(AI88="","",VLOOKUP(AI88,'シフト記号表（勤務時間帯）'!$C$6:$U$35,19,FALSE))</f>
        <v/>
      </c>
      <c r="AJ90" s="325" t="str">
        <f>IF(AJ88="","",VLOOKUP(AJ88,'シフト記号表（勤務時間帯）'!$C$6:$U$35,19,FALSE))</f>
        <v/>
      </c>
      <c r="AK90" s="325" t="str">
        <f>IF(AK88="","",VLOOKUP(AK88,'シフト記号表（勤務時間帯）'!$C$6:$U$35,19,FALSE))</f>
        <v/>
      </c>
      <c r="AL90" s="325" t="str">
        <f>IF(AL88="","",VLOOKUP(AL88,'シフト記号表（勤務時間帯）'!$C$6:$U$35,19,FALSE))</f>
        <v/>
      </c>
      <c r="AM90" s="326" t="str">
        <f>IF(AM88="","",VLOOKUP(AM88,'シフト記号表（勤務時間帯）'!$C$6:$U$35,19,FALSE))</f>
        <v/>
      </c>
      <c r="AN90" s="324" t="str">
        <f>IF(AN88="","",VLOOKUP(AN88,'シフト記号表（勤務時間帯）'!$C$6:$U$35,19,FALSE))</f>
        <v/>
      </c>
      <c r="AO90" s="325" t="str">
        <f>IF(AO88="","",VLOOKUP(AO88,'シフト記号表（勤務時間帯）'!$C$6:$U$35,19,FALSE))</f>
        <v/>
      </c>
      <c r="AP90" s="325" t="str">
        <f>IF(AP88="","",VLOOKUP(AP88,'シフト記号表（勤務時間帯）'!$C$6:$U$35,19,FALSE))</f>
        <v/>
      </c>
      <c r="AQ90" s="325" t="str">
        <f>IF(AQ88="","",VLOOKUP(AQ88,'シフト記号表（勤務時間帯）'!$C$6:$U$35,19,FALSE))</f>
        <v/>
      </c>
      <c r="AR90" s="325" t="str">
        <f>IF(AR88="","",VLOOKUP(AR88,'シフト記号表（勤務時間帯）'!$C$6:$U$35,19,FALSE))</f>
        <v/>
      </c>
      <c r="AS90" s="325" t="str">
        <f>IF(AS88="","",VLOOKUP(AS88,'シフト記号表（勤務時間帯）'!$C$6:$U$35,19,FALSE))</f>
        <v/>
      </c>
      <c r="AT90" s="326" t="str">
        <f>IF(AT88="","",VLOOKUP(AT88,'シフト記号表（勤務時間帯）'!$C$6:$U$35,19,FALSE))</f>
        <v/>
      </c>
      <c r="AU90" s="324" t="str">
        <f>IF(AU88="","",VLOOKUP(AU88,'シフト記号表（勤務時間帯）'!$C$6:$U$35,19,FALSE))</f>
        <v/>
      </c>
      <c r="AV90" s="325" t="str">
        <f>IF(AV88="","",VLOOKUP(AV88,'シフト記号表（勤務時間帯）'!$C$6:$U$35,19,FALSE))</f>
        <v/>
      </c>
      <c r="AW90" s="325" t="str">
        <f>IF(AW88="","",VLOOKUP(AW88,'シフト記号表（勤務時間帯）'!$C$6:$U$35,19,FALSE))</f>
        <v/>
      </c>
      <c r="AX90" s="797">
        <f>IF($BB$3="４週",SUM(S90:AT90),IF($BB$3="暦月",SUM(S90:AW90),""))</f>
        <v>0</v>
      </c>
      <c r="AY90" s="798"/>
      <c r="AZ90" s="799">
        <f>IF($BB$3="４週",AX90/4,IF($BB$3="暦月",'勤務形態一覧表（100名）'!AX90/('勤務形態一覧表（100名）'!$BB$8/7),""))</f>
        <v>0</v>
      </c>
      <c r="BA90" s="800"/>
      <c r="BB90" s="847"/>
      <c r="BC90" s="761"/>
      <c r="BD90" s="761"/>
      <c r="BE90" s="761"/>
      <c r="BF90" s="762"/>
    </row>
    <row r="91" spans="2:58" ht="20.25" customHeight="1" x14ac:dyDescent="0.15">
      <c r="B91" s="831">
        <f>B88+1</f>
        <v>24</v>
      </c>
      <c r="C91" s="833"/>
      <c r="D91" s="834"/>
      <c r="E91" s="835"/>
      <c r="F91" s="327"/>
      <c r="G91" s="747"/>
      <c r="H91" s="750"/>
      <c r="I91" s="751"/>
      <c r="J91" s="751"/>
      <c r="K91" s="752"/>
      <c r="L91" s="754"/>
      <c r="M91" s="755"/>
      <c r="N91" s="755"/>
      <c r="O91" s="756"/>
      <c r="P91" s="763" t="s">
        <v>769</v>
      </c>
      <c r="Q91" s="764"/>
      <c r="R91" s="765"/>
      <c r="S91" s="392"/>
      <c r="T91" s="393"/>
      <c r="U91" s="393"/>
      <c r="V91" s="393"/>
      <c r="W91" s="393"/>
      <c r="X91" s="393"/>
      <c r="Y91" s="394"/>
      <c r="Z91" s="392"/>
      <c r="AA91" s="393"/>
      <c r="AB91" s="393"/>
      <c r="AC91" s="393"/>
      <c r="AD91" s="393"/>
      <c r="AE91" s="393"/>
      <c r="AF91" s="394"/>
      <c r="AG91" s="392"/>
      <c r="AH91" s="393"/>
      <c r="AI91" s="393"/>
      <c r="AJ91" s="393"/>
      <c r="AK91" s="393"/>
      <c r="AL91" s="393"/>
      <c r="AM91" s="394"/>
      <c r="AN91" s="392"/>
      <c r="AO91" s="393"/>
      <c r="AP91" s="393"/>
      <c r="AQ91" s="393"/>
      <c r="AR91" s="393"/>
      <c r="AS91" s="393"/>
      <c r="AT91" s="394"/>
      <c r="AU91" s="392"/>
      <c r="AV91" s="393"/>
      <c r="AW91" s="393"/>
      <c r="AX91" s="949"/>
      <c r="AY91" s="950"/>
      <c r="AZ91" s="951"/>
      <c r="BA91" s="952"/>
      <c r="BB91" s="782"/>
      <c r="BC91" s="755"/>
      <c r="BD91" s="755"/>
      <c r="BE91" s="755"/>
      <c r="BF91" s="756"/>
    </row>
    <row r="92" spans="2:58" ht="20.25" customHeight="1" x14ac:dyDescent="0.15">
      <c r="B92" s="831"/>
      <c r="C92" s="836"/>
      <c r="D92" s="837"/>
      <c r="E92" s="838"/>
      <c r="F92" s="319"/>
      <c r="G92" s="748"/>
      <c r="H92" s="753"/>
      <c r="I92" s="751"/>
      <c r="J92" s="751"/>
      <c r="K92" s="752"/>
      <c r="L92" s="757"/>
      <c r="M92" s="758"/>
      <c r="N92" s="758"/>
      <c r="O92" s="759"/>
      <c r="P92" s="787" t="s">
        <v>484</v>
      </c>
      <c r="Q92" s="788"/>
      <c r="R92" s="789"/>
      <c r="S92" s="320" t="str">
        <f>IF(S91="","",VLOOKUP(S91,'シフト記号表（勤務時間帯）'!$C$6:$K$35,9,FALSE))</f>
        <v/>
      </c>
      <c r="T92" s="321" t="str">
        <f>IF(T91="","",VLOOKUP(T91,'シフト記号表（勤務時間帯）'!$C$6:$K$35,9,FALSE))</f>
        <v/>
      </c>
      <c r="U92" s="321" t="str">
        <f>IF(U91="","",VLOOKUP(U91,'シフト記号表（勤務時間帯）'!$C$6:$K$35,9,FALSE))</f>
        <v/>
      </c>
      <c r="V92" s="321" t="str">
        <f>IF(V91="","",VLOOKUP(V91,'シフト記号表（勤務時間帯）'!$C$6:$K$35,9,FALSE))</f>
        <v/>
      </c>
      <c r="W92" s="321" t="str">
        <f>IF(W91="","",VLOOKUP(W91,'シフト記号表（勤務時間帯）'!$C$6:$K$35,9,FALSE))</f>
        <v/>
      </c>
      <c r="X92" s="321" t="str">
        <f>IF(X91="","",VLOOKUP(X91,'シフト記号表（勤務時間帯）'!$C$6:$K$35,9,FALSE))</f>
        <v/>
      </c>
      <c r="Y92" s="322" t="str">
        <f>IF(Y91="","",VLOOKUP(Y91,'シフト記号表（勤務時間帯）'!$C$6:$K$35,9,FALSE))</f>
        <v/>
      </c>
      <c r="Z92" s="320" t="str">
        <f>IF(Z91="","",VLOOKUP(Z91,'シフト記号表（勤務時間帯）'!$C$6:$K$35,9,FALSE))</f>
        <v/>
      </c>
      <c r="AA92" s="321" t="str">
        <f>IF(AA91="","",VLOOKUP(AA91,'シフト記号表（勤務時間帯）'!$C$6:$K$35,9,FALSE))</f>
        <v/>
      </c>
      <c r="AB92" s="321" t="str">
        <f>IF(AB91="","",VLOOKUP(AB91,'シフト記号表（勤務時間帯）'!$C$6:$K$35,9,FALSE))</f>
        <v/>
      </c>
      <c r="AC92" s="321" t="str">
        <f>IF(AC91="","",VLOOKUP(AC91,'シフト記号表（勤務時間帯）'!$C$6:$K$35,9,FALSE))</f>
        <v/>
      </c>
      <c r="AD92" s="321" t="str">
        <f>IF(AD91="","",VLOOKUP(AD91,'シフト記号表（勤務時間帯）'!$C$6:$K$35,9,FALSE))</f>
        <v/>
      </c>
      <c r="AE92" s="321" t="str">
        <f>IF(AE91="","",VLOOKUP(AE91,'シフト記号表（勤務時間帯）'!$C$6:$K$35,9,FALSE))</f>
        <v/>
      </c>
      <c r="AF92" s="322" t="str">
        <f>IF(AF91="","",VLOOKUP(AF91,'シフト記号表（勤務時間帯）'!$C$6:$K$35,9,FALSE))</f>
        <v/>
      </c>
      <c r="AG92" s="320" t="str">
        <f>IF(AG91="","",VLOOKUP(AG91,'シフト記号表（勤務時間帯）'!$C$6:$K$35,9,FALSE))</f>
        <v/>
      </c>
      <c r="AH92" s="321" t="str">
        <f>IF(AH91="","",VLOOKUP(AH91,'シフト記号表（勤務時間帯）'!$C$6:$K$35,9,FALSE))</f>
        <v/>
      </c>
      <c r="AI92" s="321" t="str">
        <f>IF(AI91="","",VLOOKUP(AI91,'シフト記号表（勤務時間帯）'!$C$6:$K$35,9,FALSE))</f>
        <v/>
      </c>
      <c r="AJ92" s="321" t="str">
        <f>IF(AJ91="","",VLOOKUP(AJ91,'シフト記号表（勤務時間帯）'!$C$6:$K$35,9,FALSE))</f>
        <v/>
      </c>
      <c r="AK92" s="321" t="str">
        <f>IF(AK91="","",VLOOKUP(AK91,'シフト記号表（勤務時間帯）'!$C$6:$K$35,9,FALSE))</f>
        <v/>
      </c>
      <c r="AL92" s="321" t="str">
        <f>IF(AL91="","",VLOOKUP(AL91,'シフト記号表（勤務時間帯）'!$C$6:$K$35,9,FALSE))</f>
        <v/>
      </c>
      <c r="AM92" s="322" t="str">
        <f>IF(AM91="","",VLOOKUP(AM91,'シフト記号表（勤務時間帯）'!$C$6:$K$35,9,FALSE))</f>
        <v/>
      </c>
      <c r="AN92" s="320" t="str">
        <f>IF(AN91="","",VLOOKUP(AN91,'シフト記号表（勤務時間帯）'!$C$6:$K$35,9,FALSE))</f>
        <v/>
      </c>
      <c r="AO92" s="321" t="str">
        <f>IF(AO91="","",VLOOKUP(AO91,'シフト記号表（勤務時間帯）'!$C$6:$K$35,9,FALSE))</f>
        <v/>
      </c>
      <c r="AP92" s="321" t="str">
        <f>IF(AP91="","",VLOOKUP(AP91,'シフト記号表（勤務時間帯）'!$C$6:$K$35,9,FALSE))</f>
        <v/>
      </c>
      <c r="AQ92" s="321" t="str">
        <f>IF(AQ91="","",VLOOKUP(AQ91,'シフト記号表（勤務時間帯）'!$C$6:$K$35,9,FALSE))</f>
        <v/>
      </c>
      <c r="AR92" s="321" t="str">
        <f>IF(AR91="","",VLOOKUP(AR91,'シフト記号表（勤務時間帯）'!$C$6:$K$35,9,FALSE))</f>
        <v/>
      </c>
      <c r="AS92" s="321" t="str">
        <f>IF(AS91="","",VLOOKUP(AS91,'シフト記号表（勤務時間帯）'!$C$6:$K$35,9,FALSE))</f>
        <v/>
      </c>
      <c r="AT92" s="322" t="str">
        <f>IF(AT91="","",VLOOKUP(AT91,'シフト記号表（勤務時間帯）'!$C$6:$K$35,9,FALSE))</f>
        <v/>
      </c>
      <c r="AU92" s="320" t="str">
        <f>IF(AU91="","",VLOOKUP(AU91,'シフト記号表（勤務時間帯）'!$C$6:$K$35,9,FALSE))</f>
        <v/>
      </c>
      <c r="AV92" s="321" t="str">
        <f>IF(AV91="","",VLOOKUP(AV91,'シフト記号表（勤務時間帯）'!$C$6:$K$35,9,FALSE))</f>
        <v/>
      </c>
      <c r="AW92" s="321" t="str">
        <f>IF(AW91="","",VLOOKUP(AW91,'シフト記号表（勤務時間帯）'!$C$6:$K$35,9,FALSE))</f>
        <v/>
      </c>
      <c r="AX92" s="790">
        <f>IF($BB$3="４週",SUM(S92:AT92),IF($BB$3="暦月",SUM(S92:AW92),""))</f>
        <v>0</v>
      </c>
      <c r="AY92" s="791"/>
      <c r="AZ92" s="792">
        <f>IF($BB$3="４週",AX92/4,IF($BB$3="暦月",'勤務形態一覧表（100名）'!AX92/('勤務形態一覧表（100名）'!$BB$8/7),""))</f>
        <v>0</v>
      </c>
      <c r="BA92" s="793"/>
      <c r="BB92" s="783"/>
      <c r="BC92" s="758"/>
      <c r="BD92" s="758"/>
      <c r="BE92" s="758"/>
      <c r="BF92" s="759"/>
    </row>
    <row r="93" spans="2:58" ht="20.25" customHeight="1" x14ac:dyDescent="0.15">
      <c r="B93" s="831"/>
      <c r="C93" s="839"/>
      <c r="D93" s="840"/>
      <c r="E93" s="841"/>
      <c r="F93" s="395">
        <f>C91</f>
        <v>0</v>
      </c>
      <c r="G93" s="749"/>
      <c r="H93" s="753"/>
      <c r="I93" s="751"/>
      <c r="J93" s="751"/>
      <c r="K93" s="752"/>
      <c r="L93" s="760"/>
      <c r="M93" s="761"/>
      <c r="N93" s="761"/>
      <c r="O93" s="762"/>
      <c r="P93" s="828" t="s">
        <v>485</v>
      </c>
      <c r="Q93" s="829"/>
      <c r="R93" s="830"/>
      <c r="S93" s="324" t="str">
        <f>IF(S91="","",VLOOKUP(S91,'シフト記号表（勤務時間帯）'!$C$6:$U$35,19,FALSE))</f>
        <v/>
      </c>
      <c r="T93" s="325" t="str">
        <f>IF(T91="","",VLOOKUP(T91,'シフト記号表（勤務時間帯）'!$C$6:$U$35,19,FALSE))</f>
        <v/>
      </c>
      <c r="U93" s="325" t="str">
        <f>IF(U91="","",VLOOKUP(U91,'シフト記号表（勤務時間帯）'!$C$6:$U$35,19,FALSE))</f>
        <v/>
      </c>
      <c r="V93" s="325" t="str">
        <f>IF(V91="","",VLOOKUP(V91,'シフト記号表（勤務時間帯）'!$C$6:$U$35,19,FALSE))</f>
        <v/>
      </c>
      <c r="W93" s="325" t="str">
        <f>IF(W91="","",VLOOKUP(W91,'シフト記号表（勤務時間帯）'!$C$6:$U$35,19,FALSE))</f>
        <v/>
      </c>
      <c r="X93" s="325" t="str">
        <f>IF(X91="","",VLOOKUP(X91,'シフト記号表（勤務時間帯）'!$C$6:$U$35,19,FALSE))</f>
        <v/>
      </c>
      <c r="Y93" s="326" t="str">
        <f>IF(Y91="","",VLOOKUP(Y91,'シフト記号表（勤務時間帯）'!$C$6:$U$35,19,FALSE))</f>
        <v/>
      </c>
      <c r="Z93" s="324" t="str">
        <f>IF(Z91="","",VLOOKUP(Z91,'シフト記号表（勤務時間帯）'!$C$6:$U$35,19,FALSE))</f>
        <v/>
      </c>
      <c r="AA93" s="325" t="str">
        <f>IF(AA91="","",VLOOKUP(AA91,'シフト記号表（勤務時間帯）'!$C$6:$U$35,19,FALSE))</f>
        <v/>
      </c>
      <c r="AB93" s="325" t="str">
        <f>IF(AB91="","",VLOOKUP(AB91,'シフト記号表（勤務時間帯）'!$C$6:$U$35,19,FALSE))</f>
        <v/>
      </c>
      <c r="AC93" s="325" t="str">
        <f>IF(AC91="","",VLOOKUP(AC91,'シフト記号表（勤務時間帯）'!$C$6:$U$35,19,FALSE))</f>
        <v/>
      </c>
      <c r="AD93" s="325" t="str">
        <f>IF(AD91="","",VLOOKUP(AD91,'シフト記号表（勤務時間帯）'!$C$6:$U$35,19,FALSE))</f>
        <v/>
      </c>
      <c r="AE93" s="325" t="str">
        <f>IF(AE91="","",VLOOKUP(AE91,'シフト記号表（勤務時間帯）'!$C$6:$U$35,19,FALSE))</f>
        <v/>
      </c>
      <c r="AF93" s="326" t="str">
        <f>IF(AF91="","",VLOOKUP(AF91,'シフト記号表（勤務時間帯）'!$C$6:$U$35,19,FALSE))</f>
        <v/>
      </c>
      <c r="AG93" s="324" t="str">
        <f>IF(AG91="","",VLOOKUP(AG91,'シフト記号表（勤務時間帯）'!$C$6:$U$35,19,FALSE))</f>
        <v/>
      </c>
      <c r="AH93" s="325" t="str">
        <f>IF(AH91="","",VLOOKUP(AH91,'シフト記号表（勤務時間帯）'!$C$6:$U$35,19,FALSE))</f>
        <v/>
      </c>
      <c r="AI93" s="325" t="str">
        <f>IF(AI91="","",VLOOKUP(AI91,'シフト記号表（勤務時間帯）'!$C$6:$U$35,19,FALSE))</f>
        <v/>
      </c>
      <c r="AJ93" s="325" t="str">
        <f>IF(AJ91="","",VLOOKUP(AJ91,'シフト記号表（勤務時間帯）'!$C$6:$U$35,19,FALSE))</f>
        <v/>
      </c>
      <c r="AK93" s="325" t="str">
        <f>IF(AK91="","",VLOOKUP(AK91,'シフト記号表（勤務時間帯）'!$C$6:$U$35,19,FALSE))</f>
        <v/>
      </c>
      <c r="AL93" s="325" t="str">
        <f>IF(AL91="","",VLOOKUP(AL91,'シフト記号表（勤務時間帯）'!$C$6:$U$35,19,FALSE))</f>
        <v/>
      </c>
      <c r="AM93" s="326" t="str">
        <f>IF(AM91="","",VLOOKUP(AM91,'シフト記号表（勤務時間帯）'!$C$6:$U$35,19,FALSE))</f>
        <v/>
      </c>
      <c r="AN93" s="324" t="str">
        <f>IF(AN91="","",VLOOKUP(AN91,'シフト記号表（勤務時間帯）'!$C$6:$U$35,19,FALSE))</f>
        <v/>
      </c>
      <c r="AO93" s="325" t="str">
        <f>IF(AO91="","",VLOOKUP(AO91,'シフト記号表（勤務時間帯）'!$C$6:$U$35,19,FALSE))</f>
        <v/>
      </c>
      <c r="AP93" s="325" t="str">
        <f>IF(AP91="","",VLOOKUP(AP91,'シフト記号表（勤務時間帯）'!$C$6:$U$35,19,FALSE))</f>
        <v/>
      </c>
      <c r="AQ93" s="325" t="str">
        <f>IF(AQ91="","",VLOOKUP(AQ91,'シフト記号表（勤務時間帯）'!$C$6:$U$35,19,FALSE))</f>
        <v/>
      </c>
      <c r="AR93" s="325" t="str">
        <f>IF(AR91="","",VLOOKUP(AR91,'シフト記号表（勤務時間帯）'!$C$6:$U$35,19,FALSE))</f>
        <v/>
      </c>
      <c r="AS93" s="325" t="str">
        <f>IF(AS91="","",VLOOKUP(AS91,'シフト記号表（勤務時間帯）'!$C$6:$U$35,19,FALSE))</f>
        <v/>
      </c>
      <c r="AT93" s="326" t="str">
        <f>IF(AT91="","",VLOOKUP(AT91,'シフト記号表（勤務時間帯）'!$C$6:$U$35,19,FALSE))</f>
        <v/>
      </c>
      <c r="AU93" s="324" t="str">
        <f>IF(AU91="","",VLOOKUP(AU91,'シフト記号表（勤務時間帯）'!$C$6:$U$35,19,FALSE))</f>
        <v/>
      </c>
      <c r="AV93" s="325" t="str">
        <f>IF(AV91="","",VLOOKUP(AV91,'シフト記号表（勤務時間帯）'!$C$6:$U$35,19,FALSE))</f>
        <v/>
      </c>
      <c r="AW93" s="325" t="str">
        <f>IF(AW91="","",VLOOKUP(AW91,'シフト記号表（勤務時間帯）'!$C$6:$U$35,19,FALSE))</f>
        <v/>
      </c>
      <c r="AX93" s="797">
        <f>IF($BB$3="４週",SUM(S93:AT93),IF($BB$3="暦月",SUM(S93:AW93),""))</f>
        <v>0</v>
      </c>
      <c r="AY93" s="798"/>
      <c r="AZ93" s="799">
        <f>IF($BB$3="４週",AX93/4,IF($BB$3="暦月",'勤務形態一覧表（100名）'!AX93/('勤務形態一覧表（100名）'!$BB$8/7),""))</f>
        <v>0</v>
      </c>
      <c r="BA93" s="800"/>
      <c r="BB93" s="847"/>
      <c r="BC93" s="761"/>
      <c r="BD93" s="761"/>
      <c r="BE93" s="761"/>
      <c r="BF93" s="762"/>
    </row>
    <row r="94" spans="2:58" ht="20.25" customHeight="1" x14ac:dyDescent="0.15">
      <c r="B94" s="831">
        <f>B91+1</f>
        <v>25</v>
      </c>
      <c r="C94" s="833"/>
      <c r="D94" s="834"/>
      <c r="E94" s="835"/>
      <c r="F94" s="327"/>
      <c r="G94" s="747"/>
      <c r="H94" s="750"/>
      <c r="I94" s="751"/>
      <c r="J94" s="751"/>
      <c r="K94" s="752"/>
      <c r="L94" s="754"/>
      <c r="M94" s="755"/>
      <c r="N94" s="755"/>
      <c r="O94" s="756"/>
      <c r="P94" s="763" t="s">
        <v>770</v>
      </c>
      <c r="Q94" s="764"/>
      <c r="R94" s="765"/>
      <c r="S94" s="392"/>
      <c r="T94" s="393"/>
      <c r="U94" s="393"/>
      <c r="V94" s="393"/>
      <c r="W94" s="393"/>
      <c r="X94" s="393"/>
      <c r="Y94" s="394"/>
      <c r="Z94" s="392"/>
      <c r="AA94" s="393"/>
      <c r="AB94" s="393"/>
      <c r="AC94" s="393"/>
      <c r="AD94" s="393"/>
      <c r="AE94" s="393"/>
      <c r="AF94" s="394"/>
      <c r="AG94" s="392"/>
      <c r="AH94" s="393"/>
      <c r="AI94" s="393"/>
      <c r="AJ94" s="393"/>
      <c r="AK94" s="393"/>
      <c r="AL94" s="393"/>
      <c r="AM94" s="394"/>
      <c r="AN94" s="392"/>
      <c r="AO94" s="393"/>
      <c r="AP94" s="393"/>
      <c r="AQ94" s="393"/>
      <c r="AR94" s="393"/>
      <c r="AS94" s="393"/>
      <c r="AT94" s="394"/>
      <c r="AU94" s="392"/>
      <c r="AV94" s="393"/>
      <c r="AW94" s="393"/>
      <c r="AX94" s="949"/>
      <c r="AY94" s="950"/>
      <c r="AZ94" s="951"/>
      <c r="BA94" s="952"/>
      <c r="BB94" s="782"/>
      <c r="BC94" s="755"/>
      <c r="BD94" s="755"/>
      <c r="BE94" s="755"/>
      <c r="BF94" s="756"/>
    </row>
    <row r="95" spans="2:58" ht="20.25" customHeight="1" x14ac:dyDescent="0.15">
      <c r="B95" s="831"/>
      <c r="C95" s="836"/>
      <c r="D95" s="837"/>
      <c r="E95" s="838"/>
      <c r="F95" s="319"/>
      <c r="G95" s="748"/>
      <c r="H95" s="753"/>
      <c r="I95" s="751"/>
      <c r="J95" s="751"/>
      <c r="K95" s="752"/>
      <c r="L95" s="757"/>
      <c r="M95" s="758"/>
      <c r="N95" s="758"/>
      <c r="O95" s="759"/>
      <c r="P95" s="787" t="s">
        <v>484</v>
      </c>
      <c r="Q95" s="788"/>
      <c r="R95" s="789"/>
      <c r="S95" s="320" t="str">
        <f>IF(S94="","",VLOOKUP(S94,'シフト記号表（勤務時間帯）'!$C$6:$K$35,9,FALSE))</f>
        <v/>
      </c>
      <c r="T95" s="321" t="str">
        <f>IF(T94="","",VLOOKUP(T94,'シフト記号表（勤務時間帯）'!$C$6:$K$35,9,FALSE))</f>
        <v/>
      </c>
      <c r="U95" s="321" t="str">
        <f>IF(U94="","",VLOOKUP(U94,'シフト記号表（勤務時間帯）'!$C$6:$K$35,9,FALSE))</f>
        <v/>
      </c>
      <c r="V95" s="321" t="str">
        <f>IF(V94="","",VLOOKUP(V94,'シフト記号表（勤務時間帯）'!$C$6:$K$35,9,FALSE))</f>
        <v/>
      </c>
      <c r="W95" s="321" t="str">
        <f>IF(W94="","",VLOOKUP(W94,'シフト記号表（勤務時間帯）'!$C$6:$K$35,9,FALSE))</f>
        <v/>
      </c>
      <c r="X95" s="321" t="str">
        <f>IF(X94="","",VLOOKUP(X94,'シフト記号表（勤務時間帯）'!$C$6:$K$35,9,FALSE))</f>
        <v/>
      </c>
      <c r="Y95" s="322" t="str">
        <f>IF(Y94="","",VLOOKUP(Y94,'シフト記号表（勤務時間帯）'!$C$6:$K$35,9,FALSE))</f>
        <v/>
      </c>
      <c r="Z95" s="320" t="str">
        <f>IF(Z94="","",VLOOKUP(Z94,'シフト記号表（勤務時間帯）'!$C$6:$K$35,9,FALSE))</f>
        <v/>
      </c>
      <c r="AA95" s="321" t="str">
        <f>IF(AA94="","",VLOOKUP(AA94,'シフト記号表（勤務時間帯）'!$C$6:$K$35,9,FALSE))</f>
        <v/>
      </c>
      <c r="AB95" s="321" t="str">
        <f>IF(AB94="","",VLOOKUP(AB94,'シフト記号表（勤務時間帯）'!$C$6:$K$35,9,FALSE))</f>
        <v/>
      </c>
      <c r="AC95" s="321" t="str">
        <f>IF(AC94="","",VLOOKUP(AC94,'シフト記号表（勤務時間帯）'!$C$6:$K$35,9,FALSE))</f>
        <v/>
      </c>
      <c r="AD95" s="321" t="str">
        <f>IF(AD94="","",VLOOKUP(AD94,'シフト記号表（勤務時間帯）'!$C$6:$K$35,9,FALSE))</f>
        <v/>
      </c>
      <c r="AE95" s="321" t="str">
        <f>IF(AE94="","",VLOOKUP(AE94,'シフト記号表（勤務時間帯）'!$C$6:$K$35,9,FALSE))</f>
        <v/>
      </c>
      <c r="AF95" s="322" t="str">
        <f>IF(AF94="","",VLOOKUP(AF94,'シフト記号表（勤務時間帯）'!$C$6:$K$35,9,FALSE))</f>
        <v/>
      </c>
      <c r="AG95" s="320" t="str">
        <f>IF(AG94="","",VLOOKUP(AG94,'シフト記号表（勤務時間帯）'!$C$6:$K$35,9,FALSE))</f>
        <v/>
      </c>
      <c r="AH95" s="321" t="str">
        <f>IF(AH94="","",VLOOKUP(AH94,'シフト記号表（勤務時間帯）'!$C$6:$K$35,9,FALSE))</f>
        <v/>
      </c>
      <c r="AI95" s="321" t="str">
        <f>IF(AI94="","",VLOOKUP(AI94,'シフト記号表（勤務時間帯）'!$C$6:$K$35,9,FALSE))</f>
        <v/>
      </c>
      <c r="AJ95" s="321" t="str">
        <f>IF(AJ94="","",VLOOKUP(AJ94,'シフト記号表（勤務時間帯）'!$C$6:$K$35,9,FALSE))</f>
        <v/>
      </c>
      <c r="AK95" s="321" t="str">
        <f>IF(AK94="","",VLOOKUP(AK94,'シフト記号表（勤務時間帯）'!$C$6:$K$35,9,FALSE))</f>
        <v/>
      </c>
      <c r="AL95" s="321" t="str">
        <f>IF(AL94="","",VLOOKUP(AL94,'シフト記号表（勤務時間帯）'!$C$6:$K$35,9,FALSE))</f>
        <v/>
      </c>
      <c r="AM95" s="322" t="str">
        <f>IF(AM94="","",VLOOKUP(AM94,'シフト記号表（勤務時間帯）'!$C$6:$K$35,9,FALSE))</f>
        <v/>
      </c>
      <c r="AN95" s="320" t="str">
        <f>IF(AN94="","",VLOOKUP(AN94,'シフト記号表（勤務時間帯）'!$C$6:$K$35,9,FALSE))</f>
        <v/>
      </c>
      <c r="AO95" s="321" t="str">
        <f>IF(AO94="","",VLOOKUP(AO94,'シフト記号表（勤務時間帯）'!$C$6:$K$35,9,FALSE))</f>
        <v/>
      </c>
      <c r="AP95" s="321" t="str">
        <f>IF(AP94="","",VLOOKUP(AP94,'シフト記号表（勤務時間帯）'!$C$6:$K$35,9,FALSE))</f>
        <v/>
      </c>
      <c r="AQ95" s="321" t="str">
        <f>IF(AQ94="","",VLOOKUP(AQ94,'シフト記号表（勤務時間帯）'!$C$6:$K$35,9,FALSE))</f>
        <v/>
      </c>
      <c r="AR95" s="321" t="str">
        <f>IF(AR94="","",VLOOKUP(AR94,'シフト記号表（勤務時間帯）'!$C$6:$K$35,9,FALSE))</f>
        <v/>
      </c>
      <c r="AS95" s="321" t="str">
        <f>IF(AS94="","",VLOOKUP(AS94,'シフト記号表（勤務時間帯）'!$C$6:$K$35,9,FALSE))</f>
        <v/>
      </c>
      <c r="AT95" s="322" t="str">
        <f>IF(AT94="","",VLOOKUP(AT94,'シフト記号表（勤務時間帯）'!$C$6:$K$35,9,FALSE))</f>
        <v/>
      </c>
      <c r="AU95" s="320" t="str">
        <f>IF(AU94="","",VLOOKUP(AU94,'シフト記号表（勤務時間帯）'!$C$6:$K$35,9,FALSE))</f>
        <v/>
      </c>
      <c r="AV95" s="321" t="str">
        <f>IF(AV94="","",VLOOKUP(AV94,'シフト記号表（勤務時間帯）'!$C$6:$K$35,9,FALSE))</f>
        <v/>
      </c>
      <c r="AW95" s="321" t="str">
        <f>IF(AW94="","",VLOOKUP(AW94,'シフト記号表（勤務時間帯）'!$C$6:$K$35,9,FALSE))</f>
        <v/>
      </c>
      <c r="AX95" s="790">
        <f>IF($BB$3="４週",SUM(S95:AT95),IF($BB$3="暦月",SUM(S95:AW95),""))</f>
        <v>0</v>
      </c>
      <c r="AY95" s="791"/>
      <c r="AZ95" s="792">
        <f>IF($BB$3="４週",AX95/4,IF($BB$3="暦月",'勤務形態一覧表（100名）'!AX95/('勤務形態一覧表（100名）'!$BB$8/7),""))</f>
        <v>0</v>
      </c>
      <c r="BA95" s="793"/>
      <c r="BB95" s="783"/>
      <c r="BC95" s="758"/>
      <c r="BD95" s="758"/>
      <c r="BE95" s="758"/>
      <c r="BF95" s="759"/>
    </row>
    <row r="96" spans="2:58" ht="20.25" customHeight="1" x14ac:dyDescent="0.15">
      <c r="B96" s="831"/>
      <c r="C96" s="839"/>
      <c r="D96" s="840"/>
      <c r="E96" s="841"/>
      <c r="F96" s="395">
        <f>C94</f>
        <v>0</v>
      </c>
      <c r="G96" s="749"/>
      <c r="H96" s="753"/>
      <c r="I96" s="751"/>
      <c r="J96" s="751"/>
      <c r="K96" s="752"/>
      <c r="L96" s="760"/>
      <c r="M96" s="761"/>
      <c r="N96" s="761"/>
      <c r="O96" s="762"/>
      <c r="P96" s="828" t="s">
        <v>485</v>
      </c>
      <c r="Q96" s="829"/>
      <c r="R96" s="830"/>
      <c r="S96" s="324" t="str">
        <f>IF(S94="","",VLOOKUP(S94,'シフト記号表（勤務時間帯）'!$C$6:$U$35,19,FALSE))</f>
        <v/>
      </c>
      <c r="T96" s="325" t="str">
        <f>IF(T94="","",VLOOKUP(T94,'シフト記号表（勤務時間帯）'!$C$6:$U$35,19,FALSE))</f>
        <v/>
      </c>
      <c r="U96" s="325" t="str">
        <f>IF(U94="","",VLOOKUP(U94,'シフト記号表（勤務時間帯）'!$C$6:$U$35,19,FALSE))</f>
        <v/>
      </c>
      <c r="V96" s="325" t="str">
        <f>IF(V94="","",VLOOKUP(V94,'シフト記号表（勤務時間帯）'!$C$6:$U$35,19,FALSE))</f>
        <v/>
      </c>
      <c r="W96" s="325" t="str">
        <f>IF(W94="","",VLOOKUP(W94,'シフト記号表（勤務時間帯）'!$C$6:$U$35,19,FALSE))</f>
        <v/>
      </c>
      <c r="X96" s="325" t="str">
        <f>IF(X94="","",VLOOKUP(X94,'シフト記号表（勤務時間帯）'!$C$6:$U$35,19,FALSE))</f>
        <v/>
      </c>
      <c r="Y96" s="326" t="str">
        <f>IF(Y94="","",VLOOKUP(Y94,'シフト記号表（勤務時間帯）'!$C$6:$U$35,19,FALSE))</f>
        <v/>
      </c>
      <c r="Z96" s="324" t="str">
        <f>IF(Z94="","",VLOOKUP(Z94,'シフト記号表（勤務時間帯）'!$C$6:$U$35,19,FALSE))</f>
        <v/>
      </c>
      <c r="AA96" s="325" t="str">
        <f>IF(AA94="","",VLOOKUP(AA94,'シフト記号表（勤務時間帯）'!$C$6:$U$35,19,FALSE))</f>
        <v/>
      </c>
      <c r="AB96" s="325" t="str">
        <f>IF(AB94="","",VLOOKUP(AB94,'シフト記号表（勤務時間帯）'!$C$6:$U$35,19,FALSE))</f>
        <v/>
      </c>
      <c r="AC96" s="325" t="str">
        <f>IF(AC94="","",VLOOKUP(AC94,'シフト記号表（勤務時間帯）'!$C$6:$U$35,19,FALSE))</f>
        <v/>
      </c>
      <c r="AD96" s="325" t="str">
        <f>IF(AD94="","",VLOOKUP(AD94,'シフト記号表（勤務時間帯）'!$C$6:$U$35,19,FALSE))</f>
        <v/>
      </c>
      <c r="AE96" s="325" t="str">
        <f>IF(AE94="","",VLOOKUP(AE94,'シフト記号表（勤務時間帯）'!$C$6:$U$35,19,FALSE))</f>
        <v/>
      </c>
      <c r="AF96" s="326" t="str">
        <f>IF(AF94="","",VLOOKUP(AF94,'シフト記号表（勤務時間帯）'!$C$6:$U$35,19,FALSE))</f>
        <v/>
      </c>
      <c r="AG96" s="324" t="str">
        <f>IF(AG94="","",VLOOKUP(AG94,'シフト記号表（勤務時間帯）'!$C$6:$U$35,19,FALSE))</f>
        <v/>
      </c>
      <c r="AH96" s="325" t="str">
        <f>IF(AH94="","",VLOOKUP(AH94,'シフト記号表（勤務時間帯）'!$C$6:$U$35,19,FALSE))</f>
        <v/>
      </c>
      <c r="AI96" s="325" t="str">
        <f>IF(AI94="","",VLOOKUP(AI94,'シフト記号表（勤務時間帯）'!$C$6:$U$35,19,FALSE))</f>
        <v/>
      </c>
      <c r="AJ96" s="325" t="str">
        <f>IF(AJ94="","",VLOOKUP(AJ94,'シフト記号表（勤務時間帯）'!$C$6:$U$35,19,FALSE))</f>
        <v/>
      </c>
      <c r="AK96" s="325" t="str">
        <f>IF(AK94="","",VLOOKUP(AK94,'シフト記号表（勤務時間帯）'!$C$6:$U$35,19,FALSE))</f>
        <v/>
      </c>
      <c r="AL96" s="325" t="str">
        <f>IF(AL94="","",VLOOKUP(AL94,'シフト記号表（勤務時間帯）'!$C$6:$U$35,19,FALSE))</f>
        <v/>
      </c>
      <c r="AM96" s="326" t="str">
        <f>IF(AM94="","",VLOOKUP(AM94,'シフト記号表（勤務時間帯）'!$C$6:$U$35,19,FALSE))</f>
        <v/>
      </c>
      <c r="AN96" s="324" t="str">
        <f>IF(AN94="","",VLOOKUP(AN94,'シフト記号表（勤務時間帯）'!$C$6:$U$35,19,FALSE))</f>
        <v/>
      </c>
      <c r="AO96" s="325" t="str">
        <f>IF(AO94="","",VLOOKUP(AO94,'シフト記号表（勤務時間帯）'!$C$6:$U$35,19,FALSE))</f>
        <v/>
      </c>
      <c r="AP96" s="325" t="str">
        <f>IF(AP94="","",VLOOKUP(AP94,'シフト記号表（勤務時間帯）'!$C$6:$U$35,19,FALSE))</f>
        <v/>
      </c>
      <c r="AQ96" s="325" t="str">
        <f>IF(AQ94="","",VLOOKUP(AQ94,'シフト記号表（勤務時間帯）'!$C$6:$U$35,19,FALSE))</f>
        <v/>
      </c>
      <c r="AR96" s="325" t="str">
        <f>IF(AR94="","",VLOOKUP(AR94,'シフト記号表（勤務時間帯）'!$C$6:$U$35,19,FALSE))</f>
        <v/>
      </c>
      <c r="AS96" s="325" t="str">
        <f>IF(AS94="","",VLOOKUP(AS94,'シフト記号表（勤務時間帯）'!$C$6:$U$35,19,FALSE))</f>
        <v/>
      </c>
      <c r="AT96" s="326" t="str">
        <f>IF(AT94="","",VLOOKUP(AT94,'シフト記号表（勤務時間帯）'!$C$6:$U$35,19,FALSE))</f>
        <v/>
      </c>
      <c r="AU96" s="324" t="str">
        <f>IF(AU94="","",VLOOKUP(AU94,'シフト記号表（勤務時間帯）'!$C$6:$U$35,19,FALSE))</f>
        <v/>
      </c>
      <c r="AV96" s="325" t="str">
        <f>IF(AV94="","",VLOOKUP(AV94,'シフト記号表（勤務時間帯）'!$C$6:$U$35,19,FALSE))</f>
        <v/>
      </c>
      <c r="AW96" s="325" t="str">
        <f>IF(AW94="","",VLOOKUP(AW94,'シフト記号表（勤務時間帯）'!$C$6:$U$35,19,FALSE))</f>
        <v/>
      </c>
      <c r="AX96" s="797">
        <f>IF($BB$3="４週",SUM(S96:AT96),IF($BB$3="暦月",SUM(S96:AW96),""))</f>
        <v>0</v>
      </c>
      <c r="AY96" s="798"/>
      <c r="AZ96" s="799">
        <f>IF($BB$3="４週",AX96/4,IF($BB$3="暦月",'勤務形態一覧表（100名）'!AX96/('勤務形態一覧表（100名）'!$BB$8/7),""))</f>
        <v>0</v>
      </c>
      <c r="BA96" s="800"/>
      <c r="BB96" s="847"/>
      <c r="BC96" s="761"/>
      <c r="BD96" s="761"/>
      <c r="BE96" s="761"/>
      <c r="BF96" s="762"/>
    </row>
    <row r="97" spans="2:58" ht="20.25" customHeight="1" x14ac:dyDescent="0.15">
      <c r="B97" s="831">
        <f>B94+1</f>
        <v>26</v>
      </c>
      <c r="C97" s="833"/>
      <c r="D97" s="834"/>
      <c r="E97" s="835"/>
      <c r="F97" s="327"/>
      <c r="G97" s="747"/>
      <c r="H97" s="750"/>
      <c r="I97" s="751"/>
      <c r="J97" s="751"/>
      <c r="K97" s="752"/>
      <c r="L97" s="754"/>
      <c r="M97" s="755"/>
      <c r="N97" s="755"/>
      <c r="O97" s="756"/>
      <c r="P97" s="763" t="s">
        <v>770</v>
      </c>
      <c r="Q97" s="764"/>
      <c r="R97" s="765"/>
      <c r="S97" s="392"/>
      <c r="T97" s="393"/>
      <c r="U97" s="393"/>
      <c r="V97" s="393"/>
      <c r="W97" s="393"/>
      <c r="X97" s="393"/>
      <c r="Y97" s="394"/>
      <c r="Z97" s="392"/>
      <c r="AA97" s="393"/>
      <c r="AB97" s="393"/>
      <c r="AC97" s="393"/>
      <c r="AD97" s="393"/>
      <c r="AE97" s="393"/>
      <c r="AF97" s="394"/>
      <c r="AG97" s="392"/>
      <c r="AH97" s="393"/>
      <c r="AI97" s="393"/>
      <c r="AJ97" s="393"/>
      <c r="AK97" s="393"/>
      <c r="AL97" s="393"/>
      <c r="AM97" s="394"/>
      <c r="AN97" s="392"/>
      <c r="AO97" s="393"/>
      <c r="AP97" s="393"/>
      <c r="AQ97" s="393"/>
      <c r="AR97" s="393"/>
      <c r="AS97" s="393"/>
      <c r="AT97" s="394"/>
      <c r="AU97" s="392"/>
      <c r="AV97" s="393"/>
      <c r="AW97" s="393"/>
      <c r="AX97" s="949"/>
      <c r="AY97" s="950"/>
      <c r="AZ97" s="951"/>
      <c r="BA97" s="952"/>
      <c r="BB97" s="782"/>
      <c r="BC97" s="755"/>
      <c r="BD97" s="755"/>
      <c r="BE97" s="755"/>
      <c r="BF97" s="756"/>
    </row>
    <row r="98" spans="2:58" ht="20.25" customHeight="1" x14ac:dyDescent="0.15">
      <c r="B98" s="831"/>
      <c r="C98" s="836"/>
      <c r="D98" s="837"/>
      <c r="E98" s="838"/>
      <c r="F98" s="319"/>
      <c r="G98" s="748"/>
      <c r="H98" s="753"/>
      <c r="I98" s="751"/>
      <c r="J98" s="751"/>
      <c r="K98" s="752"/>
      <c r="L98" s="757"/>
      <c r="M98" s="758"/>
      <c r="N98" s="758"/>
      <c r="O98" s="759"/>
      <c r="P98" s="787" t="s">
        <v>484</v>
      </c>
      <c r="Q98" s="788"/>
      <c r="R98" s="789"/>
      <c r="S98" s="320" t="str">
        <f>IF(S97="","",VLOOKUP(S97,'シフト記号表（勤務時間帯）'!$C$6:$K$35,9,FALSE))</f>
        <v/>
      </c>
      <c r="T98" s="321" t="str">
        <f>IF(T97="","",VLOOKUP(T97,'シフト記号表（勤務時間帯）'!$C$6:$K$35,9,FALSE))</f>
        <v/>
      </c>
      <c r="U98" s="321" t="str">
        <f>IF(U97="","",VLOOKUP(U97,'シフト記号表（勤務時間帯）'!$C$6:$K$35,9,FALSE))</f>
        <v/>
      </c>
      <c r="V98" s="321" t="str">
        <f>IF(V97="","",VLOOKUP(V97,'シフト記号表（勤務時間帯）'!$C$6:$K$35,9,FALSE))</f>
        <v/>
      </c>
      <c r="W98" s="321" t="str">
        <f>IF(W97="","",VLOOKUP(W97,'シフト記号表（勤務時間帯）'!$C$6:$K$35,9,FALSE))</f>
        <v/>
      </c>
      <c r="X98" s="321" t="str">
        <f>IF(X97="","",VLOOKUP(X97,'シフト記号表（勤務時間帯）'!$C$6:$K$35,9,FALSE))</f>
        <v/>
      </c>
      <c r="Y98" s="322" t="str">
        <f>IF(Y97="","",VLOOKUP(Y97,'シフト記号表（勤務時間帯）'!$C$6:$K$35,9,FALSE))</f>
        <v/>
      </c>
      <c r="Z98" s="320" t="str">
        <f>IF(Z97="","",VLOOKUP(Z97,'シフト記号表（勤務時間帯）'!$C$6:$K$35,9,FALSE))</f>
        <v/>
      </c>
      <c r="AA98" s="321" t="str">
        <f>IF(AA97="","",VLOOKUP(AA97,'シフト記号表（勤務時間帯）'!$C$6:$K$35,9,FALSE))</f>
        <v/>
      </c>
      <c r="AB98" s="321" t="str">
        <f>IF(AB97="","",VLOOKUP(AB97,'シフト記号表（勤務時間帯）'!$C$6:$K$35,9,FALSE))</f>
        <v/>
      </c>
      <c r="AC98" s="321" t="str">
        <f>IF(AC97="","",VLOOKUP(AC97,'シフト記号表（勤務時間帯）'!$C$6:$K$35,9,FALSE))</f>
        <v/>
      </c>
      <c r="AD98" s="321" t="str">
        <f>IF(AD97="","",VLOOKUP(AD97,'シフト記号表（勤務時間帯）'!$C$6:$K$35,9,FALSE))</f>
        <v/>
      </c>
      <c r="AE98" s="321" t="str">
        <f>IF(AE97="","",VLOOKUP(AE97,'シフト記号表（勤務時間帯）'!$C$6:$K$35,9,FALSE))</f>
        <v/>
      </c>
      <c r="AF98" s="322" t="str">
        <f>IF(AF97="","",VLOOKUP(AF97,'シフト記号表（勤務時間帯）'!$C$6:$K$35,9,FALSE))</f>
        <v/>
      </c>
      <c r="AG98" s="320" t="str">
        <f>IF(AG97="","",VLOOKUP(AG97,'シフト記号表（勤務時間帯）'!$C$6:$K$35,9,FALSE))</f>
        <v/>
      </c>
      <c r="AH98" s="321" t="str">
        <f>IF(AH97="","",VLOOKUP(AH97,'シフト記号表（勤務時間帯）'!$C$6:$K$35,9,FALSE))</f>
        <v/>
      </c>
      <c r="AI98" s="321" t="str">
        <f>IF(AI97="","",VLOOKUP(AI97,'シフト記号表（勤務時間帯）'!$C$6:$K$35,9,FALSE))</f>
        <v/>
      </c>
      <c r="AJ98" s="321" t="str">
        <f>IF(AJ97="","",VLOOKUP(AJ97,'シフト記号表（勤務時間帯）'!$C$6:$K$35,9,FALSE))</f>
        <v/>
      </c>
      <c r="AK98" s="321" t="str">
        <f>IF(AK97="","",VLOOKUP(AK97,'シフト記号表（勤務時間帯）'!$C$6:$K$35,9,FALSE))</f>
        <v/>
      </c>
      <c r="AL98" s="321" t="str">
        <f>IF(AL97="","",VLOOKUP(AL97,'シフト記号表（勤務時間帯）'!$C$6:$K$35,9,FALSE))</f>
        <v/>
      </c>
      <c r="AM98" s="322" t="str">
        <f>IF(AM97="","",VLOOKUP(AM97,'シフト記号表（勤務時間帯）'!$C$6:$K$35,9,FALSE))</f>
        <v/>
      </c>
      <c r="AN98" s="320" t="str">
        <f>IF(AN97="","",VLOOKUP(AN97,'シフト記号表（勤務時間帯）'!$C$6:$K$35,9,FALSE))</f>
        <v/>
      </c>
      <c r="AO98" s="321" t="str">
        <f>IF(AO97="","",VLOOKUP(AO97,'シフト記号表（勤務時間帯）'!$C$6:$K$35,9,FALSE))</f>
        <v/>
      </c>
      <c r="AP98" s="321" t="str">
        <f>IF(AP97="","",VLOOKUP(AP97,'シフト記号表（勤務時間帯）'!$C$6:$K$35,9,FALSE))</f>
        <v/>
      </c>
      <c r="AQ98" s="321" t="str">
        <f>IF(AQ97="","",VLOOKUP(AQ97,'シフト記号表（勤務時間帯）'!$C$6:$K$35,9,FALSE))</f>
        <v/>
      </c>
      <c r="AR98" s="321" t="str">
        <f>IF(AR97="","",VLOOKUP(AR97,'シフト記号表（勤務時間帯）'!$C$6:$K$35,9,FALSE))</f>
        <v/>
      </c>
      <c r="AS98" s="321" t="str">
        <f>IF(AS97="","",VLOOKUP(AS97,'シフト記号表（勤務時間帯）'!$C$6:$K$35,9,FALSE))</f>
        <v/>
      </c>
      <c r="AT98" s="322" t="str">
        <f>IF(AT97="","",VLOOKUP(AT97,'シフト記号表（勤務時間帯）'!$C$6:$K$35,9,FALSE))</f>
        <v/>
      </c>
      <c r="AU98" s="320" t="str">
        <f>IF(AU97="","",VLOOKUP(AU97,'シフト記号表（勤務時間帯）'!$C$6:$K$35,9,FALSE))</f>
        <v/>
      </c>
      <c r="AV98" s="321" t="str">
        <f>IF(AV97="","",VLOOKUP(AV97,'シフト記号表（勤務時間帯）'!$C$6:$K$35,9,FALSE))</f>
        <v/>
      </c>
      <c r="AW98" s="321" t="str">
        <f>IF(AW97="","",VLOOKUP(AW97,'シフト記号表（勤務時間帯）'!$C$6:$K$35,9,FALSE))</f>
        <v/>
      </c>
      <c r="AX98" s="790">
        <f>IF($BB$3="４週",SUM(S98:AT98),IF($BB$3="暦月",SUM(S98:AW98),""))</f>
        <v>0</v>
      </c>
      <c r="AY98" s="791"/>
      <c r="AZ98" s="792">
        <f>IF($BB$3="４週",AX98/4,IF($BB$3="暦月",'勤務形態一覧表（100名）'!AX98/('勤務形態一覧表（100名）'!$BB$8/7),""))</f>
        <v>0</v>
      </c>
      <c r="BA98" s="793"/>
      <c r="BB98" s="783"/>
      <c r="BC98" s="758"/>
      <c r="BD98" s="758"/>
      <c r="BE98" s="758"/>
      <c r="BF98" s="759"/>
    </row>
    <row r="99" spans="2:58" ht="20.25" customHeight="1" x14ac:dyDescent="0.15">
      <c r="B99" s="831"/>
      <c r="C99" s="839"/>
      <c r="D99" s="840"/>
      <c r="E99" s="841"/>
      <c r="F99" s="395">
        <f>C97</f>
        <v>0</v>
      </c>
      <c r="G99" s="749"/>
      <c r="H99" s="753"/>
      <c r="I99" s="751"/>
      <c r="J99" s="751"/>
      <c r="K99" s="752"/>
      <c r="L99" s="760"/>
      <c r="M99" s="761"/>
      <c r="N99" s="761"/>
      <c r="O99" s="762"/>
      <c r="P99" s="828" t="s">
        <v>485</v>
      </c>
      <c r="Q99" s="829"/>
      <c r="R99" s="830"/>
      <c r="S99" s="324" t="str">
        <f>IF(S97="","",VLOOKUP(S97,'シフト記号表（勤務時間帯）'!$C$6:$U$35,19,FALSE))</f>
        <v/>
      </c>
      <c r="T99" s="325" t="str">
        <f>IF(T97="","",VLOOKUP(T97,'シフト記号表（勤務時間帯）'!$C$6:$U$35,19,FALSE))</f>
        <v/>
      </c>
      <c r="U99" s="325" t="str">
        <f>IF(U97="","",VLOOKUP(U97,'シフト記号表（勤務時間帯）'!$C$6:$U$35,19,FALSE))</f>
        <v/>
      </c>
      <c r="V99" s="325" t="str">
        <f>IF(V97="","",VLOOKUP(V97,'シフト記号表（勤務時間帯）'!$C$6:$U$35,19,FALSE))</f>
        <v/>
      </c>
      <c r="W99" s="325" t="str">
        <f>IF(W97="","",VLOOKUP(W97,'シフト記号表（勤務時間帯）'!$C$6:$U$35,19,FALSE))</f>
        <v/>
      </c>
      <c r="X99" s="325" t="str">
        <f>IF(X97="","",VLOOKUP(X97,'シフト記号表（勤務時間帯）'!$C$6:$U$35,19,FALSE))</f>
        <v/>
      </c>
      <c r="Y99" s="326" t="str">
        <f>IF(Y97="","",VLOOKUP(Y97,'シフト記号表（勤務時間帯）'!$C$6:$U$35,19,FALSE))</f>
        <v/>
      </c>
      <c r="Z99" s="324" t="str">
        <f>IF(Z97="","",VLOOKUP(Z97,'シフト記号表（勤務時間帯）'!$C$6:$U$35,19,FALSE))</f>
        <v/>
      </c>
      <c r="AA99" s="325" t="str">
        <f>IF(AA97="","",VLOOKUP(AA97,'シフト記号表（勤務時間帯）'!$C$6:$U$35,19,FALSE))</f>
        <v/>
      </c>
      <c r="AB99" s="325" t="str">
        <f>IF(AB97="","",VLOOKUP(AB97,'シフト記号表（勤務時間帯）'!$C$6:$U$35,19,FALSE))</f>
        <v/>
      </c>
      <c r="AC99" s="325" t="str">
        <f>IF(AC97="","",VLOOKUP(AC97,'シフト記号表（勤務時間帯）'!$C$6:$U$35,19,FALSE))</f>
        <v/>
      </c>
      <c r="AD99" s="325" t="str">
        <f>IF(AD97="","",VLOOKUP(AD97,'シフト記号表（勤務時間帯）'!$C$6:$U$35,19,FALSE))</f>
        <v/>
      </c>
      <c r="AE99" s="325" t="str">
        <f>IF(AE97="","",VLOOKUP(AE97,'シフト記号表（勤務時間帯）'!$C$6:$U$35,19,FALSE))</f>
        <v/>
      </c>
      <c r="AF99" s="326" t="str">
        <f>IF(AF97="","",VLOOKUP(AF97,'シフト記号表（勤務時間帯）'!$C$6:$U$35,19,FALSE))</f>
        <v/>
      </c>
      <c r="AG99" s="324" t="str">
        <f>IF(AG97="","",VLOOKUP(AG97,'シフト記号表（勤務時間帯）'!$C$6:$U$35,19,FALSE))</f>
        <v/>
      </c>
      <c r="AH99" s="325" t="str">
        <f>IF(AH97="","",VLOOKUP(AH97,'シフト記号表（勤務時間帯）'!$C$6:$U$35,19,FALSE))</f>
        <v/>
      </c>
      <c r="AI99" s="325" t="str">
        <f>IF(AI97="","",VLOOKUP(AI97,'シフト記号表（勤務時間帯）'!$C$6:$U$35,19,FALSE))</f>
        <v/>
      </c>
      <c r="AJ99" s="325" t="str">
        <f>IF(AJ97="","",VLOOKUP(AJ97,'シフト記号表（勤務時間帯）'!$C$6:$U$35,19,FALSE))</f>
        <v/>
      </c>
      <c r="AK99" s="325" t="str">
        <f>IF(AK97="","",VLOOKUP(AK97,'シフト記号表（勤務時間帯）'!$C$6:$U$35,19,FALSE))</f>
        <v/>
      </c>
      <c r="AL99" s="325" t="str">
        <f>IF(AL97="","",VLOOKUP(AL97,'シフト記号表（勤務時間帯）'!$C$6:$U$35,19,FALSE))</f>
        <v/>
      </c>
      <c r="AM99" s="326" t="str">
        <f>IF(AM97="","",VLOOKUP(AM97,'シフト記号表（勤務時間帯）'!$C$6:$U$35,19,FALSE))</f>
        <v/>
      </c>
      <c r="AN99" s="324" t="str">
        <f>IF(AN97="","",VLOOKUP(AN97,'シフト記号表（勤務時間帯）'!$C$6:$U$35,19,FALSE))</f>
        <v/>
      </c>
      <c r="AO99" s="325" t="str">
        <f>IF(AO97="","",VLOOKUP(AO97,'シフト記号表（勤務時間帯）'!$C$6:$U$35,19,FALSE))</f>
        <v/>
      </c>
      <c r="AP99" s="325" t="str">
        <f>IF(AP97="","",VLOOKUP(AP97,'シフト記号表（勤務時間帯）'!$C$6:$U$35,19,FALSE))</f>
        <v/>
      </c>
      <c r="AQ99" s="325" t="str">
        <f>IF(AQ97="","",VLOOKUP(AQ97,'シフト記号表（勤務時間帯）'!$C$6:$U$35,19,FALSE))</f>
        <v/>
      </c>
      <c r="AR99" s="325" t="str">
        <f>IF(AR97="","",VLOOKUP(AR97,'シフト記号表（勤務時間帯）'!$C$6:$U$35,19,FALSE))</f>
        <v/>
      </c>
      <c r="AS99" s="325" t="str">
        <f>IF(AS97="","",VLOOKUP(AS97,'シフト記号表（勤務時間帯）'!$C$6:$U$35,19,FALSE))</f>
        <v/>
      </c>
      <c r="AT99" s="326" t="str">
        <f>IF(AT97="","",VLOOKUP(AT97,'シフト記号表（勤務時間帯）'!$C$6:$U$35,19,FALSE))</f>
        <v/>
      </c>
      <c r="AU99" s="324" t="str">
        <f>IF(AU97="","",VLOOKUP(AU97,'シフト記号表（勤務時間帯）'!$C$6:$U$35,19,FALSE))</f>
        <v/>
      </c>
      <c r="AV99" s="325" t="str">
        <f>IF(AV97="","",VLOOKUP(AV97,'シフト記号表（勤務時間帯）'!$C$6:$U$35,19,FALSE))</f>
        <v/>
      </c>
      <c r="AW99" s="325" t="str">
        <f>IF(AW97="","",VLOOKUP(AW97,'シフト記号表（勤務時間帯）'!$C$6:$U$35,19,FALSE))</f>
        <v/>
      </c>
      <c r="AX99" s="797">
        <f>IF($BB$3="４週",SUM(S99:AT99),IF($BB$3="暦月",SUM(S99:AW99),""))</f>
        <v>0</v>
      </c>
      <c r="AY99" s="798"/>
      <c r="AZ99" s="799">
        <f>IF($BB$3="４週",AX99/4,IF($BB$3="暦月",'勤務形態一覧表（100名）'!AX99/('勤務形態一覧表（100名）'!$BB$8/7),""))</f>
        <v>0</v>
      </c>
      <c r="BA99" s="800"/>
      <c r="BB99" s="847"/>
      <c r="BC99" s="761"/>
      <c r="BD99" s="761"/>
      <c r="BE99" s="761"/>
      <c r="BF99" s="762"/>
    </row>
    <row r="100" spans="2:58" ht="20.25" customHeight="1" x14ac:dyDescent="0.15">
      <c r="B100" s="831">
        <f>B97+1</f>
        <v>27</v>
      </c>
      <c r="C100" s="833"/>
      <c r="D100" s="834"/>
      <c r="E100" s="835"/>
      <c r="F100" s="327"/>
      <c r="G100" s="747"/>
      <c r="H100" s="750"/>
      <c r="I100" s="751"/>
      <c r="J100" s="751"/>
      <c r="K100" s="752"/>
      <c r="L100" s="754"/>
      <c r="M100" s="755"/>
      <c r="N100" s="755"/>
      <c r="O100" s="756"/>
      <c r="P100" s="763" t="s">
        <v>770</v>
      </c>
      <c r="Q100" s="764"/>
      <c r="R100" s="765"/>
      <c r="S100" s="392"/>
      <c r="T100" s="393"/>
      <c r="U100" s="393"/>
      <c r="V100" s="393"/>
      <c r="W100" s="393"/>
      <c r="X100" s="393"/>
      <c r="Y100" s="394"/>
      <c r="Z100" s="392"/>
      <c r="AA100" s="393"/>
      <c r="AB100" s="393"/>
      <c r="AC100" s="393"/>
      <c r="AD100" s="393"/>
      <c r="AE100" s="393"/>
      <c r="AF100" s="394"/>
      <c r="AG100" s="392"/>
      <c r="AH100" s="393"/>
      <c r="AI100" s="393"/>
      <c r="AJ100" s="393"/>
      <c r="AK100" s="393"/>
      <c r="AL100" s="393"/>
      <c r="AM100" s="394"/>
      <c r="AN100" s="392"/>
      <c r="AO100" s="393"/>
      <c r="AP100" s="393"/>
      <c r="AQ100" s="393"/>
      <c r="AR100" s="393"/>
      <c r="AS100" s="393"/>
      <c r="AT100" s="394"/>
      <c r="AU100" s="392"/>
      <c r="AV100" s="393"/>
      <c r="AW100" s="393"/>
      <c r="AX100" s="949"/>
      <c r="AY100" s="950"/>
      <c r="AZ100" s="951"/>
      <c r="BA100" s="952"/>
      <c r="BB100" s="782"/>
      <c r="BC100" s="755"/>
      <c r="BD100" s="755"/>
      <c r="BE100" s="755"/>
      <c r="BF100" s="756"/>
    </row>
    <row r="101" spans="2:58" ht="20.25" customHeight="1" x14ac:dyDescent="0.15">
      <c r="B101" s="831"/>
      <c r="C101" s="836"/>
      <c r="D101" s="837"/>
      <c r="E101" s="838"/>
      <c r="F101" s="319"/>
      <c r="G101" s="748"/>
      <c r="H101" s="753"/>
      <c r="I101" s="751"/>
      <c r="J101" s="751"/>
      <c r="K101" s="752"/>
      <c r="L101" s="757"/>
      <c r="M101" s="758"/>
      <c r="N101" s="758"/>
      <c r="O101" s="759"/>
      <c r="P101" s="787" t="s">
        <v>484</v>
      </c>
      <c r="Q101" s="788"/>
      <c r="R101" s="789"/>
      <c r="S101" s="320" t="str">
        <f>IF(S100="","",VLOOKUP(S100,'シフト記号表（勤務時間帯）'!$C$6:$K$35,9,FALSE))</f>
        <v/>
      </c>
      <c r="T101" s="321" t="str">
        <f>IF(T100="","",VLOOKUP(T100,'シフト記号表（勤務時間帯）'!$C$6:$K$35,9,FALSE))</f>
        <v/>
      </c>
      <c r="U101" s="321" t="str">
        <f>IF(U100="","",VLOOKUP(U100,'シフト記号表（勤務時間帯）'!$C$6:$K$35,9,FALSE))</f>
        <v/>
      </c>
      <c r="V101" s="321" t="str">
        <f>IF(V100="","",VLOOKUP(V100,'シフト記号表（勤務時間帯）'!$C$6:$K$35,9,FALSE))</f>
        <v/>
      </c>
      <c r="W101" s="321" t="str">
        <f>IF(W100="","",VLOOKUP(W100,'シフト記号表（勤務時間帯）'!$C$6:$K$35,9,FALSE))</f>
        <v/>
      </c>
      <c r="X101" s="321" t="str">
        <f>IF(X100="","",VLOOKUP(X100,'シフト記号表（勤務時間帯）'!$C$6:$K$35,9,FALSE))</f>
        <v/>
      </c>
      <c r="Y101" s="322" t="str">
        <f>IF(Y100="","",VLOOKUP(Y100,'シフト記号表（勤務時間帯）'!$C$6:$K$35,9,FALSE))</f>
        <v/>
      </c>
      <c r="Z101" s="320" t="str">
        <f>IF(Z100="","",VLOOKUP(Z100,'シフト記号表（勤務時間帯）'!$C$6:$K$35,9,FALSE))</f>
        <v/>
      </c>
      <c r="AA101" s="321" t="str">
        <f>IF(AA100="","",VLOOKUP(AA100,'シフト記号表（勤務時間帯）'!$C$6:$K$35,9,FALSE))</f>
        <v/>
      </c>
      <c r="AB101" s="321" t="str">
        <f>IF(AB100="","",VLOOKUP(AB100,'シフト記号表（勤務時間帯）'!$C$6:$K$35,9,FALSE))</f>
        <v/>
      </c>
      <c r="AC101" s="321" t="str">
        <f>IF(AC100="","",VLOOKUP(AC100,'シフト記号表（勤務時間帯）'!$C$6:$K$35,9,FALSE))</f>
        <v/>
      </c>
      <c r="AD101" s="321" t="str">
        <f>IF(AD100="","",VLOOKUP(AD100,'シフト記号表（勤務時間帯）'!$C$6:$K$35,9,FALSE))</f>
        <v/>
      </c>
      <c r="AE101" s="321" t="str">
        <f>IF(AE100="","",VLOOKUP(AE100,'シフト記号表（勤務時間帯）'!$C$6:$K$35,9,FALSE))</f>
        <v/>
      </c>
      <c r="AF101" s="322" t="str">
        <f>IF(AF100="","",VLOOKUP(AF100,'シフト記号表（勤務時間帯）'!$C$6:$K$35,9,FALSE))</f>
        <v/>
      </c>
      <c r="AG101" s="320" t="str">
        <f>IF(AG100="","",VLOOKUP(AG100,'シフト記号表（勤務時間帯）'!$C$6:$K$35,9,FALSE))</f>
        <v/>
      </c>
      <c r="AH101" s="321" t="str">
        <f>IF(AH100="","",VLOOKUP(AH100,'シフト記号表（勤務時間帯）'!$C$6:$K$35,9,FALSE))</f>
        <v/>
      </c>
      <c r="AI101" s="321" t="str">
        <f>IF(AI100="","",VLOOKUP(AI100,'シフト記号表（勤務時間帯）'!$C$6:$K$35,9,FALSE))</f>
        <v/>
      </c>
      <c r="AJ101" s="321" t="str">
        <f>IF(AJ100="","",VLOOKUP(AJ100,'シフト記号表（勤務時間帯）'!$C$6:$K$35,9,FALSE))</f>
        <v/>
      </c>
      <c r="AK101" s="321" t="str">
        <f>IF(AK100="","",VLOOKUP(AK100,'シフト記号表（勤務時間帯）'!$C$6:$K$35,9,FALSE))</f>
        <v/>
      </c>
      <c r="AL101" s="321" t="str">
        <f>IF(AL100="","",VLOOKUP(AL100,'シフト記号表（勤務時間帯）'!$C$6:$K$35,9,FALSE))</f>
        <v/>
      </c>
      <c r="AM101" s="322" t="str">
        <f>IF(AM100="","",VLOOKUP(AM100,'シフト記号表（勤務時間帯）'!$C$6:$K$35,9,FALSE))</f>
        <v/>
      </c>
      <c r="AN101" s="320" t="str">
        <f>IF(AN100="","",VLOOKUP(AN100,'シフト記号表（勤務時間帯）'!$C$6:$K$35,9,FALSE))</f>
        <v/>
      </c>
      <c r="AO101" s="321" t="str">
        <f>IF(AO100="","",VLOOKUP(AO100,'シフト記号表（勤務時間帯）'!$C$6:$K$35,9,FALSE))</f>
        <v/>
      </c>
      <c r="AP101" s="321" t="str">
        <f>IF(AP100="","",VLOOKUP(AP100,'シフト記号表（勤務時間帯）'!$C$6:$K$35,9,FALSE))</f>
        <v/>
      </c>
      <c r="AQ101" s="321" t="str">
        <f>IF(AQ100="","",VLOOKUP(AQ100,'シフト記号表（勤務時間帯）'!$C$6:$K$35,9,FALSE))</f>
        <v/>
      </c>
      <c r="AR101" s="321" t="str">
        <f>IF(AR100="","",VLOOKUP(AR100,'シフト記号表（勤務時間帯）'!$C$6:$K$35,9,FALSE))</f>
        <v/>
      </c>
      <c r="AS101" s="321" t="str">
        <f>IF(AS100="","",VLOOKUP(AS100,'シフト記号表（勤務時間帯）'!$C$6:$K$35,9,FALSE))</f>
        <v/>
      </c>
      <c r="AT101" s="322" t="str">
        <f>IF(AT100="","",VLOOKUP(AT100,'シフト記号表（勤務時間帯）'!$C$6:$K$35,9,FALSE))</f>
        <v/>
      </c>
      <c r="AU101" s="320" t="str">
        <f>IF(AU100="","",VLOOKUP(AU100,'シフト記号表（勤務時間帯）'!$C$6:$K$35,9,FALSE))</f>
        <v/>
      </c>
      <c r="AV101" s="321" t="str">
        <f>IF(AV100="","",VLOOKUP(AV100,'シフト記号表（勤務時間帯）'!$C$6:$K$35,9,FALSE))</f>
        <v/>
      </c>
      <c r="AW101" s="321" t="str">
        <f>IF(AW100="","",VLOOKUP(AW100,'シフト記号表（勤務時間帯）'!$C$6:$K$35,9,FALSE))</f>
        <v/>
      </c>
      <c r="AX101" s="790">
        <f>IF($BB$3="４週",SUM(S101:AT101),IF($BB$3="暦月",SUM(S101:AW101),""))</f>
        <v>0</v>
      </c>
      <c r="AY101" s="791"/>
      <c r="AZ101" s="792">
        <f>IF($BB$3="４週",AX101/4,IF($BB$3="暦月",'勤務形態一覧表（100名）'!AX101/('勤務形態一覧表（100名）'!$BB$8/7),""))</f>
        <v>0</v>
      </c>
      <c r="BA101" s="793"/>
      <c r="BB101" s="783"/>
      <c r="BC101" s="758"/>
      <c r="BD101" s="758"/>
      <c r="BE101" s="758"/>
      <c r="BF101" s="759"/>
    </row>
    <row r="102" spans="2:58" ht="20.25" customHeight="1" x14ac:dyDescent="0.15">
      <c r="B102" s="831"/>
      <c r="C102" s="839"/>
      <c r="D102" s="840"/>
      <c r="E102" s="841"/>
      <c r="F102" s="395">
        <f>C100</f>
        <v>0</v>
      </c>
      <c r="G102" s="749"/>
      <c r="H102" s="753"/>
      <c r="I102" s="751"/>
      <c r="J102" s="751"/>
      <c r="K102" s="752"/>
      <c r="L102" s="760"/>
      <c r="M102" s="761"/>
      <c r="N102" s="761"/>
      <c r="O102" s="762"/>
      <c r="P102" s="828" t="s">
        <v>485</v>
      </c>
      <c r="Q102" s="829"/>
      <c r="R102" s="830"/>
      <c r="S102" s="324" t="str">
        <f>IF(S100="","",VLOOKUP(S100,'シフト記号表（勤務時間帯）'!$C$6:$U$35,19,FALSE))</f>
        <v/>
      </c>
      <c r="T102" s="325" t="str">
        <f>IF(T100="","",VLOOKUP(T100,'シフト記号表（勤務時間帯）'!$C$6:$U$35,19,FALSE))</f>
        <v/>
      </c>
      <c r="U102" s="325" t="str">
        <f>IF(U100="","",VLOOKUP(U100,'シフト記号表（勤務時間帯）'!$C$6:$U$35,19,FALSE))</f>
        <v/>
      </c>
      <c r="V102" s="325" t="str">
        <f>IF(V100="","",VLOOKUP(V100,'シフト記号表（勤務時間帯）'!$C$6:$U$35,19,FALSE))</f>
        <v/>
      </c>
      <c r="W102" s="325" t="str">
        <f>IF(W100="","",VLOOKUP(W100,'シフト記号表（勤務時間帯）'!$C$6:$U$35,19,FALSE))</f>
        <v/>
      </c>
      <c r="X102" s="325" t="str">
        <f>IF(X100="","",VLOOKUP(X100,'シフト記号表（勤務時間帯）'!$C$6:$U$35,19,FALSE))</f>
        <v/>
      </c>
      <c r="Y102" s="326" t="str">
        <f>IF(Y100="","",VLOOKUP(Y100,'シフト記号表（勤務時間帯）'!$C$6:$U$35,19,FALSE))</f>
        <v/>
      </c>
      <c r="Z102" s="324" t="str">
        <f>IF(Z100="","",VLOOKUP(Z100,'シフト記号表（勤務時間帯）'!$C$6:$U$35,19,FALSE))</f>
        <v/>
      </c>
      <c r="AA102" s="325" t="str">
        <f>IF(AA100="","",VLOOKUP(AA100,'シフト記号表（勤務時間帯）'!$C$6:$U$35,19,FALSE))</f>
        <v/>
      </c>
      <c r="AB102" s="325" t="str">
        <f>IF(AB100="","",VLOOKUP(AB100,'シフト記号表（勤務時間帯）'!$C$6:$U$35,19,FALSE))</f>
        <v/>
      </c>
      <c r="AC102" s="325" t="str">
        <f>IF(AC100="","",VLOOKUP(AC100,'シフト記号表（勤務時間帯）'!$C$6:$U$35,19,FALSE))</f>
        <v/>
      </c>
      <c r="AD102" s="325" t="str">
        <f>IF(AD100="","",VLOOKUP(AD100,'シフト記号表（勤務時間帯）'!$C$6:$U$35,19,FALSE))</f>
        <v/>
      </c>
      <c r="AE102" s="325" t="str">
        <f>IF(AE100="","",VLOOKUP(AE100,'シフト記号表（勤務時間帯）'!$C$6:$U$35,19,FALSE))</f>
        <v/>
      </c>
      <c r="AF102" s="326" t="str">
        <f>IF(AF100="","",VLOOKUP(AF100,'シフト記号表（勤務時間帯）'!$C$6:$U$35,19,FALSE))</f>
        <v/>
      </c>
      <c r="AG102" s="324" t="str">
        <f>IF(AG100="","",VLOOKUP(AG100,'シフト記号表（勤務時間帯）'!$C$6:$U$35,19,FALSE))</f>
        <v/>
      </c>
      <c r="AH102" s="325" t="str">
        <f>IF(AH100="","",VLOOKUP(AH100,'シフト記号表（勤務時間帯）'!$C$6:$U$35,19,FALSE))</f>
        <v/>
      </c>
      <c r="AI102" s="325" t="str">
        <f>IF(AI100="","",VLOOKUP(AI100,'シフト記号表（勤務時間帯）'!$C$6:$U$35,19,FALSE))</f>
        <v/>
      </c>
      <c r="AJ102" s="325" t="str">
        <f>IF(AJ100="","",VLOOKUP(AJ100,'シフト記号表（勤務時間帯）'!$C$6:$U$35,19,FALSE))</f>
        <v/>
      </c>
      <c r="AK102" s="325" t="str">
        <f>IF(AK100="","",VLOOKUP(AK100,'シフト記号表（勤務時間帯）'!$C$6:$U$35,19,FALSE))</f>
        <v/>
      </c>
      <c r="AL102" s="325" t="str">
        <f>IF(AL100="","",VLOOKUP(AL100,'シフト記号表（勤務時間帯）'!$C$6:$U$35,19,FALSE))</f>
        <v/>
      </c>
      <c r="AM102" s="326" t="str">
        <f>IF(AM100="","",VLOOKUP(AM100,'シフト記号表（勤務時間帯）'!$C$6:$U$35,19,FALSE))</f>
        <v/>
      </c>
      <c r="AN102" s="324" t="str">
        <f>IF(AN100="","",VLOOKUP(AN100,'シフト記号表（勤務時間帯）'!$C$6:$U$35,19,FALSE))</f>
        <v/>
      </c>
      <c r="AO102" s="325" t="str">
        <f>IF(AO100="","",VLOOKUP(AO100,'シフト記号表（勤務時間帯）'!$C$6:$U$35,19,FALSE))</f>
        <v/>
      </c>
      <c r="AP102" s="325" t="str">
        <f>IF(AP100="","",VLOOKUP(AP100,'シフト記号表（勤務時間帯）'!$C$6:$U$35,19,FALSE))</f>
        <v/>
      </c>
      <c r="AQ102" s="325" t="str">
        <f>IF(AQ100="","",VLOOKUP(AQ100,'シフト記号表（勤務時間帯）'!$C$6:$U$35,19,FALSE))</f>
        <v/>
      </c>
      <c r="AR102" s="325" t="str">
        <f>IF(AR100="","",VLOOKUP(AR100,'シフト記号表（勤務時間帯）'!$C$6:$U$35,19,FALSE))</f>
        <v/>
      </c>
      <c r="AS102" s="325" t="str">
        <f>IF(AS100="","",VLOOKUP(AS100,'シフト記号表（勤務時間帯）'!$C$6:$U$35,19,FALSE))</f>
        <v/>
      </c>
      <c r="AT102" s="326" t="str">
        <f>IF(AT100="","",VLOOKUP(AT100,'シフト記号表（勤務時間帯）'!$C$6:$U$35,19,FALSE))</f>
        <v/>
      </c>
      <c r="AU102" s="324" t="str">
        <f>IF(AU100="","",VLOOKUP(AU100,'シフト記号表（勤務時間帯）'!$C$6:$U$35,19,FALSE))</f>
        <v/>
      </c>
      <c r="AV102" s="325" t="str">
        <f>IF(AV100="","",VLOOKUP(AV100,'シフト記号表（勤務時間帯）'!$C$6:$U$35,19,FALSE))</f>
        <v/>
      </c>
      <c r="AW102" s="325" t="str">
        <f>IF(AW100="","",VLOOKUP(AW100,'シフト記号表（勤務時間帯）'!$C$6:$U$35,19,FALSE))</f>
        <v/>
      </c>
      <c r="AX102" s="797">
        <f>IF($BB$3="４週",SUM(S102:AT102),IF($BB$3="暦月",SUM(S102:AW102),""))</f>
        <v>0</v>
      </c>
      <c r="AY102" s="798"/>
      <c r="AZ102" s="799">
        <f>IF($BB$3="４週",AX102/4,IF($BB$3="暦月",'勤務形態一覧表（100名）'!AX102/('勤務形態一覧表（100名）'!$BB$8/7),""))</f>
        <v>0</v>
      </c>
      <c r="BA102" s="800"/>
      <c r="BB102" s="847"/>
      <c r="BC102" s="761"/>
      <c r="BD102" s="761"/>
      <c r="BE102" s="761"/>
      <c r="BF102" s="762"/>
    </row>
    <row r="103" spans="2:58" ht="20.25" customHeight="1" x14ac:dyDescent="0.15">
      <c r="B103" s="831">
        <f>B100+1</f>
        <v>28</v>
      </c>
      <c r="C103" s="833"/>
      <c r="D103" s="834"/>
      <c r="E103" s="835"/>
      <c r="F103" s="327"/>
      <c r="G103" s="747"/>
      <c r="H103" s="750"/>
      <c r="I103" s="751"/>
      <c r="J103" s="751"/>
      <c r="K103" s="752"/>
      <c r="L103" s="754"/>
      <c r="M103" s="755"/>
      <c r="N103" s="755"/>
      <c r="O103" s="756"/>
      <c r="P103" s="763" t="s">
        <v>770</v>
      </c>
      <c r="Q103" s="764"/>
      <c r="R103" s="765"/>
      <c r="S103" s="392"/>
      <c r="T103" s="393"/>
      <c r="U103" s="393"/>
      <c r="V103" s="393"/>
      <c r="W103" s="393"/>
      <c r="X103" s="393"/>
      <c r="Y103" s="394"/>
      <c r="Z103" s="392"/>
      <c r="AA103" s="393"/>
      <c r="AB103" s="393"/>
      <c r="AC103" s="393"/>
      <c r="AD103" s="393"/>
      <c r="AE103" s="393"/>
      <c r="AF103" s="394"/>
      <c r="AG103" s="392"/>
      <c r="AH103" s="393"/>
      <c r="AI103" s="393"/>
      <c r="AJ103" s="393"/>
      <c r="AK103" s="393"/>
      <c r="AL103" s="393"/>
      <c r="AM103" s="394"/>
      <c r="AN103" s="392"/>
      <c r="AO103" s="393"/>
      <c r="AP103" s="393"/>
      <c r="AQ103" s="393"/>
      <c r="AR103" s="393"/>
      <c r="AS103" s="393"/>
      <c r="AT103" s="394"/>
      <c r="AU103" s="392"/>
      <c r="AV103" s="393"/>
      <c r="AW103" s="393"/>
      <c r="AX103" s="949"/>
      <c r="AY103" s="950"/>
      <c r="AZ103" s="951"/>
      <c r="BA103" s="952"/>
      <c r="BB103" s="782"/>
      <c r="BC103" s="755"/>
      <c r="BD103" s="755"/>
      <c r="BE103" s="755"/>
      <c r="BF103" s="756"/>
    </row>
    <row r="104" spans="2:58" ht="20.25" customHeight="1" x14ac:dyDescent="0.15">
      <c r="B104" s="831"/>
      <c r="C104" s="836"/>
      <c r="D104" s="837"/>
      <c r="E104" s="838"/>
      <c r="F104" s="319"/>
      <c r="G104" s="748"/>
      <c r="H104" s="753"/>
      <c r="I104" s="751"/>
      <c r="J104" s="751"/>
      <c r="K104" s="752"/>
      <c r="L104" s="757"/>
      <c r="M104" s="758"/>
      <c r="N104" s="758"/>
      <c r="O104" s="759"/>
      <c r="P104" s="787" t="s">
        <v>484</v>
      </c>
      <c r="Q104" s="788"/>
      <c r="R104" s="789"/>
      <c r="S104" s="320" t="str">
        <f>IF(S103="","",VLOOKUP(S103,'シフト記号表（勤務時間帯）'!$C$6:$K$35,9,FALSE))</f>
        <v/>
      </c>
      <c r="T104" s="321" t="str">
        <f>IF(T103="","",VLOOKUP(T103,'シフト記号表（勤務時間帯）'!$C$6:$K$35,9,FALSE))</f>
        <v/>
      </c>
      <c r="U104" s="321" t="str">
        <f>IF(U103="","",VLOOKUP(U103,'シフト記号表（勤務時間帯）'!$C$6:$K$35,9,FALSE))</f>
        <v/>
      </c>
      <c r="V104" s="321" t="str">
        <f>IF(V103="","",VLOOKUP(V103,'シフト記号表（勤務時間帯）'!$C$6:$K$35,9,FALSE))</f>
        <v/>
      </c>
      <c r="W104" s="321" t="str">
        <f>IF(W103="","",VLOOKUP(W103,'シフト記号表（勤務時間帯）'!$C$6:$K$35,9,FALSE))</f>
        <v/>
      </c>
      <c r="X104" s="321" t="str">
        <f>IF(X103="","",VLOOKUP(X103,'シフト記号表（勤務時間帯）'!$C$6:$K$35,9,FALSE))</f>
        <v/>
      </c>
      <c r="Y104" s="322" t="str">
        <f>IF(Y103="","",VLOOKUP(Y103,'シフト記号表（勤務時間帯）'!$C$6:$K$35,9,FALSE))</f>
        <v/>
      </c>
      <c r="Z104" s="320" t="str">
        <f>IF(Z103="","",VLOOKUP(Z103,'シフト記号表（勤務時間帯）'!$C$6:$K$35,9,FALSE))</f>
        <v/>
      </c>
      <c r="AA104" s="321" t="str">
        <f>IF(AA103="","",VLOOKUP(AA103,'シフト記号表（勤務時間帯）'!$C$6:$K$35,9,FALSE))</f>
        <v/>
      </c>
      <c r="AB104" s="321" t="str">
        <f>IF(AB103="","",VLOOKUP(AB103,'シフト記号表（勤務時間帯）'!$C$6:$K$35,9,FALSE))</f>
        <v/>
      </c>
      <c r="AC104" s="321" t="str">
        <f>IF(AC103="","",VLOOKUP(AC103,'シフト記号表（勤務時間帯）'!$C$6:$K$35,9,FALSE))</f>
        <v/>
      </c>
      <c r="AD104" s="321" t="str">
        <f>IF(AD103="","",VLOOKUP(AD103,'シフト記号表（勤務時間帯）'!$C$6:$K$35,9,FALSE))</f>
        <v/>
      </c>
      <c r="AE104" s="321" t="str">
        <f>IF(AE103="","",VLOOKUP(AE103,'シフト記号表（勤務時間帯）'!$C$6:$K$35,9,FALSE))</f>
        <v/>
      </c>
      <c r="AF104" s="322" t="str">
        <f>IF(AF103="","",VLOOKUP(AF103,'シフト記号表（勤務時間帯）'!$C$6:$K$35,9,FALSE))</f>
        <v/>
      </c>
      <c r="AG104" s="320" t="str">
        <f>IF(AG103="","",VLOOKUP(AG103,'シフト記号表（勤務時間帯）'!$C$6:$K$35,9,FALSE))</f>
        <v/>
      </c>
      <c r="AH104" s="321" t="str">
        <f>IF(AH103="","",VLOOKUP(AH103,'シフト記号表（勤務時間帯）'!$C$6:$K$35,9,FALSE))</f>
        <v/>
      </c>
      <c r="AI104" s="321" t="str">
        <f>IF(AI103="","",VLOOKUP(AI103,'シフト記号表（勤務時間帯）'!$C$6:$K$35,9,FALSE))</f>
        <v/>
      </c>
      <c r="AJ104" s="321" t="str">
        <f>IF(AJ103="","",VLOOKUP(AJ103,'シフト記号表（勤務時間帯）'!$C$6:$K$35,9,FALSE))</f>
        <v/>
      </c>
      <c r="AK104" s="321" t="str">
        <f>IF(AK103="","",VLOOKUP(AK103,'シフト記号表（勤務時間帯）'!$C$6:$K$35,9,FALSE))</f>
        <v/>
      </c>
      <c r="AL104" s="321" t="str">
        <f>IF(AL103="","",VLOOKUP(AL103,'シフト記号表（勤務時間帯）'!$C$6:$K$35,9,FALSE))</f>
        <v/>
      </c>
      <c r="AM104" s="322" t="str">
        <f>IF(AM103="","",VLOOKUP(AM103,'シフト記号表（勤務時間帯）'!$C$6:$K$35,9,FALSE))</f>
        <v/>
      </c>
      <c r="AN104" s="320" t="str">
        <f>IF(AN103="","",VLOOKUP(AN103,'シフト記号表（勤務時間帯）'!$C$6:$K$35,9,FALSE))</f>
        <v/>
      </c>
      <c r="AO104" s="321" t="str">
        <f>IF(AO103="","",VLOOKUP(AO103,'シフト記号表（勤務時間帯）'!$C$6:$K$35,9,FALSE))</f>
        <v/>
      </c>
      <c r="AP104" s="321" t="str">
        <f>IF(AP103="","",VLOOKUP(AP103,'シフト記号表（勤務時間帯）'!$C$6:$K$35,9,FALSE))</f>
        <v/>
      </c>
      <c r="AQ104" s="321" t="str">
        <f>IF(AQ103="","",VLOOKUP(AQ103,'シフト記号表（勤務時間帯）'!$C$6:$K$35,9,FALSE))</f>
        <v/>
      </c>
      <c r="AR104" s="321" t="str">
        <f>IF(AR103="","",VLOOKUP(AR103,'シフト記号表（勤務時間帯）'!$C$6:$K$35,9,FALSE))</f>
        <v/>
      </c>
      <c r="AS104" s="321" t="str">
        <f>IF(AS103="","",VLOOKUP(AS103,'シフト記号表（勤務時間帯）'!$C$6:$K$35,9,FALSE))</f>
        <v/>
      </c>
      <c r="AT104" s="322" t="str">
        <f>IF(AT103="","",VLOOKUP(AT103,'シフト記号表（勤務時間帯）'!$C$6:$K$35,9,FALSE))</f>
        <v/>
      </c>
      <c r="AU104" s="320" t="str">
        <f>IF(AU103="","",VLOOKUP(AU103,'シフト記号表（勤務時間帯）'!$C$6:$K$35,9,FALSE))</f>
        <v/>
      </c>
      <c r="AV104" s="321" t="str">
        <f>IF(AV103="","",VLOOKUP(AV103,'シフト記号表（勤務時間帯）'!$C$6:$K$35,9,FALSE))</f>
        <v/>
      </c>
      <c r="AW104" s="321" t="str">
        <f>IF(AW103="","",VLOOKUP(AW103,'シフト記号表（勤務時間帯）'!$C$6:$K$35,9,FALSE))</f>
        <v/>
      </c>
      <c r="AX104" s="790">
        <f>IF($BB$3="４週",SUM(S104:AT104),IF($BB$3="暦月",SUM(S104:AW104),""))</f>
        <v>0</v>
      </c>
      <c r="AY104" s="791"/>
      <c r="AZ104" s="792">
        <f>IF($BB$3="４週",AX104/4,IF($BB$3="暦月",'勤務形態一覧表（100名）'!AX104/('勤務形態一覧表（100名）'!$BB$8/7),""))</f>
        <v>0</v>
      </c>
      <c r="BA104" s="793"/>
      <c r="BB104" s="783"/>
      <c r="BC104" s="758"/>
      <c r="BD104" s="758"/>
      <c r="BE104" s="758"/>
      <c r="BF104" s="759"/>
    </row>
    <row r="105" spans="2:58" ht="20.25" customHeight="1" x14ac:dyDescent="0.15">
      <c r="B105" s="831"/>
      <c r="C105" s="839"/>
      <c r="D105" s="840"/>
      <c r="E105" s="841"/>
      <c r="F105" s="395">
        <f>C103</f>
        <v>0</v>
      </c>
      <c r="G105" s="749"/>
      <c r="H105" s="753"/>
      <c r="I105" s="751"/>
      <c r="J105" s="751"/>
      <c r="K105" s="752"/>
      <c r="L105" s="760"/>
      <c r="M105" s="761"/>
      <c r="N105" s="761"/>
      <c r="O105" s="762"/>
      <c r="P105" s="828" t="s">
        <v>485</v>
      </c>
      <c r="Q105" s="829"/>
      <c r="R105" s="830"/>
      <c r="S105" s="324" t="str">
        <f>IF(S103="","",VLOOKUP(S103,'シフト記号表（勤務時間帯）'!$C$6:$U$35,19,FALSE))</f>
        <v/>
      </c>
      <c r="T105" s="325" t="str">
        <f>IF(T103="","",VLOOKUP(T103,'シフト記号表（勤務時間帯）'!$C$6:$U$35,19,FALSE))</f>
        <v/>
      </c>
      <c r="U105" s="325" t="str">
        <f>IF(U103="","",VLOOKUP(U103,'シフト記号表（勤務時間帯）'!$C$6:$U$35,19,FALSE))</f>
        <v/>
      </c>
      <c r="V105" s="325" t="str">
        <f>IF(V103="","",VLOOKUP(V103,'シフト記号表（勤務時間帯）'!$C$6:$U$35,19,FALSE))</f>
        <v/>
      </c>
      <c r="W105" s="325" t="str">
        <f>IF(W103="","",VLOOKUP(W103,'シフト記号表（勤務時間帯）'!$C$6:$U$35,19,FALSE))</f>
        <v/>
      </c>
      <c r="X105" s="325" t="str">
        <f>IF(X103="","",VLOOKUP(X103,'シフト記号表（勤務時間帯）'!$C$6:$U$35,19,FALSE))</f>
        <v/>
      </c>
      <c r="Y105" s="326" t="str">
        <f>IF(Y103="","",VLOOKUP(Y103,'シフト記号表（勤務時間帯）'!$C$6:$U$35,19,FALSE))</f>
        <v/>
      </c>
      <c r="Z105" s="324" t="str">
        <f>IF(Z103="","",VLOOKUP(Z103,'シフト記号表（勤務時間帯）'!$C$6:$U$35,19,FALSE))</f>
        <v/>
      </c>
      <c r="AA105" s="325" t="str">
        <f>IF(AA103="","",VLOOKUP(AA103,'シフト記号表（勤務時間帯）'!$C$6:$U$35,19,FALSE))</f>
        <v/>
      </c>
      <c r="AB105" s="325" t="str">
        <f>IF(AB103="","",VLOOKUP(AB103,'シフト記号表（勤務時間帯）'!$C$6:$U$35,19,FALSE))</f>
        <v/>
      </c>
      <c r="AC105" s="325" t="str">
        <f>IF(AC103="","",VLOOKUP(AC103,'シフト記号表（勤務時間帯）'!$C$6:$U$35,19,FALSE))</f>
        <v/>
      </c>
      <c r="AD105" s="325" t="str">
        <f>IF(AD103="","",VLOOKUP(AD103,'シフト記号表（勤務時間帯）'!$C$6:$U$35,19,FALSE))</f>
        <v/>
      </c>
      <c r="AE105" s="325" t="str">
        <f>IF(AE103="","",VLOOKUP(AE103,'シフト記号表（勤務時間帯）'!$C$6:$U$35,19,FALSE))</f>
        <v/>
      </c>
      <c r="AF105" s="326" t="str">
        <f>IF(AF103="","",VLOOKUP(AF103,'シフト記号表（勤務時間帯）'!$C$6:$U$35,19,FALSE))</f>
        <v/>
      </c>
      <c r="AG105" s="324" t="str">
        <f>IF(AG103="","",VLOOKUP(AG103,'シフト記号表（勤務時間帯）'!$C$6:$U$35,19,FALSE))</f>
        <v/>
      </c>
      <c r="AH105" s="325" t="str">
        <f>IF(AH103="","",VLOOKUP(AH103,'シフト記号表（勤務時間帯）'!$C$6:$U$35,19,FALSE))</f>
        <v/>
      </c>
      <c r="AI105" s="325" t="str">
        <f>IF(AI103="","",VLOOKUP(AI103,'シフト記号表（勤務時間帯）'!$C$6:$U$35,19,FALSE))</f>
        <v/>
      </c>
      <c r="AJ105" s="325" t="str">
        <f>IF(AJ103="","",VLOOKUP(AJ103,'シフト記号表（勤務時間帯）'!$C$6:$U$35,19,FALSE))</f>
        <v/>
      </c>
      <c r="AK105" s="325" t="str">
        <f>IF(AK103="","",VLOOKUP(AK103,'シフト記号表（勤務時間帯）'!$C$6:$U$35,19,FALSE))</f>
        <v/>
      </c>
      <c r="AL105" s="325" t="str">
        <f>IF(AL103="","",VLOOKUP(AL103,'シフト記号表（勤務時間帯）'!$C$6:$U$35,19,FALSE))</f>
        <v/>
      </c>
      <c r="AM105" s="326" t="str">
        <f>IF(AM103="","",VLOOKUP(AM103,'シフト記号表（勤務時間帯）'!$C$6:$U$35,19,FALSE))</f>
        <v/>
      </c>
      <c r="AN105" s="324" t="str">
        <f>IF(AN103="","",VLOOKUP(AN103,'シフト記号表（勤務時間帯）'!$C$6:$U$35,19,FALSE))</f>
        <v/>
      </c>
      <c r="AO105" s="325" t="str">
        <f>IF(AO103="","",VLOOKUP(AO103,'シフト記号表（勤務時間帯）'!$C$6:$U$35,19,FALSE))</f>
        <v/>
      </c>
      <c r="AP105" s="325" t="str">
        <f>IF(AP103="","",VLOOKUP(AP103,'シフト記号表（勤務時間帯）'!$C$6:$U$35,19,FALSE))</f>
        <v/>
      </c>
      <c r="AQ105" s="325" t="str">
        <f>IF(AQ103="","",VLOOKUP(AQ103,'シフト記号表（勤務時間帯）'!$C$6:$U$35,19,FALSE))</f>
        <v/>
      </c>
      <c r="AR105" s="325" t="str">
        <f>IF(AR103="","",VLOOKUP(AR103,'シフト記号表（勤務時間帯）'!$C$6:$U$35,19,FALSE))</f>
        <v/>
      </c>
      <c r="AS105" s="325" t="str">
        <f>IF(AS103="","",VLOOKUP(AS103,'シフト記号表（勤務時間帯）'!$C$6:$U$35,19,FALSE))</f>
        <v/>
      </c>
      <c r="AT105" s="326" t="str">
        <f>IF(AT103="","",VLOOKUP(AT103,'シフト記号表（勤務時間帯）'!$C$6:$U$35,19,FALSE))</f>
        <v/>
      </c>
      <c r="AU105" s="324" t="str">
        <f>IF(AU103="","",VLOOKUP(AU103,'シフト記号表（勤務時間帯）'!$C$6:$U$35,19,FALSE))</f>
        <v/>
      </c>
      <c r="AV105" s="325" t="str">
        <f>IF(AV103="","",VLOOKUP(AV103,'シフト記号表（勤務時間帯）'!$C$6:$U$35,19,FALSE))</f>
        <v/>
      </c>
      <c r="AW105" s="325" t="str">
        <f>IF(AW103="","",VLOOKUP(AW103,'シフト記号表（勤務時間帯）'!$C$6:$U$35,19,FALSE))</f>
        <v/>
      </c>
      <c r="AX105" s="797">
        <f>IF($BB$3="４週",SUM(S105:AT105),IF($BB$3="暦月",SUM(S105:AW105),""))</f>
        <v>0</v>
      </c>
      <c r="AY105" s="798"/>
      <c r="AZ105" s="799">
        <f>IF($BB$3="４週",AX105/4,IF($BB$3="暦月",'勤務形態一覧表（100名）'!AX105/('勤務形態一覧表（100名）'!$BB$8/7),""))</f>
        <v>0</v>
      </c>
      <c r="BA105" s="800"/>
      <c r="BB105" s="847"/>
      <c r="BC105" s="761"/>
      <c r="BD105" s="761"/>
      <c r="BE105" s="761"/>
      <c r="BF105" s="762"/>
    </row>
    <row r="106" spans="2:58" ht="20.25" customHeight="1" x14ac:dyDescent="0.15">
      <c r="B106" s="831">
        <f>B103+1</f>
        <v>29</v>
      </c>
      <c r="C106" s="833"/>
      <c r="D106" s="834"/>
      <c r="E106" s="835"/>
      <c r="F106" s="327"/>
      <c r="G106" s="747"/>
      <c r="H106" s="750"/>
      <c r="I106" s="751"/>
      <c r="J106" s="751"/>
      <c r="K106" s="752"/>
      <c r="L106" s="754"/>
      <c r="M106" s="755"/>
      <c r="N106" s="755"/>
      <c r="O106" s="756"/>
      <c r="P106" s="763" t="s">
        <v>770</v>
      </c>
      <c r="Q106" s="764"/>
      <c r="R106" s="765"/>
      <c r="S106" s="392"/>
      <c r="T106" s="393"/>
      <c r="U106" s="393"/>
      <c r="V106" s="393"/>
      <c r="W106" s="393"/>
      <c r="X106" s="393"/>
      <c r="Y106" s="394"/>
      <c r="Z106" s="392"/>
      <c r="AA106" s="393"/>
      <c r="AB106" s="393"/>
      <c r="AC106" s="393"/>
      <c r="AD106" s="393"/>
      <c r="AE106" s="393"/>
      <c r="AF106" s="394"/>
      <c r="AG106" s="392"/>
      <c r="AH106" s="393"/>
      <c r="AI106" s="393"/>
      <c r="AJ106" s="393"/>
      <c r="AK106" s="393"/>
      <c r="AL106" s="393"/>
      <c r="AM106" s="394"/>
      <c r="AN106" s="392"/>
      <c r="AO106" s="393"/>
      <c r="AP106" s="393"/>
      <c r="AQ106" s="393"/>
      <c r="AR106" s="393"/>
      <c r="AS106" s="393"/>
      <c r="AT106" s="394"/>
      <c r="AU106" s="392"/>
      <c r="AV106" s="393"/>
      <c r="AW106" s="393"/>
      <c r="AX106" s="949"/>
      <c r="AY106" s="950"/>
      <c r="AZ106" s="951"/>
      <c r="BA106" s="952"/>
      <c r="BB106" s="782"/>
      <c r="BC106" s="755"/>
      <c r="BD106" s="755"/>
      <c r="BE106" s="755"/>
      <c r="BF106" s="756"/>
    </row>
    <row r="107" spans="2:58" ht="20.25" customHeight="1" x14ac:dyDescent="0.15">
      <c r="B107" s="831"/>
      <c r="C107" s="836"/>
      <c r="D107" s="837"/>
      <c r="E107" s="838"/>
      <c r="F107" s="319"/>
      <c r="G107" s="748"/>
      <c r="H107" s="753"/>
      <c r="I107" s="751"/>
      <c r="J107" s="751"/>
      <c r="K107" s="752"/>
      <c r="L107" s="757"/>
      <c r="M107" s="758"/>
      <c r="N107" s="758"/>
      <c r="O107" s="759"/>
      <c r="P107" s="787" t="s">
        <v>484</v>
      </c>
      <c r="Q107" s="788"/>
      <c r="R107" s="789"/>
      <c r="S107" s="320" t="str">
        <f>IF(S106="","",VLOOKUP(S106,'シフト記号表（勤務時間帯）'!$C$6:$K$35,9,FALSE))</f>
        <v/>
      </c>
      <c r="T107" s="321" t="str">
        <f>IF(T106="","",VLOOKUP(T106,'シフト記号表（勤務時間帯）'!$C$6:$K$35,9,FALSE))</f>
        <v/>
      </c>
      <c r="U107" s="321" t="str">
        <f>IF(U106="","",VLOOKUP(U106,'シフト記号表（勤務時間帯）'!$C$6:$K$35,9,FALSE))</f>
        <v/>
      </c>
      <c r="V107" s="321" t="str">
        <f>IF(V106="","",VLOOKUP(V106,'シフト記号表（勤務時間帯）'!$C$6:$K$35,9,FALSE))</f>
        <v/>
      </c>
      <c r="W107" s="321" t="str">
        <f>IF(W106="","",VLOOKUP(W106,'シフト記号表（勤務時間帯）'!$C$6:$K$35,9,FALSE))</f>
        <v/>
      </c>
      <c r="X107" s="321" t="str">
        <f>IF(X106="","",VLOOKUP(X106,'シフト記号表（勤務時間帯）'!$C$6:$K$35,9,FALSE))</f>
        <v/>
      </c>
      <c r="Y107" s="322" t="str">
        <f>IF(Y106="","",VLOOKUP(Y106,'シフト記号表（勤務時間帯）'!$C$6:$K$35,9,FALSE))</f>
        <v/>
      </c>
      <c r="Z107" s="320" t="str">
        <f>IF(Z106="","",VLOOKUP(Z106,'シフト記号表（勤務時間帯）'!$C$6:$K$35,9,FALSE))</f>
        <v/>
      </c>
      <c r="AA107" s="321" t="str">
        <f>IF(AA106="","",VLOOKUP(AA106,'シフト記号表（勤務時間帯）'!$C$6:$K$35,9,FALSE))</f>
        <v/>
      </c>
      <c r="AB107" s="321" t="str">
        <f>IF(AB106="","",VLOOKUP(AB106,'シフト記号表（勤務時間帯）'!$C$6:$K$35,9,FALSE))</f>
        <v/>
      </c>
      <c r="AC107" s="321" t="str">
        <f>IF(AC106="","",VLOOKUP(AC106,'シフト記号表（勤務時間帯）'!$C$6:$K$35,9,FALSE))</f>
        <v/>
      </c>
      <c r="AD107" s="321" t="str">
        <f>IF(AD106="","",VLOOKUP(AD106,'シフト記号表（勤務時間帯）'!$C$6:$K$35,9,FALSE))</f>
        <v/>
      </c>
      <c r="AE107" s="321" t="str">
        <f>IF(AE106="","",VLOOKUP(AE106,'シフト記号表（勤務時間帯）'!$C$6:$K$35,9,FALSE))</f>
        <v/>
      </c>
      <c r="AF107" s="322" t="str">
        <f>IF(AF106="","",VLOOKUP(AF106,'シフト記号表（勤務時間帯）'!$C$6:$K$35,9,FALSE))</f>
        <v/>
      </c>
      <c r="AG107" s="320" t="str">
        <f>IF(AG106="","",VLOOKUP(AG106,'シフト記号表（勤務時間帯）'!$C$6:$K$35,9,FALSE))</f>
        <v/>
      </c>
      <c r="AH107" s="321" t="str">
        <f>IF(AH106="","",VLOOKUP(AH106,'シフト記号表（勤務時間帯）'!$C$6:$K$35,9,FALSE))</f>
        <v/>
      </c>
      <c r="AI107" s="321" t="str">
        <f>IF(AI106="","",VLOOKUP(AI106,'シフト記号表（勤務時間帯）'!$C$6:$K$35,9,FALSE))</f>
        <v/>
      </c>
      <c r="AJ107" s="321" t="str">
        <f>IF(AJ106="","",VLOOKUP(AJ106,'シフト記号表（勤務時間帯）'!$C$6:$K$35,9,FALSE))</f>
        <v/>
      </c>
      <c r="AK107" s="321" t="str">
        <f>IF(AK106="","",VLOOKUP(AK106,'シフト記号表（勤務時間帯）'!$C$6:$K$35,9,FALSE))</f>
        <v/>
      </c>
      <c r="AL107" s="321" t="str">
        <f>IF(AL106="","",VLOOKUP(AL106,'シフト記号表（勤務時間帯）'!$C$6:$K$35,9,FALSE))</f>
        <v/>
      </c>
      <c r="AM107" s="322" t="str">
        <f>IF(AM106="","",VLOOKUP(AM106,'シフト記号表（勤務時間帯）'!$C$6:$K$35,9,FALSE))</f>
        <v/>
      </c>
      <c r="AN107" s="320" t="str">
        <f>IF(AN106="","",VLOOKUP(AN106,'シフト記号表（勤務時間帯）'!$C$6:$K$35,9,FALSE))</f>
        <v/>
      </c>
      <c r="AO107" s="321" t="str">
        <f>IF(AO106="","",VLOOKUP(AO106,'シフト記号表（勤務時間帯）'!$C$6:$K$35,9,FALSE))</f>
        <v/>
      </c>
      <c r="AP107" s="321" t="str">
        <f>IF(AP106="","",VLOOKUP(AP106,'シフト記号表（勤務時間帯）'!$C$6:$K$35,9,FALSE))</f>
        <v/>
      </c>
      <c r="AQ107" s="321" t="str">
        <f>IF(AQ106="","",VLOOKUP(AQ106,'シフト記号表（勤務時間帯）'!$C$6:$K$35,9,FALSE))</f>
        <v/>
      </c>
      <c r="AR107" s="321" t="str">
        <f>IF(AR106="","",VLOOKUP(AR106,'シフト記号表（勤務時間帯）'!$C$6:$K$35,9,FALSE))</f>
        <v/>
      </c>
      <c r="AS107" s="321" t="str">
        <f>IF(AS106="","",VLOOKUP(AS106,'シフト記号表（勤務時間帯）'!$C$6:$K$35,9,FALSE))</f>
        <v/>
      </c>
      <c r="AT107" s="322" t="str">
        <f>IF(AT106="","",VLOOKUP(AT106,'シフト記号表（勤務時間帯）'!$C$6:$K$35,9,FALSE))</f>
        <v/>
      </c>
      <c r="AU107" s="320" t="str">
        <f>IF(AU106="","",VLOOKUP(AU106,'シフト記号表（勤務時間帯）'!$C$6:$K$35,9,FALSE))</f>
        <v/>
      </c>
      <c r="AV107" s="321" t="str">
        <f>IF(AV106="","",VLOOKUP(AV106,'シフト記号表（勤務時間帯）'!$C$6:$K$35,9,FALSE))</f>
        <v/>
      </c>
      <c r="AW107" s="321" t="str">
        <f>IF(AW106="","",VLOOKUP(AW106,'シフト記号表（勤務時間帯）'!$C$6:$K$35,9,FALSE))</f>
        <v/>
      </c>
      <c r="AX107" s="790">
        <f>IF($BB$3="４週",SUM(S107:AT107),IF($BB$3="暦月",SUM(S107:AW107),""))</f>
        <v>0</v>
      </c>
      <c r="AY107" s="791"/>
      <c r="AZ107" s="792">
        <f>IF($BB$3="４週",AX107/4,IF($BB$3="暦月",'勤務形態一覧表（100名）'!AX107/('勤務形態一覧表（100名）'!$BB$8/7),""))</f>
        <v>0</v>
      </c>
      <c r="BA107" s="793"/>
      <c r="BB107" s="783"/>
      <c r="BC107" s="758"/>
      <c r="BD107" s="758"/>
      <c r="BE107" s="758"/>
      <c r="BF107" s="759"/>
    </row>
    <row r="108" spans="2:58" ht="20.25" customHeight="1" x14ac:dyDescent="0.15">
      <c r="B108" s="831"/>
      <c r="C108" s="839"/>
      <c r="D108" s="840"/>
      <c r="E108" s="841"/>
      <c r="F108" s="395">
        <f>C106</f>
        <v>0</v>
      </c>
      <c r="G108" s="749"/>
      <c r="H108" s="753"/>
      <c r="I108" s="751"/>
      <c r="J108" s="751"/>
      <c r="K108" s="752"/>
      <c r="L108" s="760"/>
      <c r="M108" s="761"/>
      <c r="N108" s="761"/>
      <c r="O108" s="762"/>
      <c r="P108" s="828" t="s">
        <v>485</v>
      </c>
      <c r="Q108" s="829"/>
      <c r="R108" s="830"/>
      <c r="S108" s="324" t="str">
        <f>IF(S106="","",VLOOKUP(S106,'シフト記号表（勤務時間帯）'!$C$6:$U$35,19,FALSE))</f>
        <v/>
      </c>
      <c r="T108" s="325" t="str">
        <f>IF(T106="","",VLOOKUP(T106,'シフト記号表（勤務時間帯）'!$C$6:$U$35,19,FALSE))</f>
        <v/>
      </c>
      <c r="U108" s="325" t="str">
        <f>IF(U106="","",VLOOKUP(U106,'シフト記号表（勤務時間帯）'!$C$6:$U$35,19,FALSE))</f>
        <v/>
      </c>
      <c r="V108" s="325" t="str">
        <f>IF(V106="","",VLOOKUP(V106,'シフト記号表（勤務時間帯）'!$C$6:$U$35,19,FALSE))</f>
        <v/>
      </c>
      <c r="W108" s="325" t="str">
        <f>IF(W106="","",VLOOKUP(W106,'シフト記号表（勤務時間帯）'!$C$6:$U$35,19,FALSE))</f>
        <v/>
      </c>
      <c r="X108" s="325" t="str">
        <f>IF(X106="","",VLOOKUP(X106,'シフト記号表（勤務時間帯）'!$C$6:$U$35,19,FALSE))</f>
        <v/>
      </c>
      <c r="Y108" s="326" t="str">
        <f>IF(Y106="","",VLOOKUP(Y106,'シフト記号表（勤務時間帯）'!$C$6:$U$35,19,FALSE))</f>
        <v/>
      </c>
      <c r="Z108" s="324" t="str">
        <f>IF(Z106="","",VLOOKUP(Z106,'シフト記号表（勤務時間帯）'!$C$6:$U$35,19,FALSE))</f>
        <v/>
      </c>
      <c r="AA108" s="325" t="str">
        <f>IF(AA106="","",VLOOKUP(AA106,'シフト記号表（勤務時間帯）'!$C$6:$U$35,19,FALSE))</f>
        <v/>
      </c>
      <c r="AB108" s="325" t="str">
        <f>IF(AB106="","",VLOOKUP(AB106,'シフト記号表（勤務時間帯）'!$C$6:$U$35,19,FALSE))</f>
        <v/>
      </c>
      <c r="AC108" s="325" t="str">
        <f>IF(AC106="","",VLOOKUP(AC106,'シフト記号表（勤務時間帯）'!$C$6:$U$35,19,FALSE))</f>
        <v/>
      </c>
      <c r="AD108" s="325" t="str">
        <f>IF(AD106="","",VLOOKUP(AD106,'シフト記号表（勤務時間帯）'!$C$6:$U$35,19,FALSE))</f>
        <v/>
      </c>
      <c r="AE108" s="325" t="str">
        <f>IF(AE106="","",VLOOKUP(AE106,'シフト記号表（勤務時間帯）'!$C$6:$U$35,19,FALSE))</f>
        <v/>
      </c>
      <c r="AF108" s="326" t="str">
        <f>IF(AF106="","",VLOOKUP(AF106,'シフト記号表（勤務時間帯）'!$C$6:$U$35,19,FALSE))</f>
        <v/>
      </c>
      <c r="AG108" s="324" t="str">
        <f>IF(AG106="","",VLOOKUP(AG106,'シフト記号表（勤務時間帯）'!$C$6:$U$35,19,FALSE))</f>
        <v/>
      </c>
      <c r="AH108" s="325" t="str">
        <f>IF(AH106="","",VLOOKUP(AH106,'シフト記号表（勤務時間帯）'!$C$6:$U$35,19,FALSE))</f>
        <v/>
      </c>
      <c r="AI108" s="325" t="str">
        <f>IF(AI106="","",VLOOKUP(AI106,'シフト記号表（勤務時間帯）'!$C$6:$U$35,19,FALSE))</f>
        <v/>
      </c>
      <c r="AJ108" s="325" t="str">
        <f>IF(AJ106="","",VLOOKUP(AJ106,'シフト記号表（勤務時間帯）'!$C$6:$U$35,19,FALSE))</f>
        <v/>
      </c>
      <c r="AK108" s="325" t="str">
        <f>IF(AK106="","",VLOOKUP(AK106,'シフト記号表（勤務時間帯）'!$C$6:$U$35,19,FALSE))</f>
        <v/>
      </c>
      <c r="AL108" s="325" t="str">
        <f>IF(AL106="","",VLOOKUP(AL106,'シフト記号表（勤務時間帯）'!$C$6:$U$35,19,FALSE))</f>
        <v/>
      </c>
      <c r="AM108" s="326" t="str">
        <f>IF(AM106="","",VLOOKUP(AM106,'シフト記号表（勤務時間帯）'!$C$6:$U$35,19,FALSE))</f>
        <v/>
      </c>
      <c r="AN108" s="324" t="str">
        <f>IF(AN106="","",VLOOKUP(AN106,'シフト記号表（勤務時間帯）'!$C$6:$U$35,19,FALSE))</f>
        <v/>
      </c>
      <c r="AO108" s="325" t="str">
        <f>IF(AO106="","",VLOOKUP(AO106,'シフト記号表（勤務時間帯）'!$C$6:$U$35,19,FALSE))</f>
        <v/>
      </c>
      <c r="AP108" s="325" t="str">
        <f>IF(AP106="","",VLOOKUP(AP106,'シフト記号表（勤務時間帯）'!$C$6:$U$35,19,FALSE))</f>
        <v/>
      </c>
      <c r="AQ108" s="325" t="str">
        <f>IF(AQ106="","",VLOOKUP(AQ106,'シフト記号表（勤務時間帯）'!$C$6:$U$35,19,FALSE))</f>
        <v/>
      </c>
      <c r="AR108" s="325" t="str">
        <f>IF(AR106="","",VLOOKUP(AR106,'シフト記号表（勤務時間帯）'!$C$6:$U$35,19,FALSE))</f>
        <v/>
      </c>
      <c r="AS108" s="325" t="str">
        <f>IF(AS106="","",VLOOKUP(AS106,'シフト記号表（勤務時間帯）'!$C$6:$U$35,19,FALSE))</f>
        <v/>
      </c>
      <c r="AT108" s="326" t="str">
        <f>IF(AT106="","",VLOOKUP(AT106,'シフト記号表（勤務時間帯）'!$C$6:$U$35,19,FALSE))</f>
        <v/>
      </c>
      <c r="AU108" s="324" t="str">
        <f>IF(AU106="","",VLOOKUP(AU106,'シフト記号表（勤務時間帯）'!$C$6:$U$35,19,FALSE))</f>
        <v/>
      </c>
      <c r="AV108" s="325" t="str">
        <f>IF(AV106="","",VLOOKUP(AV106,'シフト記号表（勤務時間帯）'!$C$6:$U$35,19,FALSE))</f>
        <v/>
      </c>
      <c r="AW108" s="325" t="str">
        <f>IF(AW106="","",VLOOKUP(AW106,'シフト記号表（勤務時間帯）'!$C$6:$U$35,19,FALSE))</f>
        <v/>
      </c>
      <c r="AX108" s="797">
        <f>IF($BB$3="４週",SUM(S108:AT108),IF($BB$3="暦月",SUM(S108:AW108),""))</f>
        <v>0</v>
      </c>
      <c r="AY108" s="798"/>
      <c r="AZ108" s="799">
        <f>IF($BB$3="４週",AX108/4,IF($BB$3="暦月",'勤務形態一覧表（100名）'!AX108/('勤務形態一覧表（100名）'!$BB$8/7),""))</f>
        <v>0</v>
      </c>
      <c r="BA108" s="800"/>
      <c r="BB108" s="847"/>
      <c r="BC108" s="761"/>
      <c r="BD108" s="761"/>
      <c r="BE108" s="761"/>
      <c r="BF108" s="762"/>
    </row>
    <row r="109" spans="2:58" ht="20.25" customHeight="1" x14ac:dyDescent="0.15">
      <c r="B109" s="831">
        <f>B106+1</f>
        <v>30</v>
      </c>
      <c r="C109" s="833"/>
      <c r="D109" s="834"/>
      <c r="E109" s="835"/>
      <c r="F109" s="327"/>
      <c r="G109" s="747"/>
      <c r="H109" s="750"/>
      <c r="I109" s="751"/>
      <c r="J109" s="751"/>
      <c r="K109" s="752"/>
      <c r="L109" s="754"/>
      <c r="M109" s="755"/>
      <c r="N109" s="755"/>
      <c r="O109" s="756"/>
      <c r="P109" s="763" t="s">
        <v>754</v>
      </c>
      <c r="Q109" s="764"/>
      <c r="R109" s="765"/>
      <c r="S109" s="392"/>
      <c r="T109" s="393"/>
      <c r="U109" s="393"/>
      <c r="V109" s="393"/>
      <c r="W109" s="393"/>
      <c r="X109" s="393"/>
      <c r="Y109" s="394"/>
      <c r="Z109" s="392"/>
      <c r="AA109" s="393"/>
      <c r="AB109" s="393"/>
      <c r="AC109" s="393"/>
      <c r="AD109" s="393"/>
      <c r="AE109" s="393"/>
      <c r="AF109" s="394"/>
      <c r="AG109" s="392"/>
      <c r="AH109" s="393"/>
      <c r="AI109" s="393"/>
      <c r="AJ109" s="393"/>
      <c r="AK109" s="393"/>
      <c r="AL109" s="393"/>
      <c r="AM109" s="394"/>
      <c r="AN109" s="392"/>
      <c r="AO109" s="393"/>
      <c r="AP109" s="393"/>
      <c r="AQ109" s="393"/>
      <c r="AR109" s="393"/>
      <c r="AS109" s="393"/>
      <c r="AT109" s="394"/>
      <c r="AU109" s="392"/>
      <c r="AV109" s="393"/>
      <c r="AW109" s="393"/>
      <c r="AX109" s="949"/>
      <c r="AY109" s="950"/>
      <c r="AZ109" s="951"/>
      <c r="BA109" s="952"/>
      <c r="BB109" s="782"/>
      <c r="BC109" s="755"/>
      <c r="BD109" s="755"/>
      <c r="BE109" s="755"/>
      <c r="BF109" s="756"/>
    </row>
    <row r="110" spans="2:58" ht="20.25" customHeight="1" x14ac:dyDescent="0.15">
      <c r="B110" s="831"/>
      <c r="C110" s="836"/>
      <c r="D110" s="837"/>
      <c r="E110" s="838"/>
      <c r="F110" s="319"/>
      <c r="G110" s="748"/>
      <c r="H110" s="753"/>
      <c r="I110" s="751"/>
      <c r="J110" s="751"/>
      <c r="K110" s="752"/>
      <c r="L110" s="757"/>
      <c r="M110" s="758"/>
      <c r="N110" s="758"/>
      <c r="O110" s="759"/>
      <c r="P110" s="787" t="s">
        <v>484</v>
      </c>
      <c r="Q110" s="788"/>
      <c r="R110" s="789"/>
      <c r="S110" s="320" t="str">
        <f>IF(S109="","",VLOOKUP(S109,'シフト記号表（勤務時間帯）'!$C$6:$K$35,9,FALSE))</f>
        <v/>
      </c>
      <c r="T110" s="321" t="str">
        <f>IF(T109="","",VLOOKUP(T109,'シフト記号表（勤務時間帯）'!$C$6:$K$35,9,FALSE))</f>
        <v/>
      </c>
      <c r="U110" s="321" t="str">
        <f>IF(U109="","",VLOOKUP(U109,'シフト記号表（勤務時間帯）'!$C$6:$K$35,9,FALSE))</f>
        <v/>
      </c>
      <c r="V110" s="321" t="str">
        <f>IF(V109="","",VLOOKUP(V109,'シフト記号表（勤務時間帯）'!$C$6:$K$35,9,FALSE))</f>
        <v/>
      </c>
      <c r="W110" s="321" t="str">
        <f>IF(W109="","",VLOOKUP(W109,'シフト記号表（勤務時間帯）'!$C$6:$K$35,9,FALSE))</f>
        <v/>
      </c>
      <c r="X110" s="321" t="str">
        <f>IF(X109="","",VLOOKUP(X109,'シフト記号表（勤務時間帯）'!$C$6:$K$35,9,FALSE))</f>
        <v/>
      </c>
      <c r="Y110" s="322" t="str">
        <f>IF(Y109="","",VLOOKUP(Y109,'シフト記号表（勤務時間帯）'!$C$6:$K$35,9,FALSE))</f>
        <v/>
      </c>
      <c r="Z110" s="320" t="str">
        <f>IF(Z109="","",VLOOKUP(Z109,'シフト記号表（勤務時間帯）'!$C$6:$K$35,9,FALSE))</f>
        <v/>
      </c>
      <c r="AA110" s="321" t="str">
        <f>IF(AA109="","",VLOOKUP(AA109,'シフト記号表（勤務時間帯）'!$C$6:$K$35,9,FALSE))</f>
        <v/>
      </c>
      <c r="AB110" s="321" t="str">
        <f>IF(AB109="","",VLOOKUP(AB109,'シフト記号表（勤務時間帯）'!$C$6:$K$35,9,FALSE))</f>
        <v/>
      </c>
      <c r="AC110" s="321" t="str">
        <f>IF(AC109="","",VLOOKUP(AC109,'シフト記号表（勤務時間帯）'!$C$6:$K$35,9,FALSE))</f>
        <v/>
      </c>
      <c r="AD110" s="321" t="str">
        <f>IF(AD109="","",VLOOKUP(AD109,'シフト記号表（勤務時間帯）'!$C$6:$K$35,9,FALSE))</f>
        <v/>
      </c>
      <c r="AE110" s="321" t="str">
        <f>IF(AE109="","",VLOOKUP(AE109,'シフト記号表（勤務時間帯）'!$C$6:$K$35,9,FALSE))</f>
        <v/>
      </c>
      <c r="AF110" s="322" t="str">
        <f>IF(AF109="","",VLOOKUP(AF109,'シフト記号表（勤務時間帯）'!$C$6:$K$35,9,FALSE))</f>
        <v/>
      </c>
      <c r="AG110" s="320" t="str">
        <f>IF(AG109="","",VLOOKUP(AG109,'シフト記号表（勤務時間帯）'!$C$6:$K$35,9,FALSE))</f>
        <v/>
      </c>
      <c r="AH110" s="321" t="str">
        <f>IF(AH109="","",VLOOKUP(AH109,'シフト記号表（勤務時間帯）'!$C$6:$K$35,9,FALSE))</f>
        <v/>
      </c>
      <c r="AI110" s="321" t="str">
        <f>IF(AI109="","",VLOOKUP(AI109,'シフト記号表（勤務時間帯）'!$C$6:$K$35,9,FALSE))</f>
        <v/>
      </c>
      <c r="AJ110" s="321" t="str">
        <f>IF(AJ109="","",VLOOKUP(AJ109,'シフト記号表（勤務時間帯）'!$C$6:$K$35,9,FALSE))</f>
        <v/>
      </c>
      <c r="AK110" s="321" t="str">
        <f>IF(AK109="","",VLOOKUP(AK109,'シフト記号表（勤務時間帯）'!$C$6:$K$35,9,FALSE))</f>
        <v/>
      </c>
      <c r="AL110" s="321" t="str">
        <f>IF(AL109="","",VLOOKUP(AL109,'シフト記号表（勤務時間帯）'!$C$6:$K$35,9,FALSE))</f>
        <v/>
      </c>
      <c r="AM110" s="322" t="str">
        <f>IF(AM109="","",VLOOKUP(AM109,'シフト記号表（勤務時間帯）'!$C$6:$K$35,9,FALSE))</f>
        <v/>
      </c>
      <c r="AN110" s="320" t="str">
        <f>IF(AN109="","",VLOOKUP(AN109,'シフト記号表（勤務時間帯）'!$C$6:$K$35,9,FALSE))</f>
        <v/>
      </c>
      <c r="AO110" s="321" t="str">
        <f>IF(AO109="","",VLOOKUP(AO109,'シフト記号表（勤務時間帯）'!$C$6:$K$35,9,FALSE))</f>
        <v/>
      </c>
      <c r="AP110" s="321" t="str">
        <f>IF(AP109="","",VLOOKUP(AP109,'シフト記号表（勤務時間帯）'!$C$6:$K$35,9,FALSE))</f>
        <v/>
      </c>
      <c r="AQ110" s="321" t="str">
        <f>IF(AQ109="","",VLOOKUP(AQ109,'シフト記号表（勤務時間帯）'!$C$6:$K$35,9,FALSE))</f>
        <v/>
      </c>
      <c r="AR110" s="321" t="str">
        <f>IF(AR109="","",VLOOKUP(AR109,'シフト記号表（勤務時間帯）'!$C$6:$K$35,9,FALSE))</f>
        <v/>
      </c>
      <c r="AS110" s="321" t="str">
        <f>IF(AS109="","",VLOOKUP(AS109,'シフト記号表（勤務時間帯）'!$C$6:$K$35,9,FALSE))</f>
        <v/>
      </c>
      <c r="AT110" s="322" t="str">
        <f>IF(AT109="","",VLOOKUP(AT109,'シフト記号表（勤務時間帯）'!$C$6:$K$35,9,FALSE))</f>
        <v/>
      </c>
      <c r="AU110" s="320" t="str">
        <f>IF(AU109="","",VLOOKUP(AU109,'シフト記号表（勤務時間帯）'!$C$6:$K$35,9,FALSE))</f>
        <v/>
      </c>
      <c r="AV110" s="321" t="str">
        <f>IF(AV109="","",VLOOKUP(AV109,'シフト記号表（勤務時間帯）'!$C$6:$K$35,9,FALSE))</f>
        <v/>
      </c>
      <c r="AW110" s="321" t="str">
        <f>IF(AW109="","",VLOOKUP(AW109,'シフト記号表（勤務時間帯）'!$C$6:$K$35,9,FALSE))</f>
        <v/>
      </c>
      <c r="AX110" s="790">
        <f>IF($BB$3="４週",SUM(S110:AT110),IF($BB$3="暦月",SUM(S110:AW110),""))</f>
        <v>0</v>
      </c>
      <c r="AY110" s="791"/>
      <c r="AZ110" s="792">
        <f>IF($BB$3="４週",AX110/4,IF($BB$3="暦月",'勤務形態一覧表（100名）'!AX110/('勤務形態一覧表（100名）'!$BB$8/7),""))</f>
        <v>0</v>
      </c>
      <c r="BA110" s="793"/>
      <c r="BB110" s="783"/>
      <c r="BC110" s="758"/>
      <c r="BD110" s="758"/>
      <c r="BE110" s="758"/>
      <c r="BF110" s="759"/>
    </row>
    <row r="111" spans="2:58" ht="20.25" customHeight="1" x14ac:dyDescent="0.15">
      <c r="B111" s="831"/>
      <c r="C111" s="839"/>
      <c r="D111" s="840"/>
      <c r="E111" s="841"/>
      <c r="F111" s="395">
        <f>C109</f>
        <v>0</v>
      </c>
      <c r="G111" s="749"/>
      <c r="H111" s="753"/>
      <c r="I111" s="751"/>
      <c r="J111" s="751"/>
      <c r="K111" s="752"/>
      <c r="L111" s="760"/>
      <c r="M111" s="761"/>
      <c r="N111" s="761"/>
      <c r="O111" s="762"/>
      <c r="P111" s="828" t="s">
        <v>485</v>
      </c>
      <c r="Q111" s="829"/>
      <c r="R111" s="830"/>
      <c r="S111" s="324" t="str">
        <f>IF(S109="","",VLOOKUP(S109,'シフト記号表（勤務時間帯）'!$C$6:$U$35,19,FALSE))</f>
        <v/>
      </c>
      <c r="T111" s="325" t="str">
        <f>IF(T109="","",VLOOKUP(T109,'シフト記号表（勤務時間帯）'!$C$6:$U$35,19,FALSE))</f>
        <v/>
      </c>
      <c r="U111" s="325" t="str">
        <f>IF(U109="","",VLOOKUP(U109,'シフト記号表（勤務時間帯）'!$C$6:$U$35,19,FALSE))</f>
        <v/>
      </c>
      <c r="V111" s="325" t="str">
        <f>IF(V109="","",VLOOKUP(V109,'シフト記号表（勤務時間帯）'!$C$6:$U$35,19,FALSE))</f>
        <v/>
      </c>
      <c r="W111" s="325" t="str">
        <f>IF(W109="","",VLOOKUP(W109,'シフト記号表（勤務時間帯）'!$C$6:$U$35,19,FALSE))</f>
        <v/>
      </c>
      <c r="X111" s="325" t="str">
        <f>IF(X109="","",VLOOKUP(X109,'シフト記号表（勤務時間帯）'!$C$6:$U$35,19,FALSE))</f>
        <v/>
      </c>
      <c r="Y111" s="326" t="str">
        <f>IF(Y109="","",VLOOKUP(Y109,'シフト記号表（勤務時間帯）'!$C$6:$U$35,19,FALSE))</f>
        <v/>
      </c>
      <c r="Z111" s="324" t="str">
        <f>IF(Z109="","",VLOOKUP(Z109,'シフト記号表（勤務時間帯）'!$C$6:$U$35,19,FALSE))</f>
        <v/>
      </c>
      <c r="AA111" s="325" t="str">
        <f>IF(AA109="","",VLOOKUP(AA109,'シフト記号表（勤務時間帯）'!$C$6:$U$35,19,FALSE))</f>
        <v/>
      </c>
      <c r="AB111" s="325" t="str">
        <f>IF(AB109="","",VLOOKUP(AB109,'シフト記号表（勤務時間帯）'!$C$6:$U$35,19,FALSE))</f>
        <v/>
      </c>
      <c r="AC111" s="325" t="str">
        <f>IF(AC109="","",VLOOKUP(AC109,'シフト記号表（勤務時間帯）'!$C$6:$U$35,19,FALSE))</f>
        <v/>
      </c>
      <c r="AD111" s="325" t="str">
        <f>IF(AD109="","",VLOOKUP(AD109,'シフト記号表（勤務時間帯）'!$C$6:$U$35,19,FALSE))</f>
        <v/>
      </c>
      <c r="AE111" s="325" t="str">
        <f>IF(AE109="","",VLOOKUP(AE109,'シフト記号表（勤務時間帯）'!$C$6:$U$35,19,FALSE))</f>
        <v/>
      </c>
      <c r="AF111" s="326" t="str">
        <f>IF(AF109="","",VLOOKUP(AF109,'シフト記号表（勤務時間帯）'!$C$6:$U$35,19,FALSE))</f>
        <v/>
      </c>
      <c r="AG111" s="324" t="str">
        <f>IF(AG109="","",VLOOKUP(AG109,'シフト記号表（勤務時間帯）'!$C$6:$U$35,19,FALSE))</f>
        <v/>
      </c>
      <c r="AH111" s="325" t="str">
        <f>IF(AH109="","",VLOOKUP(AH109,'シフト記号表（勤務時間帯）'!$C$6:$U$35,19,FALSE))</f>
        <v/>
      </c>
      <c r="AI111" s="325" t="str">
        <f>IF(AI109="","",VLOOKUP(AI109,'シフト記号表（勤務時間帯）'!$C$6:$U$35,19,FALSE))</f>
        <v/>
      </c>
      <c r="AJ111" s="325" t="str">
        <f>IF(AJ109="","",VLOOKUP(AJ109,'シフト記号表（勤務時間帯）'!$C$6:$U$35,19,FALSE))</f>
        <v/>
      </c>
      <c r="AK111" s="325" t="str">
        <f>IF(AK109="","",VLOOKUP(AK109,'シフト記号表（勤務時間帯）'!$C$6:$U$35,19,FALSE))</f>
        <v/>
      </c>
      <c r="AL111" s="325" t="str">
        <f>IF(AL109="","",VLOOKUP(AL109,'シフト記号表（勤務時間帯）'!$C$6:$U$35,19,FALSE))</f>
        <v/>
      </c>
      <c r="AM111" s="326" t="str">
        <f>IF(AM109="","",VLOOKUP(AM109,'シフト記号表（勤務時間帯）'!$C$6:$U$35,19,FALSE))</f>
        <v/>
      </c>
      <c r="AN111" s="324" t="str">
        <f>IF(AN109="","",VLOOKUP(AN109,'シフト記号表（勤務時間帯）'!$C$6:$U$35,19,FALSE))</f>
        <v/>
      </c>
      <c r="AO111" s="325" t="str">
        <f>IF(AO109="","",VLOOKUP(AO109,'シフト記号表（勤務時間帯）'!$C$6:$U$35,19,FALSE))</f>
        <v/>
      </c>
      <c r="AP111" s="325" t="str">
        <f>IF(AP109="","",VLOOKUP(AP109,'シフト記号表（勤務時間帯）'!$C$6:$U$35,19,FALSE))</f>
        <v/>
      </c>
      <c r="AQ111" s="325" t="str">
        <f>IF(AQ109="","",VLOOKUP(AQ109,'シフト記号表（勤務時間帯）'!$C$6:$U$35,19,FALSE))</f>
        <v/>
      </c>
      <c r="AR111" s="325" t="str">
        <f>IF(AR109="","",VLOOKUP(AR109,'シフト記号表（勤務時間帯）'!$C$6:$U$35,19,FALSE))</f>
        <v/>
      </c>
      <c r="AS111" s="325" t="str">
        <f>IF(AS109="","",VLOOKUP(AS109,'シフト記号表（勤務時間帯）'!$C$6:$U$35,19,FALSE))</f>
        <v/>
      </c>
      <c r="AT111" s="326" t="str">
        <f>IF(AT109="","",VLOOKUP(AT109,'シフト記号表（勤務時間帯）'!$C$6:$U$35,19,FALSE))</f>
        <v/>
      </c>
      <c r="AU111" s="324" t="str">
        <f>IF(AU109="","",VLOOKUP(AU109,'シフト記号表（勤務時間帯）'!$C$6:$U$35,19,FALSE))</f>
        <v/>
      </c>
      <c r="AV111" s="325" t="str">
        <f>IF(AV109="","",VLOOKUP(AV109,'シフト記号表（勤務時間帯）'!$C$6:$U$35,19,FALSE))</f>
        <v/>
      </c>
      <c r="AW111" s="325" t="str">
        <f>IF(AW109="","",VLOOKUP(AW109,'シフト記号表（勤務時間帯）'!$C$6:$U$35,19,FALSE))</f>
        <v/>
      </c>
      <c r="AX111" s="797">
        <f>IF($BB$3="４週",SUM(S111:AT111),IF($BB$3="暦月",SUM(S111:AW111),""))</f>
        <v>0</v>
      </c>
      <c r="AY111" s="798"/>
      <c r="AZ111" s="799">
        <f>IF($BB$3="４週",AX111/4,IF($BB$3="暦月",'勤務形態一覧表（100名）'!AX111/('勤務形態一覧表（100名）'!$BB$8/7),""))</f>
        <v>0</v>
      </c>
      <c r="BA111" s="800"/>
      <c r="BB111" s="847"/>
      <c r="BC111" s="761"/>
      <c r="BD111" s="761"/>
      <c r="BE111" s="761"/>
      <c r="BF111" s="762"/>
    </row>
    <row r="112" spans="2:58" ht="20.25" customHeight="1" x14ac:dyDescent="0.15">
      <c r="B112" s="831">
        <f>B109+1</f>
        <v>31</v>
      </c>
      <c r="C112" s="833"/>
      <c r="D112" s="834"/>
      <c r="E112" s="835"/>
      <c r="F112" s="327"/>
      <c r="G112" s="747"/>
      <c r="H112" s="750"/>
      <c r="I112" s="751"/>
      <c r="J112" s="751"/>
      <c r="K112" s="752"/>
      <c r="L112" s="754"/>
      <c r="M112" s="755"/>
      <c r="N112" s="755"/>
      <c r="O112" s="756"/>
      <c r="P112" s="763" t="s">
        <v>754</v>
      </c>
      <c r="Q112" s="764"/>
      <c r="R112" s="765"/>
      <c r="S112" s="392"/>
      <c r="T112" s="393"/>
      <c r="U112" s="393"/>
      <c r="V112" s="393"/>
      <c r="W112" s="393"/>
      <c r="X112" s="393"/>
      <c r="Y112" s="394"/>
      <c r="Z112" s="392"/>
      <c r="AA112" s="393"/>
      <c r="AB112" s="393"/>
      <c r="AC112" s="393"/>
      <c r="AD112" s="393"/>
      <c r="AE112" s="393"/>
      <c r="AF112" s="394"/>
      <c r="AG112" s="392"/>
      <c r="AH112" s="393"/>
      <c r="AI112" s="393"/>
      <c r="AJ112" s="393"/>
      <c r="AK112" s="393"/>
      <c r="AL112" s="393"/>
      <c r="AM112" s="394"/>
      <c r="AN112" s="392"/>
      <c r="AO112" s="393"/>
      <c r="AP112" s="393"/>
      <c r="AQ112" s="393"/>
      <c r="AR112" s="393"/>
      <c r="AS112" s="393"/>
      <c r="AT112" s="394"/>
      <c r="AU112" s="392"/>
      <c r="AV112" s="393"/>
      <c r="AW112" s="393"/>
      <c r="AX112" s="949"/>
      <c r="AY112" s="950"/>
      <c r="AZ112" s="951"/>
      <c r="BA112" s="952"/>
      <c r="BB112" s="782"/>
      <c r="BC112" s="755"/>
      <c r="BD112" s="755"/>
      <c r="BE112" s="755"/>
      <c r="BF112" s="756"/>
    </row>
    <row r="113" spans="2:58" ht="20.25" customHeight="1" x14ac:dyDescent="0.15">
      <c r="B113" s="831"/>
      <c r="C113" s="836"/>
      <c r="D113" s="837"/>
      <c r="E113" s="838"/>
      <c r="F113" s="319"/>
      <c r="G113" s="748"/>
      <c r="H113" s="753"/>
      <c r="I113" s="751"/>
      <c r="J113" s="751"/>
      <c r="K113" s="752"/>
      <c r="L113" s="757"/>
      <c r="M113" s="758"/>
      <c r="N113" s="758"/>
      <c r="O113" s="759"/>
      <c r="P113" s="787" t="s">
        <v>484</v>
      </c>
      <c r="Q113" s="788"/>
      <c r="R113" s="789"/>
      <c r="S113" s="320" t="str">
        <f>IF(S112="","",VLOOKUP(S112,'シフト記号表（勤務時間帯）'!$C$6:$K$35,9,FALSE))</f>
        <v/>
      </c>
      <c r="T113" s="321" t="str">
        <f>IF(T112="","",VLOOKUP(T112,'シフト記号表（勤務時間帯）'!$C$6:$K$35,9,FALSE))</f>
        <v/>
      </c>
      <c r="U113" s="321" t="str">
        <f>IF(U112="","",VLOOKUP(U112,'シフト記号表（勤務時間帯）'!$C$6:$K$35,9,FALSE))</f>
        <v/>
      </c>
      <c r="V113" s="321" t="str">
        <f>IF(V112="","",VLOOKUP(V112,'シフト記号表（勤務時間帯）'!$C$6:$K$35,9,FALSE))</f>
        <v/>
      </c>
      <c r="W113" s="321" t="str">
        <f>IF(W112="","",VLOOKUP(W112,'シフト記号表（勤務時間帯）'!$C$6:$K$35,9,FALSE))</f>
        <v/>
      </c>
      <c r="X113" s="321" t="str">
        <f>IF(X112="","",VLOOKUP(X112,'シフト記号表（勤務時間帯）'!$C$6:$K$35,9,FALSE))</f>
        <v/>
      </c>
      <c r="Y113" s="322" t="str">
        <f>IF(Y112="","",VLOOKUP(Y112,'シフト記号表（勤務時間帯）'!$C$6:$K$35,9,FALSE))</f>
        <v/>
      </c>
      <c r="Z113" s="320" t="str">
        <f>IF(Z112="","",VLOOKUP(Z112,'シフト記号表（勤務時間帯）'!$C$6:$K$35,9,FALSE))</f>
        <v/>
      </c>
      <c r="AA113" s="321" t="str">
        <f>IF(AA112="","",VLOOKUP(AA112,'シフト記号表（勤務時間帯）'!$C$6:$K$35,9,FALSE))</f>
        <v/>
      </c>
      <c r="AB113" s="321" t="str">
        <f>IF(AB112="","",VLOOKUP(AB112,'シフト記号表（勤務時間帯）'!$C$6:$K$35,9,FALSE))</f>
        <v/>
      </c>
      <c r="AC113" s="321" t="str">
        <f>IF(AC112="","",VLOOKUP(AC112,'シフト記号表（勤務時間帯）'!$C$6:$K$35,9,FALSE))</f>
        <v/>
      </c>
      <c r="AD113" s="321" t="str">
        <f>IF(AD112="","",VLOOKUP(AD112,'シフト記号表（勤務時間帯）'!$C$6:$K$35,9,FALSE))</f>
        <v/>
      </c>
      <c r="AE113" s="321" t="str">
        <f>IF(AE112="","",VLOOKUP(AE112,'シフト記号表（勤務時間帯）'!$C$6:$K$35,9,FALSE))</f>
        <v/>
      </c>
      <c r="AF113" s="322" t="str">
        <f>IF(AF112="","",VLOOKUP(AF112,'シフト記号表（勤務時間帯）'!$C$6:$K$35,9,FALSE))</f>
        <v/>
      </c>
      <c r="AG113" s="320" t="str">
        <f>IF(AG112="","",VLOOKUP(AG112,'シフト記号表（勤務時間帯）'!$C$6:$K$35,9,FALSE))</f>
        <v/>
      </c>
      <c r="AH113" s="321" t="str">
        <f>IF(AH112="","",VLOOKUP(AH112,'シフト記号表（勤務時間帯）'!$C$6:$K$35,9,FALSE))</f>
        <v/>
      </c>
      <c r="AI113" s="321" t="str">
        <f>IF(AI112="","",VLOOKUP(AI112,'シフト記号表（勤務時間帯）'!$C$6:$K$35,9,FALSE))</f>
        <v/>
      </c>
      <c r="AJ113" s="321" t="str">
        <f>IF(AJ112="","",VLOOKUP(AJ112,'シフト記号表（勤務時間帯）'!$C$6:$K$35,9,FALSE))</f>
        <v/>
      </c>
      <c r="AK113" s="321" t="str">
        <f>IF(AK112="","",VLOOKUP(AK112,'シフト記号表（勤務時間帯）'!$C$6:$K$35,9,FALSE))</f>
        <v/>
      </c>
      <c r="AL113" s="321" t="str">
        <f>IF(AL112="","",VLOOKUP(AL112,'シフト記号表（勤務時間帯）'!$C$6:$K$35,9,FALSE))</f>
        <v/>
      </c>
      <c r="AM113" s="322" t="str">
        <f>IF(AM112="","",VLOOKUP(AM112,'シフト記号表（勤務時間帯）'!$C$6:$K$35,9,FALSE))</f>
        <v/>
      </c>
      <c r="AN113" s="320" t="str">
        <f>IF(AN112="","",VLOOKUP(AN112,'シフト記号表（勤務時間帯）'!$C$6:$K$35,9,FALSE))</f>
        <v/>
      </c>
      <c r="AO113" s="321" t="str">
        <f>IF(AO112="","",VLOOKUP(AO112,'シフト記号表（勤務時間帯）'!$C$6:$K$35,9,FALSE))</f>
        <v/>
      </c>
      <c r="AP113" s="321" t="str">
        <f>IF(AP112="","",VLOOKUP(AP112,'シフト記号表（勤務時間帯）'!$C$6:$K$35,9,FALSE))</f>
        <v/>
      </c>
      <c r="AQ113" s="321" t="str">
        <f>IF(AQ112="","",VLOOKUP(AQ112,'シフト記号表（勤務時間帯）'!$C$6:$K$35,9,FALSE))</f>
        <v/>
      </c>
      <c r="AR113" s="321" t="str">
        <f>IF(AR112="","",VLOOKUP(AR112,'シフト記号表（勤務時間帯）'!$C$6:$K$35,9,FALSE))</f>
        <v/>
      </c>
      <c r="AS113" s="321" t="str">
        <f>IF(AS112="","",VLOOKUP(AS112,'シフト記号表（勤務時間帯）'!$C$6:$K$35,9,FALSE))</f>
        <v/>
      </c>
      <c r="AT113" s="322" t="str">
        <f>IF(AT112="","",VLOOKUP(AT112,'シフト記号表（勤務時間帯）'!$C$6:$K$35,9,FALSE))</f>
        <v/>
      </c>
      <c r="AU113" s="320" t="str">
        <f>IF(AU112="","",VLOOKUP(AU112,'シフト記号表（勤務時間帯）'!$C$6:$K$35,9,FALSE))</f>
        <v/>
      </c>
      <c r="AV113" s="321" t="str">
        <f>IF(AV112="","",VLOOKUP(AV112,'シフト記号表（勤務時間帯）'!$C$6:$K$35,9,FALSE))</f>
        <v/>
      </c>
      <c r="AW113" s="321" t="str">
        <f>IF(AW112="","",VLOOKUP(AW112,'シフト記号表（勤務時間帯）'!$C$6:$K$35,9,FALSE))</f>
        <v/>
      </c>
      <c r="AX113" s="790">
        <f>IF($BB$3="４週",SUM(S113:AT113),IF($BB$3="暦月",SUM(S113:AW113),""))</f>
        <v>0</v>
      </c>
      <c r="AY113" s="791"/>
      <c r="AZ113" s="792">
        <f>IF($BB$3="４週",AX113/4,IF($BB$3="暦月",'勤務形態一覧表（100名）'!AX113/('勤務形態一覧表（100名）'!$BB$8/7),""))</f>
        <v>0</v>
      </c>
      <c r="BA113" s="793"/>
      <c r="BB113" s="783"/>
      <c r="BC113" s="758"/>
      <c r="BD113" s="758"/>
      <c r="BE113" s="758"/>
      <c r="BF113" s="759"/>
    </row>
    <row r="114" spans="2:58" ht="20.25" customHeight="1" x14ac:dyDescent="0.15">
      <c r="B114" s="831"/>
      <c r="C114" s="839"/>
      <c r="D114" s="840"/>
      <c r="E114" s="841"/>
      <c r="F114" s="395">
        <f>C112</f>
        <v>0</v>
      </c>
      <c r="G114" s="749"/>
      <c r="H114" s="753"/>
      <c r="I114" s="751"/>
      <c r="J114" s="751"/>
      <c r="K114" s="752"/>
      <c r="L114" s="760"/>
      <c r="M114" s="761"/>
      <c r="N114" s="761"/>
      <c r="O114" s="762"/>
      <c r="P114" s="828" t="s">
        <v>485</v>
      </c>
      <c r="Q114" s="829"/>
      <c r="R114" s="830"/>
      <c r="S114" s="324" t="str">
        <f>IF(S112="","",VLOOKUP(S112,'シフト記号表（勤務時間帯）'!$C$6:$U$35,19,FALSE))</f>
        <v/>
      </c>
      <c r="T114" s="325" t="str">
        <f>IF(T112="","",VLOOKUP(T112,'シフト記号表（勤務時間帯）'!$C$6:$U$35,19,FALSE))</f>
        <v/>
      </c>
      <c r="U114" s="325" t="str">
        <f>IF(U112="","",VLOOKUP(U112,'シフト記号表（勤務時間帯）'!$C$6:$U$35,19,FALSE))</f>
        <v/>
      </c>
      <c r="V114" s="325" t="str">
        <f>IF(V112="","",VLOOKUP(V112,'シフト記号表（勤務時間帯）'!$C$6:$U$35,19,FALSE))</f>
        <v/>
      </c>
      <c r="W114" s="325" t="str">
        <f>IF(W112="","",VLOOKUP(W112,'シフト記号表（勤務時間帯）'!$C$6:$U$35,19,FALSE))</f>
        <v/>
      </c>
      <c r="X114" s="325" t="str">
        <f>IF(X112="","",VLOOKUP(X112,'シフト記号表（勤務時間帯）'!$C$6:$U$35,19,FALSE))</f>
        <v/>
      </c>
      <c r="Y114" s="326" t="str">
        <f>IF(Y112="","",VLOOKUP(Y112,'シフト記号表（勤務時間帯）'!$C$6:$U$35,19,FALSE))</f>
        <v/>
      </c>
      <c r="Z114" s="324" t="str">
        <f>IF(Z112="","",VLOOKUP(Z112,'シフト記号表（勤務時間帯）'!$C$6:$U$35,19,FALSE))</f>
        <v/>
      </c>
      <c r="AA114" s="325" t="str">
        <f>IF(AA112="","",VLOOKUP(AA112,'シフト記号表（勤務時間帯）'!$C$6:$U$35,19,FALSE))</f>
        <v/>
      </c>
      <c r="AB114" s="325" t="str">
        <f>IF(AB112="","",VLOOKUP(AB112,'シフト記号表（勤務時間帯）'!$C$6:$U$35,19,FALSE))</f>
        <v/>
      </c>
      <c r="AC114" s="325" t="str">
        <f>IF(AC112="","",VLOOKUP(AC112,'シフト記号表（勤務時間帯）'!$C$6:$U$35,19,FALSE))</f>
        <v/>
      </c>
      <c r="AD114" s="325" t="str">
        <f>IF(AD112="","",VLOOKUP(AD112,'シフト記号表（勤務時間帯）'!$C$6:$U$35,19,FALSE))</f>
        <v/>
      </c>
      <c r="AE114" s="325" t="str">
        <f>IF(AE112="","",VLOOKUP(AE112,'シフト記号表（勤務時間帯）'!$C$6:$U$35,19,FALSE))</f>
        <v/>
      </c>
      <c r="AF114" s="326" t="str">
        <f>IF(AF112="","",VLOOKUP(AF112,'シフト記号表（勤務時間帯）'!$C$6:$U$35,19,FALSE))</f>
        <v/>
      </c>
      <c r="AG114" s="324" t="str">
        <f>IF(AG112="","",VLOOKUP(AG112,'シフト記号表（勤務時間帯）'!$C$6:$U$35,19,FALSE))</f>
        <v/>
      </c>
      <c r="AH114" s="325" t="str">
        <f>IF(AH112="","",VLOOKUP(AH112,'シフト記号表（勤務時間帯）'!$C$6:$U$35,19,FALSE))</f>
        <v/>
      </c>
      <c r="AI114" s="325" t="str">
        <f>IF(AI112="","",VLOOKUP(AI112,'シフト記号表（勤務時間帯）'!$C$6:$U$35,19,FALSE))</f>
        <v/>
      </c>
      <c r="AJ114" s="325" t="str">
        <f>IF(AJ112="","",VLOOKUP(AJ112,'シフト記号表（勤務時間帯）'!$C$6:$U$35,19,FALSE))</f>
        <v/>
      </c>
      <c r="AK114" s="325" t="str">
        <f>IF(AK112="","",VLOOKUP(AK112,'シフト記号表（勤務時間帯）'!$C$6:$U$35,19,FALSE))</f>
        <v/>
      </c>
      <c r="AL114" s="325" t="str">
        <f>IF(AL112="","",VLOOKUP(AL112,'シフト記号表（勤務時間帯）'!$C$6:$U$35,19,FALSE))</f>
        <v/>
      </c>
      <c r="AM114" s="326" t="str">
        <f>IF(AM112="","",VLOOKUP(AM112,'シフト記号表（勤務時間帯）'!$C$6:$U$35,19,FALSE))</f>
        <v/>
      </c>
      <c r="AN114" s="324" t="str">
        <f>IF(AN112="","",VLOOKUP(AN112,'シフト記号表（勤務時間帯）'!$C$6:$U$35,19,FALSE))</f>
        <v/>
      </c>
      <c r="AO114" s="325" t="str">
        <f>IF(AO112="","",VLOOKUP(AO112,'シフト記号表（勤務時間帯）'!$C$6:$U$35,19,FALSE))</f>
        <v/>
      </c>
      <c r="AP114" s="325" t="str">
        <f>IF(AP112="","",VLOOKUP(AP112,'シフト記号表（勤務時間帯）'!$C$6:$U$35,19,FALSE))</f>
        <v/>
      </c>
      <c r="AQ114" s="325" t="str">
        <f>IF(AQ112="","",VLOOKUP(AQ112,'シフト記号表（勤務時間帯）'!$C$6:$U$35,19,FALSE))</f>
        <v/>
      </c>
      <c r="AR114" s="325" t="str">
        <f>IF(AR112="","",VLOOKUP(AR112,'シフト記号表（勤務時間帯）'!$C$6:$U$35,19,FALSE))</f>
        <v/>
      </c>
      <c r="AS114" s="325" t="str">
        <f>IF(AS112="","",VLOOKUP(AS112,'シフト記号表（勤務時間帯）'!$C$6:$U$35,19,FALSE))</f>
        <v/>
      </c>
      <c r="AT114" s="326" t="str">
        <f>IF(AT112="","",VLOOKUP(AT112,'シフト記号表（勤務時間帯）'!$C$6:$U$35,19,FALSE))</f>
        <v/>
      </c>
      <c r="AU114" s="324" t="str">
        <f>IF(AU112="","",VLOOKUP(AU112,'シフト記号表（勤務時間帯）'!$C$6:$U$35,19,FALSE))</f>
        <v/>
      </c>
      <c r="AV114" s="325" t="str">
        <f>IF(AV112="","",VLOOKUP(AV112,'シフト記号表（勤務時間帯）'!$C$6:$U$35,19,FALSE))</f>
        <v/>
      </c>
      <c r="AW114" s="325" t="str">
        <f>IF(AW112="","",VLOOKUP(AW112,'シフト記号表（勤務時間帯）'!$C$6:$U$35,19,FALSE))</f>
        <v/>
      </c>
      <c r="AX114" s="797">
        <f>IF($BB$3="４週",SUM(S114:AT114),IF($BB$3="暦月",SUM(S114:AW114),""))</f>
        <v>0</v>
      </c>
      <c r="AY114" s="798"/>
      <c r="AZ114" s="799">
        <f>IF($BB$3="４週",AX114/4,IF($BB$3="暦月",'勤務形態一覧表（100名）'!AX114/('勤務形態一覧表（100名）'!$BB$8/7),""))</f>
        <v>0</v>
      </c>
      <c r="BA114" s="800"/>
      <c r="BB114" s="847"/>
      <c r="BC114" s="761"/>
      <c r="BD114" s="761"/>
      <c r="BE114" s="761"/>
      <c r="BF114" s="762"/>
    </row>
    <row r="115" spans="2:58" ht="20.25" customHeight="1" x14ac:dyDescent="0.15">
      <c r="B115" s="831">
        <f>B112+1</f>
        <v>32</v>
      </c>
      <c r="C115" s="833"/>
      <c r="D115" s="834"/>
      <c r="E115" s="835"/>
      <c r="F115" s="327"/>
      <c r="G115" s="747"/>
      <c r="H115" s="750"/>
      <c r="I115" s="751"/>
      <c r="J115" s="751"/>
      <c r="K115" s="752"/>
      <c r="L115" s="754"/>
      <c r="M115" s="755"/>
      <c r="N115" s="755"/>
      <c r="O115" s="756"/>
      <c r="P115" s="763" t="s">
        <v>754</v>
      </c>
      <c r="Q115" s="764"/>
      <c r="R115" s="765"/>
      <c r="S115" s="392"/>
      <c r="T115" s="393"/>
      <c r="U115" s="393"/>
      <c r="V115" s="393"/>
      <c r="W115" s="393"/>
      <c r="X115" s="393"/>
      <c r="Y115" s="394"/>
      <c r="Z115" s="392"/>
      <c r="AA115" s="393"/>
      <c r="AB115" s="393"/>
      <c r="AC115" s="393"/>
      <c r="AD115" s="393"/>
      <c r="AE115" s="393"/>
      <c r="AF115" s="394"/>
      <c r="AG115" s="392"/>
      <c r="AH115" s="393"/>
      <c r="AI115" s="393"/>
      <c r="AJ115" s="393"/>
      <c r="AK115" s="393"/>
      <c r="AL115" s="393"/>
      <c r="AM115" s="394"/>
      <c r="AN115" s="392"/>
      <c r="AO115" s="393"/>
      <c r="AP115" s="393"/>
      <c r="AQ115" s="393"/>
      <c r="AR115" s="393"/>
      <c r="AS115" s="393"/>
      <c r="AT115" s="394"/>
      <c r="AU115" s="392"/>
      <c r="AV115" s="393"/>
      <c r="AW115" s="393"/>
      <c r="AX115" s="949"/>
      <c r="AY115" s="950"/>
      <c r="AZ115" s="951"/>
      <c r="BA115" s="952"/>
      <c r="BB115" s="782"/>
      <c r="BC115" s="755"/>
      <c r="BD115" s="755"/>
      <c r="BE115" s="755"/>
      <c r="BF115" s="756"/>
    </row>
    <row r="116" spans="2:58" ht="20.25" customHeight="1" x14ac:dyDescent="0.15">
      <c r="B116" s="831"/>
      <c r="C116" s="836"/>
      <c r="D116" s="837"/>
      <c r="E116" s="838"/>
      <c r="F116" s="319"/>
      <c r="G116" s="748"/>
      <c r="H116" s="753"/>
      <c r="I116" s="751"/>
      <c r="J116" s="751"/>
      <c r="K116" s="752"/>
      <c r="L116" s="757"/>
      <c r="M116" s="758"/>
      <c r="N116" s="758"/>
      <c r="O116" s="759"/>
      <c r="P116" s="787" t="s">
        <v>484</v>
      </c>
      <c r="Q116" s="788"/>
      <c r="R116" s="789"/>
      <c r="S116" s="320" t="str">
        <f>IF(S115="","",VLOOKUP(S115,'シフト記号表（勤務時間帯）'!$C$6:$K$35,9,FALSE))</f>
        <v/>
      </c>
      <c r="T116" s="321" t="str">
        <f>IF(T115="","",VLOOKUP(T115,'シフト記号表（勤務時間帯）'!$C$6:$K$35,9,FALSE))</f>
        <v/>
      </c>
      <c r="U116" s="321" t="str">
        <f>IF(U115="","",VLOOKUP(U115,'シフト記号表（勤務時間帯）'!$C$6:$K$35,9,FALSE))</f>
        <v/>
      </c>
      <c r="V116" s="321" t="str">
        <f>IF(V115="","",VLOOKUP(V115,'シフト記号表（勤務時間帯）'!$C$6:$K$35,9,FALSE))</f>
        <v/>
      </c>
      <c r="W116" s="321" t="str">
        <f>IF(W115="","",VLOOKUP(W115,'シフト記号表（勤務時間帯）'!$C$6:$K$35,9,FALSE))</f>
        <v/>
      </c>
      <c r="X116" s="321" t="str">
        <f>IF(X115="","",VLOOKUP(X115,'シフト記号表（勤務時間帯）'!$C$6:$K$35,9,FALSE))</f>
        <v/>
      </c>
      <c r="Y116" s="322" t="str">
        <f>IF(Y115="","",VLOOKUP(Y115,'シフト記号表（勤務時間帯）'!$C$6:$K$35,9,FALSE))</f>
        <v/>
      </c>
      <c r="Z116" s="320" t="str">
        <f>IF(Z115="","",VLOOKUP(Z115,'シフト記号表（勤務時間帯）'!$C$6:$K$35,9,FALSE))</f>
        <v/>
      </c>
      <c r="AA116" s="321" t="str">
        <f>IF(AA115="","",VLOOKUP(AA115,'シフト記号表（勤務時間帯）'!$C$6:$K$35,9,FALSE))</f>
        <v/>
      </c>
      <c r="AB116" s="321" t="str">
        <f>IF(AB115="","",VLOOKUP(AB115,'シフト記号表（勤務時間帯）'!$C$6:$K$35,9,FALSE))</f>
        <v/>
      </c>
      <c r="AC116" s="321" t="str">
        <f>IF(AC115="","",VLOOKUP(AC115,'シフト記号表（勤務時間帯）'!$C$6:$K$35,9,FALSE))</f>
        <v/>
      </c>
      <c r="AD116" s="321" t="str">
        <f>IF(AD115="","",VLOOKUP(AD115,'シフト記号表（勤務時間帯）'!$C$6:$K$35,9,FALSE))</f>
        <v/>
      </c>
      <c r="AE116" s="321" t="str">
        <f>IF(AE115="","",VLOOKUP(AE115,'シフト記号表（勤務時間帯）'!$C$6:$K$35,9,FALSE))</f>
        <v/>
      </c>
      <c r="AF116" s="322" t="str">
        <f>IF(AF115="","",VLOOKUP(AF115,'シフト記号表（勤務時間帯）'!$C$6:$K$35,9,FALSE))</f>
        <v/>
      </c>
      <c r="AG116" s="320" t="str">
        <f>IF(AG115="","",VLOOKUP(AG115,'シフト記号表（勤務時間帯）'!$C$6:$K$35,9,FALSE))</f>
        <v/>
      </c>
      <c r="AH116" s="321" t="str">
        <f>IF(AH115="","",VLOOKUP(AH115,'シフト記号表（勤務時間帯）'!$C$6:$K$35,9,FALSE))</f>
        <v/>
      </c>
      <c r="AI116" s="321" t="str">
        <f>IF(AI115="","",VLOOKUP(AI115,'シフト記号表（勤務時間帯）'!$C$6:$K$35,9,FALSE))</f>
        <v/>
      </c>
      <c r="AJ116" s="321" t="str">
        <f>IF(AJ115="","",VLOOKUP(AJ115,'シフト記号表（勤務時間帯）'!$C$6:$K$35,9,FALSE))</f>
        <v/>
      </c>
      <c r="AK116" s="321" t="str">
        <f>IF(AK115="","",VLOOKUP(AK115,'シフト記号表（勤務時間帯）'!$C$6:$K$35,9,FALSE))</f>
        <v/>
      </c>
      <c r="AL116" s="321" t="str">
        <f>IF(AL115="","",VLOOKUP(AL115,'シフト記号表（勤務時間帯）'!$C$6:$K$35,9,FALSE))</f>
        <v/>
      </c>
      <c r="AM116" s="322" t="str">
        <f>IF(AM115="","",VLOOKUP(AM115,'シフト記号表（勤務時間帯）'!$C$6:$K$35,9,FALSE))</f>
        <v/>
      </c>
      <c r="AN116" s="320" t="str">
        <f>IF(AN115="","",VLOOKUP(AN115,'シフト記号表（勤務時間帯）'!$C$6:$K$35,9,FALSE))</f>
        <v/>
      </c>
      <c r="AO116" s="321" t="str">
        <f>IF(AO115="","",VLOOKUP(AO115,'シフト記号表（勤務時間帯）'!$C$6:$K$35,9,FALSE))</f>
        <v/>
      </c>
      <c r="AP116" s="321" t="str">
        <f>IF(AP115="","",VLOOKUP(AP115,'シフト記号表（勤務時間帯）'!$C$6:$K$35,9,FALSE))</f>
        <v/>
      </c>
      <c r="AQ116" s="321" t="str">
        <f>IF(AQ115="","",VLOOKUP(AQ115,'シフト記号表（勤務時間帯）'!$C$6:$K$35,9,FALSE))</f>
        <v/>
      </c>
      <c r="AR116" s="321" t="str">
        <f>IF(AR115="","",VLOOKUP(AR115,'シフト記号表（勤務時間帯）'!$C$6:$K$35,9,FALSE))</f>
        <v/>
      </c>
      <c r="AS116" s="321" t="str">
        <f>IF(AS115="","",VLOOKUP(AS115,'シフト記号表（勤務時間帯）'!$C$6:$K$35,9,FALSE))</f>
        <v/>
      </c>
      <c r="AT116" s="322" t="str">
        <f>IF(AT115="","",VLOOKUP(AT115,'シフト記号表（勤務時間帯）'!$C$6:$K$35,9,FALSE))</f>
        <v/>
      </c>
      <c r="AU116" s="320" t="str">
        <f>IF(AU115="","",VLOOKUP(AU115,'シフト記号表（勤務時間帯）'!$C$6:$K$35,9,FALSE))</f>
        <v/>
      </c>
      <c r="AV116" s="321" t="str">
        <f>IF(AV115="","",VLOOKUP(AV115,'シフト記号表（勤務時間帯）'!$C$6:$K$35,9,FALSE))</f>
        <v/>
      </c>
      <c r="AW116" s="321" t="str">
        <f>IF(AW115="","",VLOOKUP(AW115,'シフト記号表（勤務時間帯）'!$C$6:$K$35,9,FALSE))</f>
        <v/>
      </c>
      <c r="AX116" s="790">
        <f>IF($BB$3="４週",SUM(S116:AT116),IF($BB$3="暦月",SUM(S116:AW116),""))</f>
        <v>0</v>
      </c>
      <c r="AY116" s="791"/>
      <c r="AZ116" s="792">
        <f>IF($BB$3="４週",AX116/4,IF($BB$3="暦月",'勤務形態一覧表（100名）'!AX116/('勤務形態一覧表（100名）'!$BB$8/7),""))</f>
        <v>0</v>
      </c>
      <c r="BA116" s="793"/>
      <c r="BB116" s="783"/>
      <c r="BC116" s="758"/>
      <c r="BD116" s="758"/>
      <c r="BE116" s="758"/>
      <c r="BF116" s="759"/>
    </row>
    <row r="117" spans="2:58" ht="20.25" customHeight="1" x14ac:dyDescent="0.15">
      <c r="B117" s="831"/>
      <c r="C117" s="839"/>
      <c r="D117" s="840"/>
      <c r="E117" s="841"/>
      <c r="F117" s="395">
        <f>C115</f>
        <v>0</v>
      </c>
      <c r="G117" s="749"/>
      <c r="H117" s="753"/>
      <c r="I117" s="751"/>
      <c r="J117" s="751"/>
      <c r="K117" s="752"/>
      <c r="L117" s="760"/>
      <c r="M117" s="761"/>
      <c r="N117" s="761"/>
      <c r="O117" s="762"/>
      <c r="P117" s="828" t="s">
        <v>485</v>
      </c>
      <c r="Q117" s="829"/>
      <c r="R117" s="830"/>
      <c r="S117" s="324" t="str">
        <f>IF(S115="","",VLOOKUP(S115,'シフト記号表（勤務時間帯）'!$C$6:$U$35,19,FALSE))</f>
        <v/>
      </c>
      <c r="T117" s="325" t="str">
        <f>IF(T115="","",VLOOKUP(T115,'シフト記号表（勤務時間帯）'!$C$6:$U$35,19,FALSE))</f>
        <v/>
      </c>
      <c r="U117" s="325" t="str">
        <f>IF(U115="","",VLOOKUP(U115,'シフト記号表（勤務時間帯）'!$C$6:$U$35,19,FALSE))</f>
        <v/>
      </c>
      <c r="V117" s="325" t="str">
        <f>IF(V115="","",VLOOKUP(V115,'シフト記号表（勤務時間帯）'!$C$6:$U$35,19,FALSE))</f>
        <v/>
      </c>
      <c r="W117" s="325" t="str">
        <f>IF(W115="","",VLOOKUP(W115,'シフト記号表（勤務時間帯）'!$C$6:$U$35,19,FALSE))</f>
        <v/>
      </c>
      <c r="X117" s="325" t="str">
        <f>IF(X115="","",VLOOKUP(X115,'シフト記号表（勤務時間帯）'!$C$6:$U$35,19,FALSE))</f>
        <v/>
      </c>
      <c r="Y117" s="326" t="str">
        <f>IF(Y115="","",VLOOKUP(Y115,'シフト記号表（勤務時間帯）'!$C$6:$U$35,19,FALSE))</f>
        <v/>
      </c>
      <c r="Z117" s="324" t="str">
        <f>IF(Z115="","",VLOOKUP(Z115,'シフト記号表（勤務時間帯）'!$C$6:$U$35,19,FALSE))</f>
        <v/>
      </c>
      <c r="AA117" s="325" t="str">
        <f>IF(AA115="","",VLOOKUP(AA115,'シフト記号表（勤務時間帯）'!$C$6:$U$35,19,FALSE))</f>
        <v/>
      </c>
      <c r="AB117" s="325" t="str">
        <f>IF(AB115="","",VLOOKUP(AB115,'シフト記号表（勤務時間帯）'!$C$6:$U$35,19,FALSE))</f>
        <v/>
      </c>
      <c r="AC117" s="325" t="str">
        <f>IF(AC115="","",VLOOKUP(AC115,'シフト記号表（勤務時間帯）'!$C$6:$U$35,19,FALSE))</f>
        <v/>
      </c>
      <c r="AD117" s="325" t="str">
        <f>IF(AD115="","",VLOOKUP(AD115,'シフト記号表（勤務時間帯）'!$C$6:$U$35,19,FALSE))</f>
        <v/>
      </c>
      <c r="AE117" s="325" t="str">
        <f>IF(AE115="","",VLOOKUP(AE115,'シフト記号表（勤務時間帯）'!$C$6:$U$35,19,FALSE))</f>
        <v/>
      </c>
      <c r="AF117" s="326" t="str">
        <f>IF(AF115="","",VLOOKUP(AF115,'シフト記号表（勤務時間帯）'!$C$6:$U$35,19,FALSE))</f>
        <v/>
      </c>
      <c r="AG117" s="324" t="str">
        <f>IF(AG115="","",VLOOKUP(AG115,'シフト記号表（勤務時間帯）'!$C$6:$U$35,19,FALSE))</f>
        <v/>
      </c>
      <c r="AH117" s="325" t="str">
        <f>IF(AH115="","",VLOOKUP(AH115,'シフト記号表（勤務時間帯）'!$C$6:$U$35,19,FALSE))</f>
        <v/>
      </c>
      <c r="AI117" s="325" t="str">
        <f>IF(AI115="","",VLOOKUP(AI115,'シフト記号表（勤務時間帯）'!$C$6:$U$35,19,FALSE))</f>
        <v/>
      </c>
      <c r="AJ117" s="325" t="str">
        <f>IF(AJ115="","",VLOOKUP(AJ115,'シフト記号表（勤務時間帯）'!$C$6:$U$35,19,FALSE))</f>
        <v/>
      </c>
      <c r="AK117" s="325" t="str">
        <f>IF(AK115="","",VLOOKUP(AK115,'シフト記号表（勤務時間帯）'!$C$6:$U$35,19,FALSE))</f>
        <v/>
      </c>
      <c r="AL117" s="325" t="str">
        <f>IF(AL115="","",VLOOKUP(AL115,'シフト記号表（勤務時間帯）'!$C$6:$U$35,19,FALSE))</f>
        <v/>
      </c>
      <c r="AM117" s="326" t="str">
        <f>IF(AM115="","",VLOOKUP(AM115,'シフト記号表（勤務時間帯）'!$C$6:$U$35,19,FALSE))</f>
        <v/>
      </c>
      <c r="AN117" s="324" t="str">
        <f>IF(AN115="","",VLOOKUP(AN115,'シフト記号表（勤務時間帯）'!$C$6:$U$35,19,FALSE))</f>
        <v/>
      </c>
      <c r="AO117" s="325" t="str">
        <f>IF(AO115="","",VLOOKUP(AO115,'シフト記号表（勤務時間帯）'!$C$6:$U$35,19,FALSE))</f>
        <v/>
      </c>
      <c r="AP117" s="325" t="str">
        <f>IF(AP115="","",VLOOKUP(AP115,'シフト記号表（勤務時間帯）'!$C$6:$U$35,19,FALSE))</f>
        <v/>
      </c>
      <c r="AQ117" s="325" t="str">
        <f>IF(AQ115="","",VLOOKUP(AQ115,'シフト記号表（勤務時間帯）'!$C$6:$U$35,19,FALSE))</f>
        <v/>
      </c>
      <c r="AR117" s="325" t="str">
        <f>IF(AR115="","",VLOOKUP(AR115,'シフト記号表（勤務時間帯）'!$C$6:$U$35,19,FALSE))</f>
        <v/>
      </c>
      <c r="AS117" s="325" t="str">
        <f>IF(AS115="","",VLOOKUP(AS115,'シフト記号表（勤務時間帯）'!$C$6:$U$35,19,FALSE))</f>
        <v/>
      </c>
      <c r="AT117" s="326" t="str">
        <f>IF(AT115="","",VLOOKUP(AT115,'シフト記号表（勤務時間帯）'!$C$6:$U$35,19,FALSE))</f>
        <v/>
      </c>
      <c r="AU117" s="324" t="str">
        <f>IF(AU115="","",VLOOKUP(AU115,'シフト記号表（勤務時間帯）'!$C$6:$U$35,19,FALSE))</f>
        <v/>
      </c>
      <c r="AV117" s="325" t="str">
        <f>IF(AV115="","",VLOOKUP(AV115,'シフト記号表（勤務時間帯）'!$C$6:$U$35,19,FALSE))</f>
        <v/>
      </c>
      <c r="AW117" s="325" t="str">
        <f>IF(AW115="","",VLOOKUP(AW115,'シフト記号表（勤務時間帯）'!$C$6:$U$35,19,FALSE))</f>
        <v/>
      </c>
      <c r="AX117" s="797">
        <f>IF($BB$3="４週",SUM(S117:AT117),IF($BB$3="暦月",SUM(S117:AW117),""))</f>
        <v>0</v>
      </c>
      <c r="AY117" s="798"/>
      <c r="AZ117" s="799">
        <f>IF($BB$3="４週",AX117/4,IF($BB$3="暦月",'勤務形態一覧表（100名）'!AX117/('勤務形態一覧表（100名）'!$BB$8/7),""))</f>
        <v>0</v>
      </c>
      <c r="BA117" s="800"/>
      <c r="BB117" s="847"/>
      <c r="BC117" s="761"/>
      <c r="BD117" s="761"/>
      <c r="BE117" s="761"/>
      <c r="BF117" s="762"/>
    </row>
    <row r="118" spans="2:58" ht="20.25" customHeight="1" x14ac:dyDescent="0.15">
      <c r="B118" s="831">
        <f>B115+1</f>
        <v>33</v>
      </c>
      <c r="C118" s="833"/>
      <c r="D118" s="834"/>
      <c r="E118" s="835"/>
      <c r="F118" s="327"/>
      <c r="G118" s="747"/>
      <c r="H118" s="750"/>
      <c r="I118" s="751"/>
      <c r="J118" s="751"/>
      <c r="K118" s="752"/>
      <c r="L118" s="754"/>
      <c r="M118" s="755"/>
      <c r="N118" s="755"/>
      <c r="O118" s="756"/>
      <c r="P118" s="763" t="s">
        <v>754</v>
      </c>
      <c r="Q118" s="764"/>
      <c r="R118" s="765"/>
      <c r="S118" s="392"/>
      <c r="T118" s="393"/>
      <c r="U118" s="393"/>
      <c r="V118" s="393"/>
      <c r="W118" s="393"/>
      <c r="X118" s="393"/>
      <c r="Y118" s="394"/>
      <c r="Z118" s="392"/>
      <c r="AA118" s="393"/>
      <c r="AB118" s="393"/>
      <c r="AC118" s="393"/>
      <c r="AD118" s="393"/>
      <c r="AE118" s="393"/>
      <c r="AF118" s="394"/>
      <c r="AG118" s="392"/>
      <c r="AH118" s="393"/>
      <c r="AI118" s="393"/>
      <c r="AJ118" s="393"/>
      <c r="AK118" s="393"/>
      <c r="AL118" s="393"/>
      <c r="AM118" s="394"/>
      <c r="AN118" s="392"/>
      <c r="AO118" s="393"/>
      <c r="AP118" s="393"/>
      <c r="AQ118" s="393"/>
      <c r="AR118" s="393"/>
      <c r="AS118" s="393"/>
      <c r="AT118" s="394"/>
      <c r="AU118" s="392"/>
      <c r="AV118" s="393"/>
      <c r="AW118" s="393"/>
      <c r="AX118" s="949"/>
      <c r="AY118" s="950"/>
      <c r="AZ118" s="951"/>
      <c r="BA118" s="952"/>
      <c r="BB118" s="782"/>
      <c r="BC118" s="755"/>
      <c r="BD118" s="755"/>
      <c r="BE118" s="755"/>
      <c r="BF118" s="756"/>
    </row>
    <row r="119" spans="2:58" ht="20.25" customHeight="1" x14ac:dyDescent="0.15">
      <c r="B119" s="831"/>
      <c r="C119" s="836"/>
      <c r="D119" s="837"/>
      <c r="E119" s="838"/>
      <c r="F119" s="319"/>
      <c r="G119" s="748"/>
      <c r="H119" s="753"/>
      <c r="I119" s="751"/>
      <c r="J119" s="751"/>
      <c r="K119" s="752"/>
      <c r="L119" s="757"/>
      <c r="M119" s="758"/>
      <c r="N119" s="758"/>
      <c r="O119" s="759"/>
      <c r="P119" s="787" t="s">
        <v>484</v>
      </c>
      <c r="Q119" s="788"/>
      <c r="R119" s="789"/>
      <c r="S119" s="320" t="str">
        <f>IF(S118="","",VLOOKUP(S118,'シフト記号表（勤務時間帯）'!$C$6:$K$35,9,FALSE))</f>
        <v/>
      </c>
      <c r="T119" s="321" t="str">
        <f>IF(T118="","",VLOOKUP(T118,'シフト記号表（勤務時間帯）'!$C$6:$K$35,9,FALSE))</f>
        <v/>
      </c>
      <c r="U119" s="321" t="str">
        <f>IF(U118="","",VLOOKUP(U118,'シフト記号表（勤務時間帯）'!$C$6:$K$35,9,FALSE))</f>
        <v/>
      </c>
      <c r="V119" s="321" t="str">
        <f>IF(V118="","",VLOOKUP(V118,'シフト記号表（勤務時間帯）'!$C$6:$K$35,9,FALSE))</f>
        <v/>
      </c>
      <c r="W119" s="321" t="str">
        <f>IF(W118="","",VLOOKUP(W118,'シフト記号表（勤務時間帯）'!$C$6:$K$35,9,FALSE))</f>
        <v/>
      </c>
      <c r="X119" s="321" t="str">
        <f>IF(X118="","",VLOOKUP(X118,'シフト記号表（勤務時間帯）'!$C$6:$K$35,9,FALSE))</f>
        <v/>
      </c>
      <c r="Y119" s="322" t="str">
        <f>IF(Y118="","",VLOOKUP(Y118,'シフト記号表（勤務時間帯）'!$C$6:$K$35,9,FALSE))</f>
        <v/>
      </c>
      <c r="Z119" s="320" t="str">
        <f>IF(Z118="","",VLOOKUP(Z118,'シフト記号表（勤務時間帯）'!$C$6:$K$35,9,FALSE))</f>
        <v/>
      </c>
      <c r="AA119" s="321" t="str">
        <f>IF(AA118="","",VLOOKUP(AA118,'シフト記号表（勤務時間帯）'!$C$6:$K$35,9,FALSE))</f>
        <v/>
      </c>
      <c r="AB119" s="321" t="str">
        <f>IF(AB118="","",VLOOKUP(AB118,'シフト記号表（勤務時間帯）'!$C$6:$K$35,9,FALSE))</f>
        <v/>
      </c>
      <c r="AC119" s="321" t="str">
        <f>IF(AC118="","",VLOOKUP(AC118,'シフト記号表（勤務時間帯）'!$C$6:$K$35,9,FALSE))</f>
        <v/>
      </c>
      <c r="AD119" s="321" t="str">
        <f>IF(AD118="","",VLOOKUP(AD118,'シフト記号表（勤務時間帯）'!$C$6:$K$35,9,FALSE))</f>
        <v/>
      </c>
      <c r="AE119" s="321" t="str">
        <f>IF(AE118="","",VLOOKUP(AE118,'シフト記号表（勤務時間帯）'!$C$6:$K$35,9,FALSE))</f>
        <v/>
      </c>
      <c r="AF119" s="322" t="str">
        <f>IF(AF118="","",VLOOKUP(AF118,'シフト記号表（勤務時間帯）'!$C$6:$K$35,9,FALSE))</f>
        <v/>
      </c>
      <c r="AG119" s="320" t="str">
        <f>IF(AG118="","",VLOOKUP(AG118,'シフト記号表（勤務時間帯）'!$C$6:$K$35,9,FALSE))</f>
        <v/>
      </c>
      <c r="AH119" s="321" t="str">
        <f>IF(AH118="","",VLOOKUP(AH118,'シフト記号表（勤務時間帯）'!$C$6:$K$35,9,FALSE))</f>
        <v/>
      </c>
      <c r="AI119" s="321" t="str">
        <f>IF(AI118="","",VLOOKUP(AI118,'シフト記号表（勤務時間帯）'!$C$6:$K$35,9,FALSE))</f>
        <v/>
      </c>
      <c r="AJ119" s="321" t="str">
        <f>IF(AJ118="","",VLOOKUP(AJ118,'シフト記号表（勤務時間帯）'!$C$6:$K$35,9,FALSE))</f>
        <v/>
      </c>
      <c r="AK119" s="321" t="str">
        <f>IF(AK118="","",VLOOKUP(AK118,'シフト記号表（勤務時間帯）'!$C$6:$K$35,9,FALSE))</f>
        <v/>
      </c>
      <c r="AL119" s="321" t="str">
        <f>IF(AL118="","",VLOOKUP(AL118,'シフト記号表（勤務時間帯）'!$C$6:$K$35,9,FALSE))</f>
        <v/>
      </c>
      <c r="AM119" s="322" t="str">
        <f>IF(AM118="","",VLOOKUP(AM118,'シフト記号表（勤務時間帯）'!$C$6:$K$35,9,FALSE))</f>
        <v/>
      </c>
      <c r="AN119" s="320" t="str">
        <f>IF(AN118="","",VLOOKUP(AN118,'シフト記号表（勤務時間帯）'!$C$6:$K$35,9,FALSE))</f>
        <v/>
      </c>
      <c r="AO119" s="321" t="str">
        <f>IF(AO118="","",VLOOKUP(AO118,'シフト記号表（勤務時間帯）'!$C$6:$K$35,9,FALSE))</f>
        <v/>
      </c>
      <c r="AP119" s="321" t="str">
        <f>IF(AP118="","",VLOOKUP(AP118,'シフト記号表（勤務時間帯）'!$C$6:$K$35,9,FALSE))</f>
        <v/>
      </c>
      <c r="AQ119" s="321" t="str">
        <f>IF(AQ118="","",VLOOKUP(AQ118,'シフト記号表（勤務時間帯）'!$C$6:$K$35,9,FALSE))</f>
        <v/>
      </c>
      <c r="AR119" s="321" t="str">
        <f>IF(AR118="","",VLOOKUP(AR118,'シフト記号表（勤務時間帯）'!$C$6:$K$35,9,FALSE))</f>
        <v/>
      </c>
      <c r="AS119" s="321" t="str">
        <f>IF(AS118="","",VLOOKUP(AS118,'シフト記号表（勤務時間帯）'!$C$6:$K$35,9,FALSE))</f>
        <v/>
      </c>
      <c r="AT119" s="322" t="str">
        <f>IF(AT118="","",VLOOKUP(AT118,'シフト記号表（勤務時間帯）'!$C$6:$K$35,9,FALSE))</f>
        <v/>
      </c>
      <c r="AU119" s="320" t="str">
        <f>IF(AU118="","",VLOOKUP(AU118,'シフト記号表（勤務時間帯）'!$C$6:$K$35,9,FALSE))</f>
        <v/>
      </c>
      <c r="AV119" s="321" t="str">
        <f>IF(AV118="","",VLOOKUP(AV118,'シフト記号表（勤務時間帯）'!$C$6:$K$35,9,FALSE))</f>
        <v/>
      </c>
      <c r="AW119" s="321" t="str">
        <f>IF(AW118="","",VLOOKUP(AW118,'シフト記号表（勤務時間帯）'!$C$6:$K$35,9,FALSE))</f>
        <v/>
      </c>
      <c r="AX119" s="790">
        <f>IF($BB$3="４週",SUM(S119:AT119),IF($BB$3="暦月",SUM(S119:AW119),""))</f>
        <v>0</v>
      </c>
      <c r="AY119" s="791"/>
      <c r="AZ119" s="792">
        <f>IF($BB$3="４週",AX119/4,IF($BB$3="暦月",'勤務形態一覧表（100名）'!AX119/('勤務形態一覧表（100名）'!$BB$8/7),""))</f>
        <v>0</v>
      </c>
      <c r="BA119" s="793"/>
      <c r="BB119" s="783"/>
      <c r="BC119" s="758"/>
      <c r="BD119" s="758"/>
      <c r="BE119" s="758"/>
      <c r="BF119" s="759"/>
    </row>
    <row r="120" spans="2:58" ht="20.25" customHeight="1" x14ac:dyDescent="0.15">
      <c r="B120" s="831"/>
      <c r="C120" s="839"/>
      <c r="D120" s="840"/>
      <c r="E120" s="841"/>
      <c r="F120" s="395">
        <f>C118</f>
        <v>0</v>
      </c>
      <c r="G120" s="749"/>
      <c r="H120" s="753"/>
      <c r="I120" s="751"/>
      <c r="J120" s="751"/>
      <c r="K120" s="752"/>
      <c r="L120" s="760"/>
      <c r="M120" s="761"/>
      <c r="N120" s="761"/>
      <c r="O120" s="762"/>
      <c r="P120" s="828" t="s">
        <v>485</v>
      </c>
      <c r="Q120" s="829"/>
      <c r="R120" s="830"/>
      <c r="S120" s="324" t="str">
        <f>IF(S118="","",VLOOKUP(S118,'シフト記号表（勤務時間帯）'!$C$6:$U$35,19,FALSE))</f>
        <v/>
      </c>
      <c r="T120" s="325" t="str">
        <f>IF(T118="","",VLOOKUP(T118,'シフト記号表（勤務時間帯）'!$C$6:$U$35,19,FALSE))</f>
        <v/>
      </c>
      <c r="U120" s="325" t="str">
        <f>IF(U118="","",VLOOKUP(U118,'シフト記号表（勤務時間帯）'!$C$6:$U$35,19,FALSE))</f>
        <v/>
      </c>
      <c r="V120" s="325" t="str">
        <f>IF(V118="","",VLOOKUP(V118,'シフト記号表（勤務時間帯）'!$C$6:$U$35,19,FALSE))</f>
        <v/>
      </c>
      <c r="W120" s="325" t="str">
        <f>IF(W118="","",VLOOKUP(W118,'シフト記号表（勤務時間帯）'!$C$6:$U$35,19,FALSE))</f>
        <v/>
      </c>
      <c r="X120" s="325" t="str">
        <f>IF(X118="","",VLOOKUP(X118,'シフト記号表（勤務時間帯）'!$C$6:$U$35,19,FALSE))</f>
        <v/>
      </c>
      <c r="Y120" s="326" t="str">
        <f>IF(Y118="","",VLOOKUP(Y118,'シフト記号表（勤務時間帯）'!$C$6:$U$35,19,FALSE))</f>
        <v/>
      </c>
      <c r="Z120" s="324" t="str">
        <f>IF(Z118="","",VLOOKUP(Z118,'シフト記号表（勤務時間帯）'!$C$6:$U$35,19,FALSE))</f>
        <v/>
      </c>
      <c r="AA120" s="325" t="str">
        <f>IF(AA118="","",VLOOKUP(AA118,'シフト記号表（勤務時間帯）'!$C$6:$U$35,19,FALSE))</f>
        <v/>
      </c>
      <c r="AB120" s="325" t="str">
        <f>IF(AB118="","",VLOOKUP(AB118,'シフト記号表（勤務時間帯）'!$C$6:$U$35,19,FALSE))</f>
        <v/>
      </c>
      <c r="AC120" s="325" t="str">
        <f>IF(AC118="","",VLOOKUP(AC118,'シフト記号表（勤務時間帯）'!$C$6:$U$35,19,FALSE))</f>
        <v/>
      </c>
      <c r="AD120" s="325" t="str">
        <f>IF(AD118="","",VLOOKUP(AD118,'シフト記号表（勤務時間帯）'!$C$6:$U$35,19,FALSE))</f>
        <v/>
      </c>
      <c r="AE120" s="325" t="str">
        <f>IF(AE118="","",VLOOKUP(AE118,'シフト記号表（勤務時間帯）'!$C$6:$U$35,19,FALSE))</f>
        <v/>
      </c>
      <c r="AF120" s="326" t="str">
        <f>IF(AF118="","",VLOOKUP(AF118,'シフト記号表（勤務時間帯）'!$C$6:$U$35,19,FALSE))</f>
        <v/>
      </c>
      <c r="AG120" s="324" t="str">
        <f>IF(AG118="","",VLOOKUP(AG118,'シフト記号表（勤務時間帯）'!$C$6:$U$35,19,FALSE))</f>
        <v/>
      </c>
      <c r="AH120" s="325" t="str">
        <f>IF(AH118="","",VLOOKUP(AH118,'シフト記号表（勤務時間帯）'!$C$6:$U$35,19,FALSE))</f>
        <v/>
      </c>
      <c r="AI120" s="325" t="str">
        <f>IF(AI118="","",VLOOKUP(AI118,'シフト記号表（勤務時間帯）'!$C$6:$U$35,19,FALSE))</f>
        <v/>
      </c>
      <c r="AJ120" s="325" t="str">
        <f>IF(AJ118="","",VLOOKUP(AJ118,'シフト記号表（勤務時間帯）'!$C$6:$U$35,19,FALSE))</f>
        <v/>
      </c>
      <c r="AK120" s="325" t="str">
        <f>IF(AK118="","",VLOOKUP(AK118,'シフト記号表（勤務時間帯）'!$C$6:$U$35,19,FALSE))</f>
        <v/>
      </c>
      <c r="AL120" s="325" t="str">
        <f>IF(AL118="","",VLOOKUP(AL118,'シフト記号表（勤務時間帯）'!$C$6:$U$35,19,FALSE))</f>
        <v/>
      </c>
      <c r="AM120" s="326" t="str">
        <f>IF(AM118="","",VLOOKUP(AM118,'シフト記号表（勤務時間帯）'!$C$6:$U$35,19,FALSE))</f>
        <v/>
      </c>
      <c r="AN120" s="324" t="str">
        <f>IF(AN118="","",VLOOKUP(AN118,'シフト記号表（勤務時間帯）'!$C$6:$U$35,19,FALSE))</f>
        <v/>
      </c>
      <c r="AO120" s="325" t="str">
        <f>IF(AO118="","",VLOOKUP(AO118,'シフト記号表（勤務時間帯）'!$C$6:$U$35,19,FALSE))</f>
        <v/>
      </c>
      <c r="AP120" s="325" t="str">
        <f>IF(AP118="","",VLOOKUP(AP118,'シフト記号表（勤務時間帯）'!$C$6:$U$35,19,FALSE))</f>
        <v/>
      </c>
      <c r="AQ120" s="325" t="str">
        <f>IF(AQ118="","",VLOOKUP(AQ118,'シフト記号表（勤務時間帯）'!$C$6:$U$35,19,FALSE))</f>
        <v/>
      </c>
      <c r="AR120" s="325" t="str">
        <f>IF(AR118="","",VLOOKUP(AR118,'シフト記号表（勤務時間帯）'!$C$6:$U$35,19,FALSE))</f>
        <v/>
      </c>
      <c r="AS120" s="325" t="str">
        <f>IF(AS118="","",VLOOKUP(AS118,'シフト記号表（勤務時間帯）'!$C$6:$U$35,19,FALSE))</f>
        <v/>
      </c>
      <c r="AT120" s="326" t="str">
        <f>IF(AT118="","",VLOOKUP(AT118,'シフト記号表（勤務時間帯）'!$C$6:$U$35,19,FALSE))</f>
        <v/>
      </c>
      <c r="AU120" s="324" t="str">
        <f>IF(AU118="","",VLOOKUP(AU118,'シフト記号表（勤務時間帯）'!$C$6:$U$35,19,FALSE))</f>
        <v/>
      </c>
      <c r="AV120" s="325" t="str">
        <f>IF(AV118="","",VLOOKUP(AV118,'シフト記号表（勤務時間帯）'!$C$6:$U$35,19,FALSE))</f>
        <v/>
      </c>
      <c r="AW120" s="325" t="str">
        <f>IF(AW118="","",VLOOKUP(AW118,'シフト記号表（勤務時間帯）'!$C$6:$U$35,19,FALSE))</f>
        <v/>
      </c>
      <c r="AX120" s="797">
        <f>IF($BB$3="４週",SUM(S120:AT120),IF($BB$3="暦月",SUM(S120:AW120),""))</f>
        <v>0</v>
      </c>
      <c r="AY120" s="798"/>
      <c r="AZ120" s="799">
        <f>IF($BB$3="４週",AX120/4,IF($BB$3="暦月",'勤務形態一覧表（100名）'!AX120/('勤務形態一覧表（100名）'!$BB$8/7),""))</f>
        <v>0</v>
      </c>
      <c r="BA120" s="800"/>
      <c r="BB120" s="847"/>
      <c r="BC120" s="761"/>
      <c r="BD120" s="761"/>
      <c r="BE120" s="761"/>
      <c r="BF120" s="762"/>
    </row>
    <row r="121" spans="2:58" ht="20.25" customHeight="1" x14ac:dyDescent="0.15">
      <c r="B121" s="831">
        <f>B118+1</f>
        <v>34</v>
      </c>
      <c r="C121" s="833"/>
      <c r="D121" s="834"/>
      <c r="E121" s="835"/>
      <c r="F121" s="327"/>
      <c r="G121" s="747"/>
      <c r="H121" s="750"/>
      <c r="I121" s="751"/>
      <c r="J121" s="751"/>
      <c r="K121" s="752"/>
      <c r="L121" s="754"/>
      <c r="M121" s="755"/>
      <c r="N121" s="755"/>
      <c r="O121" s="756"/>
      <c r="P121" s="763" t="s">
        <v>771</v>
      </c>
      <c r="Q121" s="764"/>
      <c r="R121" s="765"/>
      <c r="S121" s="392"/>
      <c r="T121" s="393"/>
      <c r="U121" s="393"/>
      <c r="V121" s="393"/>
      <c r="W121" s="393"/>
      <c r="X121" s="393"/>
      <c r="Y121" s="394"/>
      <c r="Z121" s="392"/>
      <c r="AA121" s="393"/>
      <c r="AB121" s="393"/>
      <c r="AC121" s="393"/>
      <c r="AD121" s="393"/>
      <c r="AE121" s="393"/>
      <c r="AF121" s="394"/>
      <c r="AG121" s="392"/>
      <c r="AH121" s="393"/>
      <c r="AI121" s="393"/>
      <c r="AJ121" s="393"/>
      <c r="AK121" s="393"/>
      <c r="AL121" s="393"/>
      <c r="AM121" s="394"/>
      <c r="AN121" s="392"/>
      <c r="AO121" s="393"/>
      <c r="AP121" s="393"/>
      <c r="AQ121" s="393"/>
      <c r="AR121" s="393"/>
      <c r="AS121" s="393"/>
      <c r="AT121" s="394"/>
      <c r="AU121" s="392"/>
      <c r="AV121" s="393"/>
      <c r="AW121" s="393"/>
      <c r="AX121" s="949"/>
      <c r="AY121" s="950"/>
      <c r="AZ121" s="951"/>
      <c r="BA121" s="952"/>
      <c r="BB121" s="782"/>
      <c r="BC121" s="755"/>
      <c r="BD121" s="755"/>
      <c r="BE121" s="755"/>
      <c r="BF121" s="756"/>
    </row>
    <row r="122" spans="2:58" ht="20.25" customHeight="1" x14ac:dyDescent="0.15">
      <c r="B122" s="831"/>
      <c r="C122" s="836"/>
      <c r="D122" s="837"/>
      <c r="E122" s="838"/>
      <c r="F122" s="319"/>
      <c r="G122" s="748"/>
      <c r="H122" s="753"/>
      <c r="I122" s="751"/>
      <c r="J122" s="751"/>
      <c r="K122" s="752"/>
      <c r="L122" s="757"/>
      <c r="M122" s="758"/>
      <c r="N122" s="758"/>
      <c r="O122" s="759"/>
      <c r="P122" s="787" t="s">
        <v>484</v>
      </c>
      <c r="Q122" s="788"/>
      <c r="R122" s="789"/>
      <c r="S122" s="320" t="str">
        <f>IF(S121="","",VLOOKUP(S121,'シフト記号表（勤務時間帯）'!$C$6:$K$35,9,FALSE))</f>
        <v/>
      </c>
      <c r="T122" s="321" t="str">
        <f>IF(T121="","",VLOOKUP(T121,'シフト記号表（勤務時間帯）'!$C$6:$K$35,9,FALSE))</f>
        <v/>
      </c>
      <c r="U122" s="321" t="str">
        <f>IF(U121="","",VLOOKUP(U121,'シフト記号表（勤務時間帯）'!$C$6:$K$35,9,FALSE))</f>
        <v/>
      </c>
      <c r="V122" s="321" t="str">
        <f>IF(V121="","",VLOOKUP(V121,'シフト記号表（勤務時間帯）'!$C$6:$K$35,9,FALSE))</f>
        <v/>
      </c>
      <c r="W122" s="321" t="str">
        <f>IF(W121="","",VLOOKUP(W121,'シフト記号表（勤務時間帯）'!$C$6:$K$35,9,FALSE))</f>
        <v/>
      </c>
      <c r="X122" s="321" t="str">
        <f>IF(X121="","",VLOOKUP(X121,'シフト記号表（勤務時間帯）'!$C$6:$K$35,9,FALSE))</f>
        <v/>
      </c>
      <c r="Y122" s="322" t="str">
        <f>IF(Y121="","",VLOOKUP(Y121,'シフト記号表（勤務時間帯）'!$C$6:$K$35,9,FALSE))</f>
        <v/>
      </c>
      <c r="Z122" s="320" t="str">
        <f>IF(Z121="","",VLOOKUP(Z121,'シフト記号表（勤務時間帯）'!$C$6:$K$35,9,FALSE))</f>
        <v/>
      </c>
      <c r="AA122" s="321" t="str">
        <f>IF(AA121="","",VLOOKUP(AA121,'シフト記号表（勤務時間帯）'!$C$6:$K$35,9,FALSE))</f>
        <v/>
      </c>
      <c r="AB122" s="321" t="str">
        <f>IF(AB121="","",VLOOKUP(AB121,'シフト記号表（勤務時間帯）'!$C$6:$K$35,9,FALSE))</f>
        <v/>
      </c>
      <c r="AC122" s="321" t="str">
        <f>IF(AC121="","",VLOOKUP(AC121,'シフト記号表（勤務時間帯）'!$C$6:$K$35,9,FALSE))</f>
        <v/>
      </c>
      <c r="AD122" s="321" t="str">
        <f>IF(AD121="","",VLOOKUP(AD121,'シフト記号表（勤務時間帯）'!$C$6:$K$35,9,FALSE))</f>
        <v/>
      </c>
      <c r="AE122" s="321" t="str">
        <f>IF(AE121="","",VLOOKUP(AE121,'シフト記号表（勤務時間帯）'!$C$6:$K$35,9,FALSE))</f>
        <v/>
      </c>
      <c r="AF122" s="322" t="str">
        <f>IF(AF121="","",VLOOKUP(AF121,'シフト記号表（勤務時間帯）'!$C$6:$K$35,9,FALSE))</f>
        <v/>
      </c>
      <c r="AG122" s="320" t="str">
        <f>IF(AG121="","",VLOOKUP(AG121,'シフト記号表（勤務時間帯）'!$C$6:$K$35,9,FALSE))</f>
        <v/>
      </c>
      <c r="AH122" s="321" t="str">
        <f>IF(AH121="","",VLOOKUP(AH121,'シフト記号表（勤務時間帯）'!$C$6:$K$35,9,FALSE))</f>
        <v/>
      </c>
      <c r="AI122" s="321" t="str">
        <f>IF(AI121="","",VLOOKUP(AI121,'シフト記号表（勤務時間帯）'!$C$6:$K$35,9,FALSE))</f>
        <v/>
      </c>
      <c r="AJ122" s="321" t="str">
        <f>IF(AJ121="","",VLOOKUP(AJ121,'シフト記号表（勤務時間帯）'!$C$6:$K$35,9,FALSE))</f>
        <v/>
      </c>
      <c r="AK122" s="321" t="str">
        <f>IF(AK121="","",VLOOKUP(AK121,'シフト記号表（勤務時間帯）'!$C$6:$K$35,9,FALSE))</f>
        <v/>
      </c>
      <c r="AL122" s="321" t="str">
        <f>IF(AL121="","",VLOOKUP(AL121,'シフト記号表（勤務時間帯）'!$C$6:$K$35,9,FALSE))</f>
        <v/>
      </c>
      <c r="AM122" s="322" t="str">
        <f>IF(AM121="","",VLOOKUP(AM121,'シフト記号表（勤務時間帯）'!$C$6:$K$35,9,FALSE))</f>
        <v/>
      </c>
      <c r="AN122" s="320" t="str">
        <f>IF(AN121="","",VLOOKUP(AN121,'シフト記号表（勤務時間帯）'!$C$6:$K$35,9,FALSE))</f>
        <v/>
      </c>
      <c r="AO122" s="321" t="str">
        <f>IF(AO121="","",VLOOKUP(AO121,'シフト記号表（勤務時間帯）'!$C$6:$K$35,9,FALSE))</f>
        <v/>
      </c>
      <c r="AP122" s="321" t="str">
        <f>IF(AP121="","",VLOOKUP(AP121,'シフト記号表（勤務時間帯）'!$C$6:$K$35,9,FALSE))</f>
        <v/>
      </c>
      <c r="AQ122" s="321" t="str">
        <f>IF(AQ121="","",VLOOKUP(AQ121,'シフト記号表（勤務時間帯）'!$C$6:$K$35,9,FALSE))</f>
        <v/>
      </c>
      <c r="AR122" s="321" t="str">
        <f>IF(AR121="","",VLOOKUP(AR121,'シフト記号表（勤務時間帯）'!$C$6:$K$35,9,FALSE))</f>
        <v/>
      </c>
      <c r="AS122" s="321" t="str">
        <f>IF(AS121="","",VLOOKUP(AS121,'シフト記号表（勤務時間帯）'!$C$6:$K$35,9,FALSE))</f>
        <v/>
      </c>
      <c r="AT122" s="322" t="str">
        <f>IF(AT121="","",VLOOKUP(AT121,'シフト記号表（勤務時間帯）'!$C$6:$K$35,9,FALSE))</f>
        <v/>
      </c>
      <c r="AU122" s="320" t="str">
        <f>IF(AU121="","",VLOOKUP(AU121,'シフト記号表（勤務時間帯）'!$C$6:$K$35,9,FALSE))</f>
        <v/>
      </c>
      <c r="AV122" s="321" t="str">
        <f>IF(AV121="","",VLOOKUP(AV121,'シフト記号表（勤務時間帯）'!$C$6:$K$35,9,FALSE))</f>
        <v/>
      </c>
      <c r="AW122" s="321" t="str">
        <f>IF(AW121="","",VLOOKUP(AW121,'シフト記号表（勤務時間帯）'!$C$6:$K$35,9,FALSE))</f>
        <v/>
      </c>
      <c r="AX122" s="790">
        <f>IF($BB$3="４週",SUM(S122:AT122),IF($BB$3="暦月",SUM(S122:AW122),""))</f>
        <v>0</v>
      </c>
      <c r="AY122" s="791"/>
      <c r="AZ122" s="792">
        <f>IF($BB$3="４週",AX122/4,IF($BB$3="暦月",'勤務形態一覧表（100名）'!AX122/('勤務形態一覧表（100名）'!$BB$8/7),""))</f>
        <v>0</v>
      </c>
      <c r="BA122" s="793"/>
      <c r="BB122" s="783"/>
      <c r="BC122" s="758"/>
      <c r="BD122" s="758"/>
      <c r="BE122" s="758"/>
      <c r="BF122" s="759"/>
    </row>
    <row r="123" spans="2:58" ht="20.25" customHeight="1" x14ac:dyDescent="0.15">
      <c r="B123" s="831"/>
      <c r="C123" s="839"/>
      <c r="D123" s="840"/>
      <c r="E123" s="841"/>
      <c r="F123" s="395">
        <f>C121</f>
        <v>0</v>
      </c>
      <c r="G123" s="749"/>
      <c r="H123" s="753"/>
      <c r="I123" s="751"/>
      <c r="J123" s="751"/>
      <c r="K123" s="752"/>
      <c r="L123" s="760"/>
      <c r="M123" s="761"/>
      <c r="N123" s="761"/>
      <c r="O123" s="762"/>
      <c r="P123" s="828" t="s">
        <v>485</v>
      </c>
      <c r="Q123" s="829"/>
      <c r="R123" s="830"/>
      <c r="S123" s="324" t="str">
        <f>IF(S121="","",VLOOKUP(S121,'シフト記号表（勤務時間帯）'!$C$6:$U$35,19,FALSE))</f>
        <v/>
      </c>
      <c r="T123" s="325" t="str">
        <f>IF(T121="","",VLOOKUP(T121,'シフト記号表（勤務時間帯）'!$C$6:$U$35,19,FALSE))</f>
        <v/>
      </c>
      <c r="U123" s="325" t="str">
        <f>IF(U121="","",VLOOKUP(U121,'シフト記号表（勤務時間帯）'!$C$6:$U$35,19,FALSE))</f>
        <v/>
      </c>
      <c r="V123" s="325" t="str">
        <f>IF(V121="","",VLOOKUP(V121,'シフト記号表（勤務時間帯）'!$C$6:$U$35,19,FALSE))</f>
        <v/>
      </c>
      <c r="W123" s="325" t="str">
        <f>IF(W121="","",VLOOKUP(W121,'シフト記号表（勤務時間帯）'!$C$6:$U$35,19,FALSE))</f>
        <v/>
      </c>
      <c r="X123" s="325" t="str">
        <f>IF(X121="","",VLOOKUP(X121,'シフト記号表（勤務時間帯）'!$C$6:$U$35,19,FALSE))</f>
        <v/>
      </c>
      <c r="Y123" s="326" t="str">
        <f>IF(Y121="","",VLOOKUP(Y121,'シフト記号表（勤務時間帯）'!$C$6:$U$35,19,FALSE))</f>
        <v/>
      </c>
      <c r="Z123" s="324" t="str">
        <f>IF(Z121="","",VLOOKUP(Z121,'シフト記号表（勤務時間帯）'!$C$6:$U$35,19,FALSE))</f>
        <v/>
      </c>
      <c r="AA123" s="325" t="str">
        <f>IF(AA121="","",VLOOKUP(AA121,'シフト記号表（勤務時間帯）'!$C$6:$U$35,19,FALSE))</f>
        <v/>
      </c>
      <c r="AB123" s="325" t="str">
        <f>IF(AB121="","",VLOOKUP(AB121,'シフト記号表（勤務時間帯）'!$C$6:$U$35,19,FALSE))</f>
        <v/>
      </c>
      <c r="AC123" s="325" t="str">
        <f>IF(AC121="","",VLOOKUP(AC121,'シフト記号表（勤務時間帯）'!$C$6:$U$35,19,FALSE))</f>
        <v/>
      </c>
      <c r="AD123" s="325" t="str">
        <f>IF(AD121="","",VLOOKUP(AD121,'シフト記号表（勤務時間帯）'!$C$6:$U$35,19,FALSE))</f>
        <v/>
      </c>
      <c r="AE123" s="325" t="str">
        <f>IF(AE121="","",VLOOKUP(AE121,'シフト記号表（勤務時間帯）'!$C$6:$U$35,19,FALSE))</f>
        <v/>
      </c>
      <c r="AF123" s="326" t="str">
        <f>IF(AF121="","",VLOOKUP(AF121,'シフト記号表（勤務時間帯）'!$C$6:$U$35,19,FALSE))</f>
        <v/>
      </c>
      <c r="AG123" s="324" t="str">
        <f>IF(AG121="","",VLOOKUP(AG121,'シフト記号表（勤務時間帯）'!$C$6:$U$35,19,FALSE))</f>
        <v/>
      </c>
      <c r="AH123" s="325" t="str">
        <f>IF(AH121="","",VLOOKUP(AH121,'シフト記号表（勤務時間帯）'!$C$6:$U$35,19,FALSE))</f>
        <v/>
      </c>
      <c r="AI123" s="325" t="str">
        <f>IF(AI121="","",VLOOKUP(AI121,'シフト記号表（勤務時間帯）'!$C$6:$U$35,19,FALSE))</f>
        <v/>
      </c>
      <c r="AJ123" s="325" t="str">
        <f>IF(AJ121="","",VLOOKUP(AJ121,'シフト記号表（勤務時間帯）'!$C$6:$U$35,19,FALSE))</f>
        <v/>
      </c>
      <c r="AK123" s="325" t="str">
        <f>IF(AK121="","",VLOOKUP(AK121,'シフト記号表（勤務時間帯）'!$C$6:$U$35,19,FALSE))</f>
        <v/>
      </c>
      <c r="AL123" s="325" t="str">
        <f>IF(AL121="","",VLOOKUP(AL121,'シフト記号表（勤務時間帯）'!$C$6:$U$35,19,FALSE))</f>
        <v/>
      </c>
      <c r="AM123" s="326" t="str">
        <f>IF(AM121="","",VLOOKUP(AM121,'シフト記号表（勤務時間帯）'!$C$6:$U$35,19,FALSE))</f>
        <v/>
      </c>
      <c r="AN123" s="324" t="str">
        <f>IF(AN121="","",VLOOKUP(AN121,'シフト記号表（勤務時間帯）'!$C$6:$U$35,19,FALSE))</f>
        <v/>
      </c>
      <c r="AO123" s="325" t="str">
        <f>IF(AO121="","",VLOOKUP(AO121,'シフト記号表（勤務時間帯）'!$C$6:$U$35,19,FALSE))</f>
        <v/>
      </c>
      <c r="AP123" s="325" t="str">
        <f>IF(AP121="","",VLOOKUP(AP121,'シフト記号表（勤務時間帯）'!$C$6:$U$35,19,FALSE))</f>
        <v/>
      </c>
      <c r="AQ123" s="325" t="str">
        <f>IF(AQ121="","",VLOOKUP(AQ121,'シフト記号表（勤務時間帯）'!$C$6:$U$35,19,FALSE))</f>
        <v/>
      </c>
      <c r="AR123" s="325" t="str">
        <f>IF(AR121="","",VLOOKUP(AR121,'シフト記号表（勤務時間帯）'!$C$6:$U$35,19,FALSE))</f>
        <v/>
      </c>
      <c r="AS123" s="325" t="str">
        <f>IF(AS121="","",VLOOKUP(AS121,'シフト記号表（勤務時間帯）'!$C$6:$U$35,19,FALSE))</f>
        <v/>
      </c>
      <c r="AT123" s="326" t="str">
        <f>IF(AT121="","",VLOOKUP(AT121,'シフト記号表（勤務時間帯）'!$C$6:$U$35,19,FALSE))</f>
        <v/>
      </c>
      <c r="AU123" s="324" t="str">
        <f>IF(AU121="","",VLOOKUP(AU121,'シフト記号表（勤務時間帯）'!$C$6:$U$35,19,FALSE))</f>
        <v/>
      </c>
      <c r="AV123" s="325" t="str">
        <f>IF(AV121="","",VLOOKUP(AV121,'シフト記号表（勤務時間帯）'!$C$6:$U$35,19,FALSE))</f>
        <v/>
      </c>
      <c r="AW123" s="325" t="str">
        <f>IF(AW121="","",VLOOKUP(AW121,'シフト記号表（勤務時間帯）'!$C$6:$U$35,19,FALSE))</f>
        <v/>
      </c>
      <c r="AX123" s="797">
        <f>IF($BB$3="４週",SUM(S123:AT123),IF($BB$3="暦月",SUM(S123:AW123),""))</f>
        <v>0</v>
      </c>
      <c r="AY123" s="798"/>
      <c r="AZ123" s="799">
        <f>IF($BB$3="４週",AX123/4,IF($BB$3="暦月",'勤務形態一覧表（100名）'!AX123/('勤務形態一覧表（100名）'!$BB$8/7),""))</f>
        <v>0</v>
      </c>
      <c r="BA123" s="800"/>
      <c r="BB123" s="847"/>
      <c r="BC123" s="761"/>
      <c r="BD123" s="761"/>
      <c r="BE123" s="761"/>
      <c r="BF123" s="762"/>
    </row>
    <row r="124" spans="2:58" ht="20.25" customHeight="1" x14ac:dyDescent="0.15">
      <c r="B124" s="831">
        <f>B121+1</f>
        <v>35</v>
      </c>
      <c r="C124" s="833"/>
      <c r="D124" s="834"/>
      <c r="E124" s="835"/>
      <c r="F124" s="327"/>
      <c r="G124" s="747"/>
      <c r="H124" s="750"/>
      <c r="I124" s="751"/>
      <c r="J124" s="751"/>
      <c r="K124" s="752"/>
      <c r="L124" s="754"/>
      <c r="M124" s="755"/>
      <c r="N124" s="755"/>
      <c r="O124" s="756"/>
      <c r="P124" s="763" t="s">
        <v>754</v>
      </c>
      <c r="Q124" s="764"/>
      <c r="R124" s="765"/>
      <c r="S124" s="392"/>
      <c r="T124" s="393"/>
      <c r="U124" s="393"/>
      <c r="V124" s="393"/>
      <c r="W124" s="393"/>
      <c r="X124" s="393"/>
      <c r="Y124" s="394"/>
      <c r="Z124" s="392"/>
      <c r="AA124" s="393"/>
      <c r="AB124" s="393"/>
      <c r="AC124" s="393"/>
      <c r="AD124" s="393"/>
      <c r="AE124" s="393"/>
      <c r="AF124" s="394"/>
      <c r="AG124" s="392"/>
      <c r="AH124" s="393"/>
      <c r="AI124" s="393"/>
      <c r="AJ124" s="393"/>
      <c r="AK124" s="393"/>
      <c r="AL124" s="393"/>
      <c r="AM124" s="394"/>
      <c r="AN124" s="392"/>
      <c r="AO124" s="393"/>
      <c r="AP124" s="393"/>
      <c r="AQ124" s="393"/>
      <c r="AR124" s="393"/>
      <c r="AS124" s="393"/>
      <c r="AT124" s="394"/>
      <c r="AU124" s="392"/>
      <c r="AV124" s="393"/>
      <c r="AW124" s="393"/>
      <c r="AX124" s="949"/>
      <c r="AY124" s="950"/>
      <c r="AZ124" s="951"/>
      <c r="BA124" s="952"/>
      <c r="BB124" s="782"/>
      <c r="BC124" s="755"/>
      <c r="BD124" s="755"/>
      <c r="BE124" s="755"/>
      <c r="BF124" s="756"/>
    </row>
    <row r="125" spans="2:58" ht="20.25" customHeight="1" x14ac:dyDescent="0.15">
      <c r="B125" s="831"/>
      <c r="C125" s="836"/>
      <c r="D125" s="837"/>
      <c r="E125" s="838"/>
      <c r="F125" s="319"/>
      <c r="G125" s="748"/>
      <c r="H125" s="753"/>
      <c r="I125" s="751"/>
      <c r="J125" s="751"/>
      <c r="K125" s="752"/>
      <c r="L125" s="757"/>
      <c r="M125" s="758"/>
      <c r="N125" s="758"/>
      <c r="O125" s="759"/>
      <c r="P125" s="787" t="s">
        <v>484</v>
      </c>
      <c r="Q125" s="788"/>
      <c r="R125" s="789"/>
      <c r="S125" s="320" t="str">
        <f>IF(S124="","",VLOOKUP(S124,'シフト記号表（勤務時間帯）'!$C$6:$K$35,9,FALSE))</f>
        <v/>
      </c>
      <c r="T125" s="321" t="str">
        <f>IF(T124="","",VLOOKUP(T124,'シフト記号表（勤務時間帯）'!$C$6:$K$35,9,FALSE))</f>
        <v/>
      </c>
      <c r="U125" s="321" t="str">
        <f>IF(U124="","",VLOOKUP(U124,'シフト記号表（勤務時間帯）'!$C$6:$K$35,9,FALSE))</f>
        <v/>
      </c>
      <c r="V125" s="321" t="str">
        <f>IF(V124="","",VLOOKUP(V124,'シフト記号表（勤務時間帯）'!$C$6:$K$35,9,FALSE))</f>
        <v/>
      </c>
      <c r="W125" s="321" t="str">
        <f>IF(W124="","",VLOOKUP(W124,'シフト記号表（勤務時間帯）'!$C$6:$K$35,9,FALSE))</f>
        <v/>
      </c>
      <c r="X125" s="321" t="str">
        <f>IF(X124="","",VLOOKUP(X124,'シフト記号表（勤務時間帯）'!$C$6:$K$35,9,FALSE))</f>
        <v/>
      </c>
      <c r="Y125" s="322" t="str">
        <f>IF(Y124="","",VLOOKUP(Y124,'シフト記号表（勤務時間帯）'!$C$6:$K$35,9,FALSE))</f>
        <v/>
      </c>
      <c r="Z125" s="320" t="str">
        <f>IF(Z124="","",VLOOKUP(Z124,'シフト記号表（勤務時間帯）'!$C$6:$K$35,9,FALSE))</f>
        <v/>
      </c>
      <c r="AA125" s="321" t="str">
        <f>IF(AA124="","",VLOOKUP(AA124,'シフト記号表（勤務時間帯）'!$C$6:$K$35,9,FALSE))</f>
        <v/>
      </c>
      <c r="AB125" s="321" t="str">
        <f>IF(AB124="","",VLOOKUP(AB124,'シフト記号表（勤務時間帯）'!$C$6:$K$35,9,FALSE))</f>
        <v/>
      </c>
      <c r="AC125" s="321" t="str">
        <f>IF(AC124="","",VLOOKUP(AC124,'シフト記号表（勤務時間帯）'!$C$6:$K$35,9,FALSE))</f>
        <v/>
      </c>
      <c r="AD125" s="321" t="str">
        <f>IF(AD124="","",VLOOKUP(AD124,'シフト記号表（勤務時間帯）'!$C$6:$K$35,9,FALSE))</f>
        <v/>
      </c>
      <c r="AE125" s="321" t="str">
        <f>IF(AE124="","",VLOOKUP(AE124,'シフト記号表（勤務時間帯）'!$C$6:$K$35,9,FALSE))</f>
        <v/>
      </c>
      <c r="AF125" s="322" t="str">
        <f>IF(AF124="","",VLOOKUP(AF124,'シフト記号表（勤務時間帯）'!$C$6:$K$35,9,FALSE))</f>
        <v/>
      </c>
      <c r="AG125" s="320" t="str">
        <f>IF(AG124="","",VLOOKUP(AG124,'シフト記号表（勤務時間帯）'!$C$6:$K$35,9,FALSE))</f>
        <v/>
      </c>
      <c r="AH125" s="321" t="str">
        <f>IF(AH124="","",VLOOKUP(AH124,'シフト記号表（勤務時間帯）'!$C$6:$K$35,9,FALSE))</f>
        <v/>
      </c>
      <c r="AI125" s="321" t="str">
        <f>IF(AI124="","",VLOOKUP(AI124,'シフト記号表（勤務時間帯）'!$C$6:$K$35,9,FALSE))</f>
        <v/>
      </c>
      <c r="AJ125" s="321" t="str">
        <f>IF(AJ124="","",VLOOKUP(AJ124,'シフト記号表（勤務時間帯）'!$C$6:$K$35,9,FALSE))</f>
        <v/>
      </c>
      <c r="AK125" s="321" t="str">
        <f>IF(AK124="","",VLOOKUP(AK124,'シフト記号表（勤務時間帯）'!$C$6:$K$35,9,FALSE))</f>
        <v/>
      </c>
      <c r="AL125" s="321" t="str">
        <f>IF(AL124="","",VLOOKUP(AL124,'シフト記号表（勤務時間帯）'!$C$6:$K$35,9,FALSE))</f>
        <v/>
      </c>
      <c r="AM125" s="322" t="str">
        <f>IF(AM124="","",VLOOKUP(AM124,'シフト記号表（勤務時間帯）'!$C$6:$K$35,9,FALSE))</f>
        <v/>
      </c>
      <c r="AN125" s="320" t="str">
        <f>IF(AN124="","",VLOOKUP(AN124,'シフト記号表（勤務時間帯）'!$C$6:$K$35,9,FALSE))</f>
        <v/>
      </c>
      <c r="AO125" s="321" t="str">
        <f>IF(AO124="","",VLOOKUP(AO124,'シフト記号表（勤務時間帯）'!$C$6:$K$35,9,FALSE))</f>
        <v/>
      </c>
      <c r="AP125" s="321" t="str">
        <f>IF(AP124="","",VLOOKUP(AP124,'シフト記号表（勤務時間帯）'!$C$6:$K$35,9,FALSE))</f>
        <v/>
      </c>
      <c r="AQ125" s="321" t="str">
        <f>IF(AQ124="","",VLOOKUP(AQ124,'シフト記号表（勤務時間帯）'!$C$6:$K$35,9,FALSE))</f>
        <v/>
      </c>
      <c r="AR125" s="321" t="str">
        <f>IF(AR124="","",VLOOKUP(AR124,'シフト記号表（勤務時間帯）'!$C$6:$K$35,9,FALSE))</f>
        <v/>
      </c>
      <c r="AS125" s="321" t="str">
        <f>IF(AS124="","",VLOOKUP(AS124,'シフト記号表（勤務時間帯）'!$C$6:$K$35,9,FALSE))</f>
        <v/>
      </c>
      <c r="AT125" s="322" t="str">
        <f>IF(AT124="","",VLOOKUP(AT124,'シフト記号表（勤務時間帯）'!$C$6:$K$35,9,FALSE))</f>
        <v/>
      </c>
      <c r="AU125" s="320" t="str">
        <f>IF(AU124="","",VLOOKUP(AU124,'シフト記号表（勤務時間帯）'!$C$6:$K$35,9,FALSE))</f>
        <v/>
      </c>
      <c r="AV125" s="321" t="str">
        <f>IF(AV124="","",VLOOKUP(AV124,'シフト記号表（勤務時間帯）'!$C$6:$K$35,9,FALSE))</f>
        <v/>
      </c>
      <c r="AW125" s="321" t="str">
        <f>IF(AW124="","",VLOOKUP(AW124,'シフト記号表（勤務時間帯）'!$C$6:$K$35,9,FALSE))</f>
        <v/>
      </c>
      <c r="AX125" s="790">
        <f>IF($BB$3="４週",SUM(S125:AT125),IF($BB$3="暦月",SUM(S125:AW125),""))</f>
        <v>0</v>
      </c>
      <c r="AY125" s="791"/>
      <c r="AZ125" s="792">
        <f>IF($BB$3="４週",AX125/4,IF($BB$3="暦月",'勤務形態一覧表（100名）'!AX125/('勤務形態一覧表（100名）'!$BB$8/7),""))</f>
        <v>0</v>
      </c>
      <c r="BA125" s="793"/>
      <c r="BB125" s="783"/>
      <c r="BC125" s="758"/>
      <c r="BD125" s="758"/>
      <c r="BE125" s="758"/>
      <c r="BF125" s="759"/>
    </row>
    <row r="126" spans="2:58" ht="20.25" customHeight="1" x14ac:dyDescent="0.15">
      <c r="B126" s="831"/>
      <c r="C126" s="839"/>
      <c r="D126" s="840"/>
      <c r="E126" s="841"/>
      <c r="F126" s="395">
        <f>C124</f>
        <v>0</v>
      </c>
      <c r="G126" s="749"/>
      <c r="H126" s="753"/>
      <c r="I126" s="751"/>
      <c r="J126" s="751"/>
      <c r="K126" s="752"/>
      <c r="L126" s="760"/>
      <c r="M126" s="761"/>
      <c r="N126" s="761"/>
      <c r="O126" s="762"/>
      <c r="P126" s="828" t="s">
        <v>485</v>
      </c>
      <c r="Q126" s="829"/>
      <c r="R126" s="830"/>
      <c r="S126" s="324" t="str">
        <f>IF(S124="","",VLOOKUP(S124,'シフト記号表（勤務時間帯）'!$C$6:$U$35,19,FALSE))</f>
        <v/>
      </c>
      <c r="T126" s="325" t="str">
        <f>IF(T124="","",VLOOKUP(T124,'シフト記号表（勤務時間帯）'!$C$6:$U$35,19,FALSE))</f>
        <v/>
      </c>
      <c r="U126" s="325" t="str">
        <f>IF(U124="","",VLOOKUP(U124,'シフト記号表（勤務時間帯）'!$C$6:$U$35,19,FALSE))</f>
        <v/>
      </c>
      <c r="V126" s="325" t="str">
        <f>IF(V124="","",VLOOKUP(V124,'シフト記号表（勤務時間帯）'!$C$6:$U$35,19,FALSE))</f>
        <v/>
      </c>
      <c r="W126" s="325" t="str">
        <f>IF(W124="","",VLOOKUP(W124,'シフト記号表（勤務時間帯）'!$C$6:$U$35,19,FALSE))</f>
        <v/>
      </c>
      <c r="X126" s="325" t="str">
        <f>IF(X124="","",VLOOKUP(X124,'シフト記号表（勤務時間帯）'!$C$6:$U$35,19,FALSE))</f>
        <v/>
      </c>
      <c r="Y126" s="326" t="str">
        <f>IF(Y124="","",VLOOKUP(Y124,'シフト記号表（勤務時間帯）'!$C$6:$U$35,19,FALSE))</f>
        <v/>
      </c>
      <c r="Z126" s="324" t="str">
        <f>IF(Z124="","",VLOOKUP(Z124,'シフト記号表（勤務時間帯）'!$C$6:$U$35,19,FALSE))</f>
        <v/>
      </c>
      <c r="AA126" s="325" t="str">
        <f>IF(AA124="","",VLOOKUP(AA124,'シフト記号表（勤務時間帯）'!$C$6:$U$35,19,FALSE))</f>
        <v/>
      </c>
      <c r="AB126" s="325" t="str">
        <f>IF(AB124="","",VLOOKUP(AB124,'シフト記号表（勤務時間帯）'!$C$6:$U$35,19,FALSE))</f>
        <v/>
      </c>
      <c r="AC126" s="325" t="str">
        <f>IF(AC124="","",VLOOKUP(AC124,'シフト記号表（勤務時間帯）'!$C$6:$U$35,19,FALSE))</f>
        <v/>
      </c>
      <c r="AD126" s="325" t="str">
        <f>IF(AD124="","",VLOOKUP(AD124,'シフト記号表（勤務時間帯）'!$C$6:$U$35,19,FALSE))</f>
        <v/>
      </c>
      <c r="AE126" s="325" t="str">
        <f>IF(AE124="","",VLOOKUP(AE124,'シフト記号表（勤務時間帯）'!$C$6:$U$35,19,FALSE))</f>
        <v/>
      </c>
      <c r="AF126" s="326" t="str">
        <f>IF(AF124="","",VLOOKUP(AF124,'シフト記号表（勤務時間帯）'!$C$6:$U$35,19,FALSE))</f>
        <v/>
      </c>
      <c r="AG126" s="324" t="str">
        <f>IF(AG124="","",VLOOKUP(AG124,'シフト記号表（勤務時間帯）'!$C$6:$U$35,19,FALSE))</f>
        <v/>
      </c>
      <c r="AH126" s="325" t="str">
        <f>IF(AH124="","",VLOOKUP(AH124,'シフト記号表（勤務時間帯）'!$C$6:$U$35,19,FALSE))</f>
        <v/>
      </c>
      <c r="AI126" s="325" t="str">
        <f>IF(AI124="","",VLOOKUP(AI124,'シフト記号表（勤務時間帯）'!$C$6:$U$35,19,FALSE))</f>
        <v/>
      </c>
      <c r="AJ126" s="325" t="str">
        <f>IF(AJ124="","",VLOOKUP(AJ124,'シフト記号表（勤務時間帯）'!$C$6:$U$35,19,FALSE))</f>
        <v/>
      </c>
      <c r="AK126" s="325" t="str">
        <f>IF(AK124="","",VLOOKUP(AK124,'シフト記号表（勤務時間帯）'!$C$6:$U$35,19,FALSE))</f>
        <v/>
      </c>
      <c r="AL126" s="325" t="str">
        <f>IF(AL124="","",VLOOKUP(AL124,'シフト記号表（勤務時間帯）'!$C$6:$U$35,19,FALSE))</f>
        <v/>
      </c>
      <c r="AM126" s="326" t="str">
        <f>IF(AM124="","",VLOOKUP(AM124,'シフト記号表（勤務時間帯）'!$C$6:$U$35,19,FALSE))</f>
        <v/>
      </c>
      <c r="AN126" s="324" t="str">
        <f>IF(AN124="","",VLOOKUP(AN124,'シフト記号表（勤務時間帯）'!$C$6:$U$35,19,FALSE))</f>
        <v/>
      </c>
      <c r="AO126" s="325" t="str">
        <f>IF(AO124="","",VLOOKUP(AO124,'シフト記号表（勤務時間帯）'!$C$6:$U$35,19,FALSE))</f>
        <v/>
      </c>
      <c r="AP126" s="325" t="str">
        <f>IF(AP124="","",VLOOKUP(AP124,'シフト記号表（勤務時間帯）'!$C$6:$U$35,19,FALSE))</f>
        <v/>
      </c>
      <c r="AQ126" s="325" t="str">
        <f>IF(AQ124="","",VLOOKUP(AQ124,'シフト記号表（勤務時間帯）'!$C$6:$U$35,19,FALSE))</f>
        <v/>
      </c>
      <c r="AR126" s="325" t="str">
        <f>IF(AR124="","",VLOOKUP(AR124,'シフト記号表（勤務時間帯）'!$C$6:$U$35,19,FALSE))</f>
        <v/>
      </c>
      <c r="AS126" s="325" t="str">
        <f>IF(AS124="","",VLOOKUP(AS124,'シフト記号表（勤務時間帯）'!$C$6:$U$35,19,FALSE))</f>
        <v/>
      </c>
      <c r="AT126" s="326" t="str">
        <f>IF(AT124="","",VLOOKUP(AT124,'シフト記号表（勤務時間帯）'!$C$6:$U$35,19,FALSE))</f>
        <v/>
      </c>
      <c r="AU126" s="324" t="str">
        <f>IF(AU124="","",VLOOKUP(AU124,'シフト記号表（勤務時間帯）'!$C$6:$U$35,19,FALSE))</f>
        <v/>
      </c>
      <c r="AV126" s="325" t="str">
        <f>IF(AV124="","",VLOOKUP(AV124,'シフト記号表（勤務時間帯）'!$C$6:$U$35,19,FALSE))</f>
        <v/>
      </c>
      <c r="AW126" s="325" t="str">
        <f>IF(AW124="","",VLOOKUP(AW124,'シフト記号表（勤務時間帯）'!$C$6:$U$35,19,FALSE))</f>
        <v/>
      </c>
      <c r="AX126" s="797">
        <f>IF($BB$3="４週",SUM(S126:AT126),IF($BB$3="暦月",SUM(S126:AW126),""))</f>
        <v>0</v>
      </c>
      <c r="AY126" s="798"/>
      <c r="AZ126" s="799">
        <f>IF($BB$3="４週",AX126/4,IF($BB$3="暦月",'勤務形態一覧表（100名）'!AX126/('勤務形態一覧表（100名）'!$BB$8/7),""))</f>
        <v>0</v>
      </c>
      <c r="BA126" s="800"/>
      <c r="BB126" s="847"/>
      <c r="BC126" s="761"/>
      <c r="BD126" s="761"/>
      <c r="BE126" s="761"/>
      <c r="BF126" s="762"/>
    </row>
    <row r="127" spans="2:58" ht="20.25" customHeight="1" x14ac:dyDescent="0.15">
      <c r="B127" s="831">
        <f>B124+1</f>
        <v>36</v>
      </c>
      <c r="C127" s="833"/>
      <c r="D127" s="834"/>
      <c r="E127" s="835"/>
      <c r="F127" s="327"/>
      <c r="G127" s="747"/>
      <c r="H127" s="750"/>
      <c r="I127" s="751"/>
      <c r="J127" s="751"/>
      <c r="K127" s="752"/>
      <c r="L127" s="754"/>
      <c r="M127" s="755"/>
      <c r="N127" s="755"/>
      <c r="O127" s="756"/>
      <c r="P127" s="763" t="s">
        <v>771</v>
      </c>
      <c r="Q127" s="764"/>
      <c r="R127" s="765"/>
      <c r="S127" s="392"/>
      <c r="T127" s="393"/>
      <c r="U127" s="393"/>
      <c r="V127" s="393"/>
      <c r="W127" s="393"/>
      <c r="X127" s="393"/>
      <c r="Y127" s="394"/>
      <c r="Z127" s="392"/>
      <c r="AA127" s="393"/>
      <c r="AB127" s="393"/>
      <c r="AC127" s="393"/>
      <c r="AD127" s="393"/>
      <c r="AE127" s="393"/>
      <c r="AF127" s="394"/>
      <c r="AG127" s="392"/>
      <c r="AH127" s="393"/>
      <c r="AI127" s="393"/>
      <c r="AJ127" s="393"/>
      <c r="AK127" s="393"/>
      <c r="AL127" s="393"/>
      <c r="AM127" s="394"/>
      <c r="AN127" s="392"/>
      <c r="AO127" s="393"/>
      <c r="AP127" s="393"/>
      <c r="AQ127" s="393"/>
      <c r="AR127" s="393"/>
      <c r="AS127" s="393"/>
      <c r="AT127" s="394"/>
      <c r="AU127" s="392"/>
      <c r="AV127" s="393"/>
      <c r="AW127" s="393"/>
      <c r="AX127" s="949"/>
      <c r="AY127" s="950"/>
      <c r="AZ127" s="951"/>
      <c r="BA127" s="952"/>
      <c r="BB127" s="782"/>
      <c r="BC127" s="755"/>
      <c r="BD127" s="755"/>
      <c r="BE127" s="755"/>
      <c r="BF127" s="756"/>
    </row>
    <row r="128" spans="2:58" ht="20.25" customHeight="1" x14ac:dyDescent="0.15">
      <c r="B128" s="831"/>
      <c r="C128" s="836"/>
      <c r="D128" s="837"/>
      <c r="E128" s="838"/>
      <c r="F128" s="319"/>
      <c r="G128" s="748"/>
      <c r="H128" s="753"/>
      <c r="I128" s="751"/>
      <c r="J128" s="751"/>
      <c r="K128" s="752"/>
      <c r="L128" s="757"/>
      <c r="M128" s="758"/>
      <c r="N128" s="758"/>
      <c r="O128" s="759"/>
      <c r="P128" s="787" t="s">
        <v>484</v>
      </c>
      <c r="Q128" s="788"/>
      <c r="R128" s="789"/>
      <c r="S128" s="320" t="str">
        <f>IF(S127="","",VLOOKUP(S127,'シフト記号表（勤務時間帯）'!$C$6:$K$35,9,FALSE))</f>
        <v/>
      </c>
      <c r="T128" s="321" t="str">
        <f>IF(T127="","",VLOOKUP(T127,'シフト記号表（勤務時間帯）'!$C$6:$K$35,9,FALSE))</f>
        <v/>
      </c>
      <c r="U128" s="321" t="str">
        <f>IF(U127="","",VLOOKUP(U127,'シフト記号表（勤務時間帯）'!$C$6:$K$35,9,FALSE))</f>
        <v/>
      </c>
      <c r="V128" s="321" t="str">
        <f>IF(V127="","",VLOOKUP(V127,'シフト記号表（勤務時間帯）'!$C$6:$K$35,9,FALSE))</f>
        <v/>
      </c>
      <c r="W128" s="321" t="str">
        <f>IF(W127="","",VLOOKUP(W127,'シフト記号表（勤務時間帯）'!$C$6:$K$35,9,FALSE))</f>
        <v/>
      </c>
      <c r="X128" s="321" t="str">
        <f>IF(X127="","",VLOOKUP(X127,'シフト記号表（勤務時間帯）'!$C$6:$K$35,9,FALSE))</f>
        <v/>
      </c>
      <c r="Y128" s="322" t="str">
        <f>IF(Y127="","",VLOOKUP(Y127,'シフト記号表（勤務時間帯）'!$C$6:$K$35,9,FALSE))</f>
        <v/>
      </c>
      <c r="Z128" s="320" t="str">
        <f>IF(Z127="","",VLOOKUP(Z127,'シフト記号表（勤務時間帯）'!$C$6:$K$35,9,FALSE))</f>
        <v/>
      </c>
      <c r="AA128" s="321" t="str">
        <f>IF(AA127="","",VLOOKUP(AA127,'シフト記号表（勤務時間帯）'!$C$6:$K$35,9,FALSE))</f>
        <v/>
      </c>
      <c r="AB128" s="321" t="str">
        <f>IF(AB127="","",VLOOKUP(AB127,'シフト記号表（勤務時間帯）'!$C$6:$K$35,9,FALSE))</f>
        <v/>
      </c>
      <c r="AC128" s="321" t="str">
        <f>IF(AC127="","",VLOOKUP(AC127,'シフト記号表（勤務時間帯）'!$C$6:$K$35,9,FALSE))</f>
        <v/>
      </c>
      <c r="AD128" s="321" t="str">
        <f>IF(AD127="","",VLOOKUP(AD127,'シフト記号表（勤務時間帯）'!$C$6:$K$35,9,FALSE))</f>
        <v/>
      </c>
      <c r="AE128" s="321" t="str">
        <f>IF(AE127="","",VLOOKUP(AE127,'シフト記号表（勤務時間帯）'!$C$6:$K$35,9,FALSE))</f>
        <v/>
      </c>
      <c r="AF128" s="322" t="str">
        <f>IF(AF127="","",VLOOKUP(AF127,'シフト記号表（勤務時間帯）'!$C$6:$K$35,9,FALSE))</f>
        <v/>
      </c>
      <c r="AG128" s="320" t="str">
        <f>IF(AG127="","",VLOOKUP(AG127,'シフト記号表（勤務時間帯）'!$C$6:$K$35,9,FALSE))</f>
        <v/>
      </c>
      <c r="AH128" s="321" t="str">
        <f>IF(AH127="","",VLOOKUP(AH127,'シフト記号表（勤務時間帯）'!$C$6:$K$35,9,FALSE))</f>
        <v/>
      </c>
      <c r="AI128" s="321" t="str">
        <f>IF(AI127="","",VLOOKUP(AI127,'シフト記号表（勤務時間帯）'!$C$6:$K$35,9,FALSE))</f>
        <v/>
      </c>
      <c r="AJ128" s="321" t="str">
        <f>IF(AJ127="","",VLOOKUP(AJ127,'シフト記号表（勤務時間帯）'!$C$6:$K$35,9,FALSE))</f>
        <v/>
      </c>
      <c r="AK128" s="321" t="str">
        <f>IF(AK127="","",VLOOKUP(AK127,'シフト記号表（勤務時間帯）'!$C$6:$K$35,9,FALSE))</f>
        <v/>
      </c>
      <c r="AL128" s="321" t="str">
        <f>IF(AL127="","",VLOOKUP(AL127,'シフト記号表（勤務時間帯）'!$C$6:$K$35,9,FALSE))</f>
        <v/>
      </c>
      <c r="AM128" s="322" t="str">
        <f>IF(AM127="","",VLOOKUP(AM127,'シフト記号表（勤務時間帯）'!$C$6:$K$35,9,FALSE))</f>
        <v/>
      </c>
      <c r="AN128" s="320" t="str">
        <f>IF(AN127="","",VLOOKUP(AN127,'シフト記号表（勤務時間帯）'!$C$6:$K$35,9,FALSE))</f>
        <v/>
      </c>
      <c r="AO128" s="321" t="str">
        <f>IF(AO127="","",VLOOKUP(AO127,'シフト記号表（勤務時間帯）'!$C$6:$K$35,9,FALSE))</f>
        <v/>
      </c>
      <c r="AP128" s="321" t="str">
        <f>IF(AP127="","",VLOOKUP(AP127,'シフト記号表（勤務時間帯）'!$C$6:$K$35,9,FALSE))</f>
        <v/>
      </c>
      <c r="AQ128" s="321" t="str">
        <f>IF(AQ127="","",VLOOKUP(AQ127,'シフト記号表（勤務時間帯）'!$C$6:$K$35,9,FALSE))</f>
        <v/>
      </c>
      <c r="AR128" s="321" t="str">
        <f>IF(AR127="","",VLOOKUP(AR127,'シフト記号表（勤務時間帯）'!$C$6:$K$35,9,FALSE))</f>
        <v/>
      </c>
      <c r="AS128" s="321" t="str">
        <f>IF(AS127="","",VLOOKUP(AS127,'シフト記号表（勤務時間帯）'!$C$6:$K$35,9,FALSE))</f>
        <v/>
      </c>
      <c r="AT128" s="322" t="str">
        <f>IF(AT127="","",VLOOKUP(AT127,'シフト記号表（勤務時間帯）'!$C$6:$K$35,9,FALSE))</f>
        <v/>
      </c>
      <c r="AU128" s="320" t="str">
        <f>IF(AU127="","",VLOOKUP(AU127,'シフト記号表（勤務時間帯）'!$C$6:$K$35,9,FALSE))</f>
        <v/>
      </c>
      <c r="AV128" s="321" t="str">
        <f>IF(AV127="","",VLOOKUP(AV127,'シフト記号表（勤務時間帯）'!$C$6:$K$35,9,FALSE))</f>
        <v/>
      </c>
      <c r="AW128" s="321" t="str">
        <f>IF(AW127="","",VLOOKUP(AW127,'シフト記号表（勤務時間帯）'!$C$6:$K$35,9,FALSE))</f>
        <v/>
      </c>
      <c r="AX128" s="790">
        <f>IF($BB$3="４週",SUM(S128:AT128),IF($BB$3="暦月",SUM(S128:AW128),""))</f>
        <v>0</v>
      </c>
      <c r="AY128" s="791"/>
      <c r="AZ128" s="792">
        <f>IF($BB$3="４週",AX128/4,IF($BB$3="暦月",'勤務形態一覧表（100名）'!AX128/('勤務形態一覧表（100名）'!$BB$8/7),""))</f>
        <v>0</v>
      </c>
      <c r="BA128" s="793"/>
      <c r="BB128" s="783"/>
      <c r="BC128" s="758"/>
      <c r="BD128" s="758"/>
      <c r="BE128" s="758"/>
      <c r="BF128" s="759"/>
    </row>
    <row r="129" spans="2:58" ht="20.25" customHeight="1" x14ac:dyDescent="0.15">
      <c r="B129" s="831"/>
      <c r="C129" s="839"/>
      <c r="D129" s="840"/>
      <c r="E129" s="841"/>
      <c r="F129" s="395">
        <f>C127</f>
        <v>0</v>
      </c>
      <c r="G129" s="749"/>
      <c r="H129" s="753"/>
      <c r="I129" s="751"/>
      <c r="J129" s="751"/>
      <c r="K129" s="752"/>
      <c r="L129" s="760"/>
      <c r="M129" s="761"/>
      <c r="N129" s="761"/>
      <c r="O129" s="762"/>
      <c r="P129" s="828" t="s">
        <v>485</v>
      </c>
      <c r="Q129" s="829"/>
      <c r="R129" s="830"/>
      <c r="S129" s="324" t="str">
        <f>IF(S127="","",VLOOKUP(S127,'シフト記号表（勤務時間帯）'!$C$6:$U$35,19,FALSE))</f>
        <v/>
      </c>
      <c r="T129" s="325" t="str">
        <f>IF(T127="","",VLOOKUP(T127,'シフト記号表（勤務時間帯）'!$C$6:$U$35,19,FALSE))</f>
        <v/>
      </c>
      <c r="U129" s="325" t="str">
        <f>IF(U127="","",VLOOKUP(U127,'シフト記号表（勤務時間帯）'!$C$6:$U$35,19,FALSE))</f>
        <v/>
      </c>
      <c r="V129" s="325" t="str">
        <f>IF(V127="","",VLOOKUP(V127,'シフト記号表（勤務時間帯）'!$C$6:$U$35,19,FALSE))</f>
        <v/>
      </c>
      <c r="W129" s="325" t="str">
        <f>IF(W127="","",VLOOKUP(W127,'シフト記号表（勤務時間帯）'!$C$6:$U$35,19,FALSE))</f>
        <v/>
      </c>
      <c r="X129" s="325" t="str">
        <f>IF(X127="","",VLOOKUP(X127,'シフト記号表（勤務時間帯）'!$C$6:$U$35,19,FALSE))</f>
        <v/>
      </c>
      <c r="Y129" s="326" t="str">
        <f>IF(Y127="","",VLOOKUP(Y127,'シフト記号表（勤務時間帯）'!$C$6:$U$35,19,FALSE))</f>
        <v/>
      </c>
      <c r="Z129" s="324" t="str">
        <f>IF(Z127="","",VLOOKUP(Z127,'シフト記号表（勤務時間帯）'!$C$6:$U$35,19,FALSE))</f>
        <v/>
      </c>
      <c r="AA129" s="325" t="str">
        <f>IF(AA127="","",VLOOKUP(AA127,'シフト記号表（勤務時間帯）'!$C$6:$U$35,19,FALSE))</f>
        <v/>
      </c>
      <c r="AB129" s="325" t="str">
        <f>IF(AB127="","",VLOOKUP(AB127,'シフト記号表（勤務時間帯）'!$C$6:$U$35,19,FALSE))</f>
        <v/>
      </c>
      <c r="AC129" s="325" t="str">
        <f>IF(AC127="","",VLOOKUP(AC127,'シフト記号表（勤務時間帯）'!$C$6:$U$35,19,FALSE))</f>
        <v/>
      </c>
      <c r="AD129" s="325" t="str">
        <f>IF(AD127="","",VLOOKUP(AD127,'シフト記号表（勤務時間帯）'!$C$6:$U$35,19,FALSE))</f>
        <v/>
      </c>
      <c r="AE129" s="325" t="str">
        <f>IF(AE127="","",VLOOKUP(AE127,'シフト記号表（勤務時間帯）'!$C$6:$U$35,19,FALSE))</f>
        <v/>
      </c>
      <c r="AF129" s="326" t="str">
        <f>IF(AF127="","",VLOOKUP(AF127,'シフト記号表（勤務時間帯）'!$C$6:$U$35,19,FALSE))</f>
        <v/>
      </c>
      <c r="AG129" s="324" t="str">
        <f>IF(AG127="","",VLOOKUP(AG127,'シフト記号表（勤務時間帯）'!$C$6:$U$35,19,FALSE))</f>
        <v/>
      </c>
      <c r="AH129" s="325" t="str">
        <f>IF(AH127="","",VLOOKUP(AH127,'シフト記号表（勤務時間帯）'!$C$6:$U$35,19,FALSE))</f>
        <v/>
      </c>
      <c r="AI129" s="325" t="str">
        <f>IF(AI127="","",VLOOKUP(AI127,'シフト記号表（勤務時間帯）'!$C$6:$U$35,19,FALSE))</f>
        <v/>
      </c>
      <c r="AJ129" s="325" t="str">
        <f>IF(AJ127="","",VLOOKUP(AJ127,'シフト記号表（勤務時間帯）'!$C$6:$U$35,19,FALSE))</f>
        <v/>
      </c>
      <c r="AK129" s="325" t="str">
        <f>IF(AK127="","",VLOOKUP(AK127,'シフト記号表（勤務時間帯）'!$C$6:$U$35,19,FALSE))</f>
        <v/>
      </c>
      <c r="AL129" s="325" t="str">
        <f>IF(AL127="","",VLOOKUP(AL127,'シフト記号表（勤務時間帯）'!$C$6:$U$35,19,FALSE))</f>
        <v/>
      </c>
      <c r="AM129" s="326" t="str">
        <f>IF(AM127="","",VLOOKUP(AM127,'シフト記号表（勤務時間帯）'!$C$6:$U$35,19,FALSE))</f>
        <v/>
      </c>
      <c r="AN129" s="324" t="str">
        <f>IF(AN127="","",VLOOKUP(AN127,'シフト記号表（勤務時間帯）'!$C$6:$U$35,19,FALSE))</f>
        <v/>
      </c>
      <c r="AO129" s="325" t="str">
        <f>IF(AO127="","",VLOOKUP(AO127,'シフト記号表（勤務時間帯）'!$C$6:$U$35,19,FALSE))</f>
        <v/>
      </c>
      <c r="AP129" s="325" t="str">
        <f>IF(AP127="","",VLOOKUP(AP127,'シフト記号表（勤務時間帯）'!$C$6:$U$35,19,FALSE))</f>
        <v/>
      </c>
      <c r="AQ129" s="325" t="str">
        <f>IF(AQ127="","",VLOOKUP(AQ127,'シフト記号表（勤務時間帯）'!$C$6:$U$35,19,FALSE))</f>
        <v/>
      </c>
      <c r="AR129" s="325" t="str">
        <f>IF(AR127="","",VLOOKUP(AR127,'シフト記号表（勤務時間帯）'!$C$6:$U$35,19,FALSE))</f>
        <v/>
      </c>
      <c r="AS129" s="325" t="str">
        <f>IF(AS127="","",VLOOKUP(AS127,'シフト記号表（勤務時間帯）'!$C$6:$U$35,19,FALSE))</f>
        <v/>
      </c>
      <c r="AT129" s="326" t="str">
        <f>IF(AT127="","",VLOOKUP(AT127,'シフト記号表（勤務時間帯）'!$C$6:$U$35,19,FALSE))</f>
        <v/>
      </c>
      <c r="AU129" s="324" t="str">
        <f>IF(AU127="","",VLOOKUP(AU127,'シフト記号表（勤務時間帯）'!$C$6:$U$35,19,FALSE))</f>
        <v/>
      </c>
      <c r="AV129" s="325" t="str">
        <f>IF(AV127="","",VLOOKUP(AV127,'シフト記号表（勤務時間帯）'!$C$6:$U$35,19,FALSE))</f>
        <v/>
      </c>
      <c r="AW129" s="325" t="str">
        <f>IF(AW127="","",VLOOKUP(AW127,'シフト記号表（勤務時間帯）'!$C$6:$U$35,19,FALSE))</f>
        <v/>
      </c>
      <c r="AX129" s="797">
        <f>IF($BB$3="４週",SUM(S129:AT129),IF($BB$3="暦月",SUM(S129:AW129),""))</f>
        <v>0</v>
      </c>
      <c r="AY129" s="798"/>
      <c r="AZ129" s="799">
        <f>IF($BB$3="４週",AX129/4,IF($BB$3="暦月",'勤務形態一覧表（100名）'!AX129/('勤務形態一覧表（100名）'!$BB$8/7),""))</f>
        <v>0</v>
      </c>
      <c r="BA129" s="800"/>
      <c r="BB129" s="847"/>
      <c r="BC129" s="761"/>
      <c r="BD129" s="761"/>
      <c r="BE129" s="761"/>
      <c r="BF129" s="762"/>
    </row>
    <row r="130" spans="2:58" ht="20.25" customHeight="1" x14ac:dyDescent="0.15">
      <c r="B130" s="831">
        <f>B127+1</f>
        <v>37</v>
      </c>
      <c r="C130" s="833"/>
      <c r="D130" s="834"/>
      <c r="E130" s="835"/>
      <c r="F130" s="327"/>
      <c r="G130" s="747"/>
      <c r="H130" s="750"/>
      <c r="I130" s="751"/>
      <c r="J130" s="751"/>
      <c r="K130" s="752"/>
      <c r="L130" s="754"/>
      <c r="M130" s="755"/>
      <c r="N130" s="755"/>
      <c r="O130" s="756"/>
      <c r="P130" s="763" t="s">
        <v>771</v>
      </c>
      <c r="Q130" s="764"/>
      <c r="R130" s="765"/>
      <c r="S130" s="392"/>
      <c r="T130" s="393"/>
      <c r="U130" s="393"/>
      <c r="V130" s="393"/>
      <c r="W130" s="393"/>
      <c r="X130" s="393"/>
      <c r="Y130" s="394"/>
      <c r="Z130" s="392"/>
      <c r="AA130" s="393"/>
      <c r="AB130" s="393"/>
      <c r="AC130" s="393"/>
      <c r="AD130" s="393"/>
      <c r="AE130" s="393"/>
      <c r="AF130" s="394"/>
      <c r="AG130" s="392"/>
      <c r="AH130" s="393"/>
      <c r="AI130" s="393"/>
      <c r="AJ130" s="393"/>
      <c r="AK130" s="393"/>
      <c r="AL130" s="393"/>
      <c r="AM130" s="394"/>
      <c r="AN130" s="392"/>
      <c r="AO130" s="393"/>
      <c r="AP130" s="393"/>
      <c r="AQ130" s="393"/>
      <c r="AR130" s="393"/>
      <c r="AS130" s="393"/>
      <c r="AT130" s="394"/>
      <c r="AU130" s="392"/>
      <c r="AV130" s="393"/>
      <c r="AW130" s="393"/>
      <c r="AX130" s="949"/>
      <c r="AY130" s="950"/>
      <c r="AZ130" s="951"/>
      <c r="BA130" s="952"/>
      <c r="BB130" s="782"/>
      <c r="BC130" s="755"/>
      <c r="BD130" s="755"/>
      <c r="BE130" s="755"/>
      <c r="BF130" s="756"/>
    </row>
    <row r="131" spans="2:58" ht="20.25" customHeight="1" x14ac:dyDescent="0.15">
      <c r="B131" s="831"/>
      <c r="C131" s="836"/>
      <c r="D131" s="837"/>
      <c r="E131" s="838"/>
      <c r="F131" s="319"/>
      <c r="G131" s="748"/>
      <c r="H131" s="753"/>
      <c r="I131" s="751"/>
      <c r="J131" s="751"/>
      <c r="K131" s="752"/>
      <c r="L131" s="757"/>
      <c r="M131" s="758"/>
      <c r="N131" s="758"/>
      <c r="O131" s="759"/>
      <c r="P131" s="787" t="s">
        <v>484</v>
      </c>
      <c r="Q131" s="788"/>
      <c r="R131" s="789"/>
      <c r="S131" s="320" t="str">
        <f>IF(S130="","",VLOOKUP(S130,'シフト記号表（勤務時間帯）'!$C$6:$K$35,9,FALSE))</f>
        <v/>
      </c>
      <c r="T131" s="321" t="str">
        <f>IF(T130="","",VLOOKUP(T130,'シフト記号表（勤務時間帯）'!$C$6:$K$35,9,FALSE))</f>
        <v/>
      </c>
      <c r="U131" s="321" t="str">
        <f>IF(U130="","",VLOOKUP(U130,'シフト記号表（勤務時間帯）'!$C$6:$K$35,9,FALSE))</f>
        <v/>
      </c>
      <c r="V131" s="321" t="str">
        <f>IF(V130="","",VLOOKUP(V130,'シフト記号表（勤務時間帯）'!$C$6:$K$35,9,FALSE))</f>
        <v/>
      </c>
      <c r="W131" s="321" t="str">
        <f>IF(W130="","",VLOOKUP(W130,'シフト記号表（勤務時間帯）'!$C$6:$K$35,9,FALSE))</f>
        <v/>
      </c>
      <c r="X131" s="321" t="str">
        <f>IF(X130="","",VLOOKUP(X130,'シフト記号表（勤務時間帯）'!$C$6:$K$35,9,FALSE))</f>
        <v/>
      </c>
      <c r="Y131" s="322" t="str">
        <f>IF(Y130="","",VLOOKUP(Y130,'シフト記号表（勤務時間帯）'!$C$6:$K$35,9,FALSE))</f>
        <v/>
      </c>
      <c r="Z131" s="320" t="str">
        <f>IF(Z130="","",VLOOKUP(Z130,'シフト記号表（勤務時間帯）'!$C$6:$K$35,9,FALSE))</f>
        <v/>
      </c>
      <c r="AA131" s="321" t="str">
        <f>IF(AA130="","",VLOOKUP(AA130,'シフト記号表（勤務時間帯）'!$C$6:$K$35,9,FALSE))</f>
        <v/>
      </c>
      <c r="AB131" s="321" t="str">
        <f>IF(AB130="","",VLOOKUP(AB130,'シフト記号表（勤務時間帯）'!$C$6:$K$35,9,FALSE))</f>
        <v/>
      </c>
      <c r="AC131" s="321" t="str">
        <f>IF(AC130="","",VLOOKUP(AC130,'シフト記号表（勤務時間帯）'!$C$6:$K$35,9,FALSE))</f>
        <v/>
      </c>
      <c r="AD131" s="321" t="str">
        <f>IF(AD130="","",VLOOKUP(AD130,'シフト記号表（勤務時間帯）'!$C$6:$K$35,9,FALSE))</f>
        <v/>
      </c>
      <c r="AE131" s="321" t="str">
        <f>IF(AE130="","",VLOOKUP(AE130,'シフト記号表（勤務時間帯）'!$C$6:$K$35,9,FALSE))</f>
        <v/>
      </c>
      <c r="AF131" s="322" t="str">
        <f>IF(AF130="","",VLOOKUP(AF130,'シフト記号表（勤務時間帯）'!$C$6:$K$35,9,FALSE))</f>
        <v/>
      </c>
      <c r="AG131" s="320" t="str">
        <f>IF(AG130="","",VLOOKUP(AG130,'シフト記号表（勤務時間帯）'!$C$6:$K$35,9,FALSE))</f>
        <v/>
      </c>
      <c r="AH131" s="321" t="str">
        <f>IF(AH130="","",VLOOKUP(AH130,'シフト記号表（勤務時間帯）'!$C$6:$K$35,9,FALSE))</f>
        <v/>
      </c>
      <c r="AI131" s="321" t="str">
        <f>IF(AI130="","",VLOOKUP(AI130,'シフト記号表（勤務時間帯）'!$C$6:$K$35,9,FALSE))</f>
        <v/>
      </c>
      <c r="AJ131" s="321" t="str">
        <f>IF(AJ130="","",VLOOKUP(AJ130,'シフト記号表（勤務時間帯）'!$C$6:$K$35,9,FALSE))</f>
        <v/>
      </c>
      <c r="AK131" s="321" t="str">
        <f>IF(AK130="","",VLOOKUP(AK130,'シフト記号表（勤務時間帯）'!$C$6:$K$35,9,FALSE))</f>
        <v/>
      </c>
      <c r="AL131" s="321" t="str">
        <f>IF(AL130="","",VLOOKUP(AL130,'シフト記号表（勤務時間帯）'!$C$6:$K$35,9,FALSE))</f>
        <v/>
      </c>
      <c r="AM131" s="322" t="str">
        <f>IF(AM130="","",VLOOKUP(AM130,'シフト記号表（勤務時間帯）'!$C$6:$K$35,9,FALSE))</f>
        <v/>
      </c>
      <c r="AN131" s="320" t="str">
        <f>IF(AN130="","",VLOOKUP(AN130,'シフト記号表（勤務時間帯）'!$C$6:$K$35,9,FALSE))</f>
        <v/>
      </c>
      <c r="AO131" s="321" t="str">
        <f>IF(AO130="","",VLOOKUP(AO130,'シフト記号表（勤務時間帯）'!$C$6:$K$35,9,FALSE))</f>
        <v/>
      </c>
      <c r="AP131" s="321" t="str">
        <f>IF(AP130="","",VLOOKUP(AP130,'シフト記号表（勤務時間帯）'!$C$6:$K$35,9,FALSE))</f>
        <v/>
      </c>
      <c r="AQ131" s="321" t="str">
        <f>IF(AQ130="","",VLOOKUP(AQ130,'シフト記号表（勤務時間帯）'!$C$6:$K$35,9,FALSE))</f>
        <v/>
      </c>
      <c r="AR131" s="321" t="str">
        <f>IF(AR130="","",VLOOKUP(AR130,'シフト記号表（勤務時間帯）'!$C$6:$K$35,9,FALSE))</f>
        <v/>
      </c>
      <c r="AS131" s="321" t="str">
        <f>IF(AS130="","",VLOOKUP(AS130,'シフト記号表（勤務時間帯）'!$C$6:$K$35,9,FALSE))</f>
        <v/>
      </c>
      <c r="AT131" s="322" t="str">
        <f>IF(AT130="","",VLOOKUP(AT130,'シフト記号表（勤務時間帯）'!$C$6:$K$35,9,FALSE))</f>
        <v/>
      </c>
      <c r="AU131" s="320" t="str">
        <f>IF(AU130="","",VLOOKUP(AU130,'シフト記号表（勤務時間帯）'!$C$6:$K$35,9,FALSE))</f>
        <v/>
      </c>
      <c r="AV131" s="321" t="str">
        <f>IF(AV130="","",VLOOKUP(AV130,'シフト記号表（勤務時間帯）'!$C$6:$K$35,9,FALSE))</f>
        <v/>
      </c>
      <c r="AW131" s="321" t="str">
        <f>IF(AW130="","",VLOOKUP(AW130,'シフト記号表（勤務時間帯）'!$C$6:$K$35,9,FALSE))</f>
        <v/>
      </c>
      <c r="AX131" s="790">
        <f>IF($BB$3="４週",SUM(S131:AT131),IF($BB$3="暦月",SUM(S131:AW131),""))</f>
        <v>0</v>
      </c>
      <c r="AY131" s="791"/>
      <c r="AZ131" s="792">
        <f>IF($BB$3="４週",AX131/4,IF($BB$3="暦月",'勤務形態一覧表（100名）'!AX131/('勤務形態一覧表（100名）'!$BB$8/7),""))</f>
        <v>0</v>
      </c>
      <c r="BA131" s="793"/>
      <c r="BB131" s="783"/>
      <c r="BC131" s="758"/>
      <c r="BD131" s="758"/>
      <c r="BE131" s="758"/>
      <c r="BF131" s="759"/>
    </row>
    <row r="132" spans="2:58" ht="20.25" customHeight="1" x14ac:dyDescent="0.15">
      <c r="B132" s="831"/>
      <c r="C132" s="839"/>
      <c r="D132" s="840"/>
      <c r="E132" s="841"/>
      <c r="F132" s="395">
        <f>C130</f>
        <v>0</v>
      </c>
      <c r="G132" s="749"/>
      <c r="H132" s="753"/>
      <c r="I132" s="751"/>
      <c r="J132" s="751"/>
      <c r="K132" s="752"/>
      <c r="L132" s="760"/>
      <c r="M132" s="761"/>
      <c r="N132" s="761"/>
      <c r="O132" s="762"/>
      <c r="P132" s="828" t="s">
        <v>485</v>
      </c>
      <c r="Q132" s="829"/>
      <c r="R132" s="830"/>
      <c r="S132" s="324" t="str">
        <f>IF(S130="","",VLOOKUP(S130,'シフト記号表（勤務時間帯）'!$C$6:$U$35,19,FALSE))</f>
        <v/>
      </c>
      <c r="T132" s="325" t="str">
        <f>IF(T130="","",VLOOKUP(T130,'シフト記号表（勤務時間帯）'!$C$6:$U$35,19,FALSE))</f>
        <v/>
      </c>
      <c r="U132" s="325" t="str">
        <f>IF(U130="","",VLOOKUP(U130,'シフト記号表（勤務時間帯）'!$C$6:$U$35,19,FALSE))</f>
        <v/>
      </c>
      <c r="V132" s="325" t="str">
        <f>IF(V130="","",VLOOKUP(V130,'シフト記号表（勤務時間帯）'!$C$6:$U$35,19,FALSE))</f>
        <v/>
      </c>
      <c r="W132" s="325" t="str">
        <f>IF(W130="","",VLOOKUP(W130,'シフト記号表（勤務時間帯）'!$C$6:$U$35,19,FALSE))</f>
        <v/>
      </c>
      <c r="X132" s="325" t="str">
        <f>IF(X130="","",VLOOKUP(X130,'シフト記号表（勤務時間帯）'!$C$6:$U$35,19,FALSE))</f>
        <v/>
      </c>
      <c r="Y132" s="326" t="str">
        <f>IF(Y130="","",VLOOKUP(Y130,'シフト記号表（勤務時間帯）'!$C$6:$U$35,19,FALSE))</f>
        <v/>
      </c>
      <c r="Z132" s="324" t="str">
        <f>IF(Z130="","",VLOOKUP(Z130,'シフト記号表（勤務時間帯）'!$C$6:$U$35,19,FALSE))</f>
        <v/>
      </c>
      <c r="AA132" s="325" t="str">
        <f>IF(AA130="","",VLOOKUP(AA130,'シフト記号表（勤務時間帯）'!$C$6:$U$35,19,FALSE))</f>
        <v/>
      </c>
      <c r="AB132" s="325" t="str">
        <f>IF(AB130="","",VLOOKUP(AB130,'シフト記号表（勤務時間帯）'!$C$6:$U$35,19,FALSE))</f>
        <v/>
      </c>
      <c r="AC132" s="325" t="str">
        <f>IF(AC130="","",VLOOKUP(AC130,'シフト記号表（勤務時間帯）'!$C$6:$U$35,19,FALSE))</f>
        <v/>
      </c>
      <c r="AD132" s="325" t="str">
        <f>IF(AD130="","",VLOOKUP(AD130,'シフト記号表（勤務時間帯）'!$C$6:$U$35,19,FALSE))</f>
        <v/>
      </c>
      <c r="AE132" s="325" t="str">
        <f>IF(AE130="","",VLOOKUP(AE130,'シフト記号表（勤務時間帯）'!$C$6:$U$35,19,FALSE))</f>
        <v/>
      </c>
      <c r="AF132" s="326" t="str">
        <f>IF(AF130="","",VLOOKUP(AF130,'シフト記号表（勤務時間帯）'!$C$6:$U$35,19,FALSE))</f>
        <v/>
      </c>
      <c r="AG132" s="324" t="str">
        <f>IF(AG130="","",VLOOKUP(AG130,'シフト記号表（勤務時間帯）'!$C$6:$U$35,19,FALSE))</f>
        <v/>
      </c>
      <c r="AH132" s="325" t="str">
        <f>IF(AH130="","",VLOOKUP(AH130,'シフト記号表（勤務時間帯）'!$C$6:$U$35,19,FALSE))</f>
        <v/>
      </c>
      <c r="AI132" s="325" t="str">
        <f>IF(AI130="","",VLOOKUP(AI130,'シフト記号表（勤務時間帯）'!$C$6:$U$35,19,FALSE))</f>
        <v/>
      </c>
      <c r="AJ132" s="325" t="str">
        <f>IF(AJ130="","",VLOOKUP(AJ130,'シフト記号表（勤務時間帯）'!$C$6:$U$35,19,FALSE))</f>
        <v/>
      </c>
      <c r="AK132" s="325" t="str">
        <f>IF(AK130="","",VLOOKUP(AK130,'シフト記号表（勤務時間帯）'!$C$6:$U$35,19,FALSE))</f>
        <v/>
      </c>
      <c r="AL132" s="325" t="str">
        <f>IF(AL130="","",VLOOKUP(AL130,'シフト記号表（勤務時間帯）'!$C$6:$U$35,19,FALSE))</f>
        <v/>
      </c>
      <c r="AM132" s="326" t="str">
        <f>IF(AM130="","",VLOOKUP(AM130,'シフト記号表（勤務時間帯）'!$C$6:$U$35,19,FALSE))</f>
        <v/>
      </c>
      <c r="AN132" s="324" t="str">
        <f>IF(AN130="","",VLOOKUP(AN130,'シフト記号表（勤務時間帯）'!$C$6:$U$35,19,FALSE))</f>
        <v/>
      </c>
      <c r="AO132" s="325" t="str">
        <f>IF(AO130="","",VLOOKUP(AO130,'シフト記号表（勤務時間帯）'!$C$6:$U$35,19,FALSE))</f>
        <v/>
      </c>
      <c r="AP132" s="325" t="str">
        <f>IF(AP130="","",VLOOKUP(AP130,'シフト記号表（勤務時間帯）'!$C$6:$U$35,19,FALSE))</f>
        <v/>
      </c>
      <c r="AQ132" s="325" t="str">
        <f>IF(AQ130="","",VLOOKUP(AQ130,'シフト記号表（勤務時間帯）'!$C$6:$U$35,19,FALSE))</f>
        <v/>
      </c>
      <c r="AR132" s="325" t="str">
        <f>IF(AR130="","",VLOOKUP(AR130,'シフト記号表（勤務時間帯）'!$C$6:$U$35,19,FALSE))</f>
        <v/>
      </c>
      <c r="AS132" s="325" t="str">
        <f>IF(AS130="","",VLOOKUP(AS130,'シフト記号表（勤務時間帯）'!$C$6:$U$35,19,FALSE))</f>
        <v/>
      </c>
      <c r="AT132" s="326" t="str">
        <f>IF(AT130="","",VLOOKUP(AT130,'シフト記号表（勤務時間帯）'!$C$6:$U$35,19,FALSE))</f>
        <v/>
      </c>
      <c r="AU132" s="324" t="str">
        <f>IF(AU130="","",VLOOKUP(AU130,'シフト記号表（勤務時間帯）'!$C$6:$U$35,19,FALSE))</f>
        <v/>
      </c>
      <c r="AV132" s="325" t="str">
        <f>IF(AV130="","",VLOOKUP(AV130,'シフト記号表（勤務時間帯）'!$C$6:$U$35,19,FALSE))</f>
        <v/>
      </c>
      <c r="AW132" s="325" t="str">
        <f>IF(AW130="","",VLOOKUP(AW130,'シフト記号表（勤務時間帯）'!$C$6:$U$35,19,FALSE))</f>
        <v/>
      </c>
      <c r="AX132" s="797">
        <f>IF($BB$3="４週",SUM(S132:AT132),IF($BB$3="暦月",SUM(S132:AW132),""))</f>
        <v>0</v>
      </c>
      <c r="AY132" s="798"/>
      <c r="AZ132" s="799">
        <f>IF($BB$3="４週",AX132/4,IF($BB$3="暦月",'勤務形態一覧表（100名）'!AX132/('勤務形態一覧表（100名）'!$BB$8/7),""))</f>
        <v>0</v>
      </c>
      <c r="BA132" s="800"/>
      <c r="BB132" s="847"/>
      <c r="BC132" s="761"/>
      <c r="BD132" s="761"/>
      <c r="BE132" s="761"/>
      <c r="BF132" s="762"/>
    </row>
    <row r="133" spans="2:58" ht="20.25" customHeight="1" x14ac:dyDescent="0.15">
      <c r="B133" s="831">
        <f>B130+1</f>
        <v>38</v>
      </c>
      <c r="C133" s="833"/>
      <c r="D133" s="834"/>
      <c r="E133" s="835"/>
      <c r="F133" s="327"/>
      <c r="G133" s="747"/>
      <c r="H133" s="750"/>
      <c r="I133" s="751"/>
      <c r="J133" s="751"/>
      <c r="K133" s="752"/>
      <c r="L133" s="754"/>
      <c r="M133" s="755"/>
      <c r="N133" s="755"/>
      <c r="O133" s="756"/>
      <c r="P133" s="763" t="s">
        <v>771</v>
      </c>
      <c r="Q133" s="764"/>
      <c r="R133" s="765"/>
      <c r="S133" s="392"/>
      <c r="T133" s="393"/>
      <c r="U133" s="393"/>
      <c r="V133" s="393"/>
      <c r="W133" s="393"/>
      <c r="X133" s="393"/>
      <c r="Y133" s="394"/>
      <c r="Z133" s="392"/>
      <c r="AA133" s="393"/>
      <c r="AB133" s="393"/>
      <c r="AC133" s="393"/>
      <c r="AD133" s="393"/>
      <c r="AE133" s="393"/>
      <c r="AF133" s="394"/>
      <c r="AG133" s="392"/>
      <c r="AH133" s="393"/>
      <c r="AI133" s="393"/>
      <c r="AJ133" s="393"/>
      <c r="AK133" s="393"/>
      <c r="AL133" s="393"/>
      <c r="AM133" s="394"/>
      <c r="AN133" s="392"/>
      <c r="AO133" s="393"/>
      <c r="AP133" s="393"/>
      <c r="AQ133" s="393"/>
      <c r="AR133" s="393"/>
      <c r="AS133" s="393"/>
      <c r="AT133" s="394"/>
      <c r="AU133" s="392"/>
      <c r="AV133" s="393"/>
      <c r="AW133" s="393"/>
      <c r="AX133" s="949"/>
      <c r="AY133" s="950"/>
      <c r="AZ133" s="951"/>
      <c r="BA133" s="952"/>
      <c r="BB133" s="782"/>
      <c r="BC133" s="755"/>
      <c r="BD133" s="755"/>
      <c r="BE133" s="755"/>
      <c r="BF133" s="756"/>
    </row>
    <row r="134" spans="2:58" ht="20.25" customHeight="1" x14ac:dyDescent="0.15">
      <c r="B134" s="831"/>
      <c r="C134" s="836"/>
      <c r="D134" s="837"/>
      <c r="E134" s="838"/>
      <c r="F134" s="319"/>
      <c r="G134" s="748"/>
      <c r="H134" s="753"/>
      <c r="I134" s="751"/>
      <c r="J134" s="751"/>
      <c r="K134" s="752"/>
      <c r="L134" s="757"/>
      <c r="M134" s="758"/>
      <c r="N134" s="758"/>
      <c r="O134" s="759"/>
      <c r="P134" s="787" t="s">
        <v>484</v>
      </c>
      <c r="Q134" s="788"/>
      <c r="R134" s="789"/>
      <c r="S134" s="320" t="str">
        <f>IF(S133="","",VLOOKUP(S133,'シフト記号表（勤務時間帯）'!$C$6:$K$35,9,FALSE))</f>
        <v/>
      </c>
      <c r="T134" s="321" t="str">
        <f>IF(T133="","",VLOOKUP(T133,'シフト記号表（勤務時間帯）'!$C$6:$K$35,9,FALSE))</f>
        <v/>
      </c>
      <c r="U134" s="321" t="str">
        <f>IF(U133="","",VLOOKUP(U133,'シフト記号表（勤務時間帯）'!$C$6:$K$35,9,FALSE))</f>
        <v/>
      </c>
      <c r="V134" s="321" t="str">
        <f>IF(V133="","",VLOOKUP(V133,'シフト記号表（勤務時間帯）'!$C$6:$K$35,9,FALSE))</f>
        <v/>
      </c>
      <c r="W134" s="321" t="str">
        <f>IF(W133="","",VLOOKUP(W133,'シフト記号表（勤務時間帯）'!$C$6:$K$35,9,FALSE))</f>
        <v/>
      </c>
      <c r="X134" s="321" t="str">
        <f>IF(X133="","",VLOOKUP(X133,'シフト記号表（勤務時間帯）'!$C$6:$K$35,9,FALSE))</f>
        <v/>
      </c>
      <c r="Y134" s="322" t="str">
        <f>IF(Y133="","",VLOOKUP(Y133,'シフト記号表（勤務時間帯）'!$C$6:$K$35,9,FALSE))</f>
        <v/>
      </c>
      <c r="Z134" s="320" t="str">
        <f>IF(Z133="","",VLOOKUP(Z133,'シフト記号表（勤務時間帯）'!$C$6:$K$35,9,FALSE))</f>
        <v/>
      </c>
      <c r="AA134" s="321" t="str">
        <f>IF(AA133="","",VLOOKUP(AA133,'シフト記号表（勤務時間帯）'!$C$6:$K$35,9,FALSE))</f>
        <v/>
      </c>
      <c r="AB134" s="321" t="str">
        <f>IF(AB133="","",VLOOKUP(AB133,'シフト記号表（勤務時間帯）'!$C$6:$K$35,9,FALSE))</f>
        <v/>
      </c>
      <c r="AC134" s="321" t="str">
        <f>IF(AC133="","",VLOOKUP(AC133,'シフト記号表（勤務時間帯）'!$C$6:$K$35,9,FALSE))</f>
        <v/>
      </c>
      <c r="AD134" s="321" t="str">
        <f>IF(AD133="","",VLOOKUP(AD133,'シフト記号表（勤務時間帯）'!$C$6:$K$35,9,FALSE))</f>
        <v/>
      </c>
      <c r="AE134" s="321" t="str">
        <f>IF(AE133="","",VLOOKUP(AE133,'シフト記号表（勤務時間帯）'!$C$6:$K$35,9,FALSE))</f>
        <v/>
      </c>
      <c r="AF134" s="322" t="str">
        <f>IF(AF133="","",VLOOKUP(AF133,'シフト記号表（勤務時間帯）'!$C$6:$K$35,9,FALSE))</f>
        <v/>
      </c>
      <c r="AG134" s="320" t="str">
        <f>IF(AG133="","",VLOOKUP(AG133,'シフト記号表（勤務時間帯）'!$C$6:$K$35,9,FALSE))</f>
        <v/>
      </c>
      <c r="AH134" s="321" t="str">
        <f>IF(AH133="","",VLOOKUP(AH133,'シフト記号表（勤務時間帯）'!$C$6:$K$35,9,FALSE))</f>
        <v/>
      </c>
      <c r="AI134" s="321" t="str">
        <f>IF(AI133="","",VLOOKUP(AI133,'シフト記号表（勤務時間帯）'!$C$6:$K$35,9,FALSE))</f>
        <v/>
      </c>
      <c r="AJ134" s="321" t="str">
        <f>IF(AJ133="","",VLOOKUP(AJ133,'シフト記号表（勤務時間帯）'!$C$6:$K$35,9,FALSE))</f>
        <v/>
      </c>
      <c r="AK134" s="321" t="str">
        <f>IF(AK133="","",VLOOKUP(AK133,'シフト記号表（勤務時間帯）'!$C$6:$K$35,9,FALSE))</f>
        <v/>
      </c>
      <c r="AL134" s="321" t="str">
        <f>IF(AL133="","",VLOOKUP(AL133,'シフト記号表（勤務時間帯）'!$C$6:$K$35,9,FALSE))</f>
        <v/>
      </c>
      <c r="AM134" s="322" t="str">
        <f>IF(AM133="","",VLOOKUP(AM133,'シフト記号表（勤務時間帯）'!$C$6:$K$35,9,FALSE))</f>
        <v/>
      </c>
      <c r="AN134" s="320" t="str">
        <f>IF(AN133="","",VLOOKUP(AN133,'シフト記号表（勤務時間帯）'!$C$6:$K$35,9,FALSE))</f>
        <v/>
      </c>
      <c r="AO134" s="321" t="str">
        <f>IF(AO133="","",VLOOKUP(AO133,'シフト記号表（勤務時間帯）'!$C$6:$K$35,9,FALSE))</f>
        <v/>
      </c>
      <c r="AP134" s="321" t="str">
        <f>IF(AP133="","",VLOOKUP(AP133,'シフト記号表（勤務時間帯）'!$C$6:$K$35,9,FALSE))</f>
        <v/>
      </c>
      <c r="AQ134" s="321" t="str">
        <f>IF(AQ133="","",VLOOKUP(AQ133,'シフト記号表（勤務時間帯）'!$C$6:$K$35,9,FALSE))</f>
        <v/>
      </c>
      <c r="AR134" s="321" t="str">
        <f>IF(AR133="","",VLOOKUP(AR133,'シフト記号表（勤務時間帯）'!$C$6:$K$35,9,FALSE))</f>
        <v/>
      </c>
      <c r="AS134" s="321" t="str">
        <f>IF(AS133="","",VLOOKUP(AS133,'シフト記号表（勤務時間帯）'!$C$6:$K$35,9,FALSE))</f>
        <v/>
      </c>
      <c r="AT134" s="322" t="str">
        <f>IF(AT133="","",VLOOKUP(AT133,'シフト記号表（勤務時間帯）'!$C$6:$K$35,9,FALSE))</f>
        <v/>
      </c>
      <c r="AU134" s="320" t="str">
        <f>IF(AU133="","",VLOOKUP(AU133,'シフト記号表（勤務時間帯）'!$C$6:$K$35,9,FALSE))</f>
        <v/>
      </c>
      <c r="AV134" s="321" t="str">
        <f>IF(AV133="","",VLOOKUP(AV133,'シフト記号表（勤務時間帯）'!$C$6:$K$35,9,FALSE))</f>
        <v/>
      </c>
      <c r="AW134" s="321" t="str">
        <f>IF(AW133="","",VLOOKUP(AW133,'シフト記号表（勤務時間帯）'!$C$6:$K$35,9,FALSE))</f>
        <v/>
      </c>
      <c r="AX134" s="790">
        <f>IF($BB$3="４週",SUM(S134:AT134),IF($BB$3="暦月",SUM(S134:AW134),""))</f>
        <v>0</v>
      </c>
      <c r="AY134" s="791"/>
      <c r="AZ134" s="792">
        <f>IF($BB$3="４週",AX134/4,IF($BB$3="暦月",'勤務形態一覧表（100名）'!AX134/('勤務形態一覧表（100名）'!$BB$8/7),""))</f>
        <v>0</v>
      </c>
      <c r="BA134" s="793"/>
      <c r="BB134" s="783"/>
      <c r="BC134" s="758"/>
      <c r="BD134" s="758"/>
      <c r="BE134" s="758"/>
      <c r="BF134" s="759"/>
    </row>
    <row r="135" spans="2:58" ht="20.25" customHeight="1" x14ac:dyDescent="0.15">
      <c r="B135" s="831"/>
      <c r="C135" s="839"/>
      <c r="D135" s="840"/>
      <c r="E135" s="841"/>
      <c r="F135" s="395">
        <f>C133</f>
        <v>0</v>
      </c>
      <c r="G135" s="749"/>
      <c r="H135" s="753"/>
      <c r="I135" s="751"/>
      <c r="J135" s="751"/>
      <c r="K135" s="752"/>
      <c r="L135" s="760"/>
      <c r="M135" s="761"/>
      <c r="N135" s="761"/>
      <c r="O135" s="762"/>
      <c r="P135" s="828" t="s">
        <v>485</v>
      </c>
      <c r="Q135" s="829"/>
      <c r="R135" s="830"/>
      <c r="S135" s="324" t="str">
        <f>IF(S133="","",VLOOKUP(S133,'シフト記号表（勤務時間帯）'!$C$6:$U$35,19,FALSE))</f>
        <v/>
      </c>
      <c r="T135" s="325" t="str">
        <f>IF(T133="","",VLOOKUP(T133,'シフト記号表（勤務時間帯）'!$C$6:$U$35,19,FALSE))</f>
        <v/>
      </c>
      <c r="U135" s="325" t="str">
        <f>IF(U133="","",VLOOKUP(U133,'シフト記号表（勤務時間帯）'!$C$6:$U$35,19,FALSE))</f>
        <v/>
      </c>
      <c r="V135" s="325" t="str">
        <f>IF(V133="","",VLOOKUP(V133,'シフト記号表（勤務時間帯）'!$C$6:$U$35,19,FALSE))</f>
        <v/>
      </c>
      <c r="W135" s="325" t="str">
        <f>IF(W133="","",VLOOKUP(W133,'シフト記号表（勤務時間帯）'!$C$6:$U$35,19,FALSE))</f>
        <v/>
      </c>
      <c r="X135" s="325" t="str">
        <f>IF(X133="","",VLOOKUP(X133,'シフト記号表（勤務時間帯）'!$C$6:$U$35,19,FALSE))</f>
        <v/>
      </c>
      <c r="Y135" s="326" t="str">
        <f>IF(Y133="","",VLOOKUP(Y133,'シフト記号表（勤務時間帯）'!$C$6:$U$35,19,FALSE))</f>
        <v/>
      </c>
      <c r="Z135" s="324" t="str">
        <f>IF(Z133="","",VLOOKUP(Z133,'シフト記号表（勤務時間帯）'!$C$6:$U$35,19,FALSE))</f>
        <v/>
      </c>
      <c r="AA135" s="325" t="str">
        <f>IF(AA133="","",VLOOKUP(AA133,'シフト記号表（勤務時間帯）'!$C$6:$U$35,19,FALSE))</f>
        <v/>
      </c>
      <c r="AB135" s="325" t="str">
        <f>IF(AB133="","",VLOOKUP(AB133,'シフト記号表（勤務時間帯）'!$C$6:$U$35,19,FALSE))</f>
        <v/>
      </c>
      <c r="AC135" s="325" t="str">
        <f>IF(AC133="","",VLOOKUP(AC133,'シフト記号表（勤務時間帯）'!$C$6:$U$35,19,FALSE))</f>
        <v/>
      </c>
      <c r="AD135" s="325" t="str">
        <f>IF(AD133="","",VLOOKUP(AD133,'シフト記号表（勤務時間帯）'!$C$6:$U$35,19,FALSE))</f>
        <v/>
      </c>
      <c r="AE135" s="325" t="str">
        <f>IF(AE133="","",VLOOKUP(AE133,'シフト記号表（勤務時間帯）'!$C$6:$U$35,19,FALSE))</f>
        <v/>
      </c>
      <c r="AF135" s="326" t="str">
        <f>IF(AF133="","",VLOOKUP(AF133,'シフト記号表（勤務時間帯）'!$C$6:$U$35,19,FALSE))</f>
        <v/>
      </c>
      <c r="AG135" s="324" t="str">
        <f>IF(AG133="","",VLOOKUP(AG133,'シフト記号表（勤務時間帯）'!$C$6:$U$35,19,FALSE))</f>
        <v/>
      </c>
      <c r="AH135" s="325" t="str">
        <f>IF(AH133="","",VLOOKUP(AH133,'シフト記号表（勤務時間帯）'!$C$6:$U$35,19,FALSE))</f>
        <v/>
      </c>
      <c r="AI135" s="325" t="str">
        <f>IF(AI133="","",VLOOKUP(AI133,'シフト記号表（勤務時間帯）'!$C$6:$U$35,19,FALSE))</f>
        <v/>
      </c>
      <c r="AJ135" s="325" t="str">
        <f>IF(AJ133="","",VLOOKUP(AJ133,'シフト記号表（勤務時間帯）'!$C$6:$U$35,19,FALSE))</f>
        <v/>
      </c>
      <c r="AK135" s="325" t="str">
        <f>IF(AK133="","",VLOOKUP(AK133,'シフト記号表（勤務時間帯）'!$C$6:$U$35,19,FALSE))</f>
        <v/>
      </c>
      <c r="AL135" s="325" t="str">
        <f>IF(AL133="","",VLOOKUP(AL133,'シフト記号表（勤務時間帯）'!$C$6:$U$35,19,FALSE))</f>
        <v/>
      </c>
      <c r="AM135" s="326" t="str">
        <f>IF(AM133="","",VLOOKUP(AM133,'シフト記号表（勤務時間帯）'!$C$6:$U$35,19,FALSE))</f>
        <v/>
      </c>
      <c r="AN135" s="324" t="str">
        <f>IF(AN133="","",VLOOKUP(AN133,'シフト記号表（勤務時間帯）'!$C$6:$U$35,19,FALSE))</f>
        <v/>
      </c>
      <c r="AO135" s="325" t="str">
        <f>IF(AO133="","",VLOOKUP(AO133,'シフト記号表（勤務時間帯）'!$C$6:$U$35,19,FALSE))</f>
        <v/>
      </c>
      <c r="AP135" s="325" t="str">
        <f>IF(AP133="","",VLOOKUP(AP133,'シフト記号表（勤務時間帯）'!$C$6:$U$35,19,FALSE))</f>
        <v/>
      </c>
      <c r="AQ135" s="325" t="str">
        <f>IF(AQ133="","",VLOOKUP(AQ133,'シフト記号表（勤務時間帯）'!$C$6:$U$35,19,FALSE))</f>
        <v/>
      </c>
      <c r="AR135" s="325" t="str">
        <f>IF(AR133="","",VLOOKUP(AR133,'シフト記号表（勤務時間帯）'!$C$6:$U$35,19,FALSE))</f>
        <v/>
      </c>
      <c r="AS135" s="325" t="str">
        <f>IF(AS133="","",VLOOKUP(AS133,'シフト記号表（勤務時間帯）'!$C$6:$U$35,19,FALSE))</f>
        <v/>
      </c>
      <c r="AT135" s="326" t="str">
        <f>IF(AT133="","",VLOOKUP(AT133,'シフト記号表（勤務時間帯）'!$C$6:$U$35,19,FALSE))</f>
        <v/>
      </c>
      <c r="AU135" s="324" t="str">
        <f>IF(AU133="","",VLOOKUP(AU133,'シフト記号表（勤務時間帯）'!$C$6:$U$35,19,FALSE))</f>
        <v/>
      </c>
      <c r="AV135" s="325" t="str">
        <f>IF(AV133="","",VLOOKUP(AV133,'シフト記号表（勤務時間帯）'!$C$6:$U$35,19,FALSE))</f>
        <v/>
      </c>
      <c r="AW135" s="325" t="str">
        <f>IF(AW133="","",VLOOKUP(AW133,'シフト記号表（勤務時間帯）'!$C$6:$U$35,19,FALSE))</f>
        <v/>
      </c>
      <c r="AX135" s="797">
        <f>IF($BB$3="４週",SUM(S135:AT135),IF($BB$3="暦月",SUM(S135:AW135),""))</f>
        <v>0</v>
      </c>
      <c r="AY135" s="798"/>
      <c r="AZ135" s="799">
        <f>IF($BB$3="４週",AX135/4,IF($BB$3="暦月",'勤務形態一覧表（100名）'!AX135/('勤務形態一覧表（100名）'!$BB$8/7),""))</f>
        <v>0</v>
      </c>
      <c r="BA135" s="800"/>
      <c r="BB135" s="847"/>
      <c r="BC135" s="761"/>
      <c r="BD135" s="761"/>
      <c r="BE135" s="761"/>
      <c r="BF135" s="762"/>
    </row>
    <row r="136" spans="2:58" ht="20.25" customHeight="1" x14ac:dyDescent="0.15">
      <c r="B136" s="831">
        <f>B133+1</f>
        <v>39</v>
      </c>
      <c r="C136" s="833"/>
      <c r="D136" s="834"/>
      <c r="E136" s="835"/>
      <c r="F136" s="327"/>
      <c r="G136" s="747"/>
      <c r="H136" s="750"/>
      <c r="I136" s="751"/>
      <c r="J136" s="751"/>
      <c r="K136" s="752"/>
      <c r="L136" s="754"/>
      <c r="M136" s="755"/>
      <c r="N136" s="755"/>
      <c r="O136" s="756"/>
      <c r="P136" s="763" t="s">
        <v>771</v>
      </c>
      <c r="Q136" s="764"/>
      <c r="R136" s="765"/>
      <c r="S136" s="392"/>
      <c r="T136" s="393"/>
      <c r="U136" s="393"/>
      <c r="V136" s="393"/>
      <c r="W136" s="393"/>
      <c r="X136" s="393"/>
      <c r="Y136" s="394"/>
      <c r="Z136" s="392"/>
      <c r="AA136" s="393"/>
      <c r="AB136" s="393"/>
      <c r="AC136" s="393"/>
      <c r="AD136" s="393"/>
      <c r="AE136" s="393"/>
      <c r="AF136" s="394"/>
      <c r="AG136" s="392"/>
      <c r="AH136" s="393"/>
      <c r="AI136" s="393"/>
      <c r="AJ136" s="393"/>
      <c r="AK136" s="393"/>
      <c r="AL136" s="393"/>
      <c r="AM136" s="394"/>
      <c r="AN136" s="392"/>
      <c r="AO136" s="393"/>
      <c r="AP136" s="393"/>
      <c r="AQ136" s="393"/>
      <c r="AR136" s="393"/>
      <c r="AS136" s="393"/>
      <c r="AT136" s="394"/>
      <c r="AU136" s="392"/>
      <c r="AV136" s="393"/>
      <c r="AW136" s="393"/>
      <c r="AX136" s="949"/>
      <c r="AY136" s="950"/>
      <c r="AZ136" s="951"/>
      <c r="BA136" s="952"/>
      <c r="BB136" s="782"/>
      <c r="BC136" s="755"/>
      <c r="BD136" s="755"/>
      <c r="BE136" s="755"/>
      <c r="BF136" s="756"/>
    </row>
    <row r="137" spans="2:58" ht="20.25" customHeight="1" x14ac:dyDescent="0.15">
      <c r="B137" s="831"/>
      <c r="C137" s="836"/>
      <c r="D137" s="837"/>
      <c r="E137" s="838"/>
      <c r="F137" s="319"/>
      <c r="G137" s="748"/>
      <c r="H137" s="753"/>
      <c r="I137" s="751"/>
      <c r="J137" s="751"/>
      <c r="K137" s="752"/>
      <c r="L137" s="757"/>
      <c r="M137" s="758"/>
      <c r="N137" s="758"/>
      <c r="O137" s="759"/>
      <c r="P137" s="787" t="s">
        <v>484</v>
      </c>
      <c r="Q137" s="788"/>
      <c r="R137" s="789"/>
      <c r="S137" s="320" t="str">
        <f>IF(S136="","",VLOOKUP(S136,'シフト記号表（勤務時間帯）'!$C$6:$K$35,9,FALSE))</f>
        <v/>
      </c>
      <c r="T137" s="321" t="str">
        <f>IF(T136="","",VLOOKUP(T136,'シフト記号表（勤務時間帯）'!$C$6:$K$35,9,FALSE))</f>
        <v/>
      </c>
      <c r="U137" s="321" t="str">
        <f>IF(U136="","",VLOOKUP(U136,'シフト記号表（勤務時間帯）'!$C$6:$K$35,9,FALSE))</f>
        <v/>
      </c>
      <c r="V137" s="321" t="str">
        <f>IF(V136="","",VLOOKUP(V136,'シフト記号表（勤務時間帯）'!$C$6:$K$35,9,FALSE))</f>
        <v/>
      </c>
      <c r="W137" s="321" t="str">
        <f>IF(W136="","",VLOOKUP(W136,'シフト記号表（勤務時間帯）'!$C$6:$K$35,9,FALSE))</f>
        <v/>
      </c>
      <c r="X137" s="321" t="str">
        <f>IF(X136="","",VLOOKUP(X136,'シフト記号表（勤務時間帯）'!$C$6:$K$35,9,FALSE))</f>
        <v/>
      </c>
      <c r="Y137" s="322" t="str">
        <f>IF(Y136="","",VLOOKUP(Y136,'シフト記号表（勤務時間帯）'!$C$6:$K$35,9,FALSE))</f>
        <v/>
      </c>
      <c r="Z137" s="320" t="str">
        <f>IF(Z136="","",VLOOKUP(Z136,'シフト記号表（勤務時間帯）'!$C$6:$K$35,9,FALSE))</f>
        <v/>
      </c>
      <c r="AA137" s="321" t="str">
        <f>IF(AA136="","",VLOOKUP(AA136,'シフト記号表（勤務時間帯）'!$C$6:$K$35,9,FALSE))</f>
        <v/>
      </c>
      <c r="AB137" s="321" t="str">
        <f>IF(AB136="","",VLOOKUP(AB136,'シフト記号表（勤務時間帯）'!$C$6:$K$35,9,FALSE))</f>
        <v/>
      </c>
      <c r="AC137" s="321" t="str">
        <f>IF(AC136="","",VLOOKUP(AC136,'シフト記号表（勤務時間帯）'!$C$6:$K$35,9,FALSE))</f>
        <v/>
      </c>
      <c r="AD137" s="321" t="str">
        <f>IF(AD136="","",VLOOKUP(AD136,'シフト記号表（勤務時間帯）'!$C$6:$K$35,9,FALSE))</f>
        <v/>
      </c>
      <c r="AE137" s="321" t="str">
        <f>IF(AE136="","",VLOOKUP(AE136,'シフト記号表（勤務時間帯）'!$C$6:$K$35,9,FALSE))</f>
        <v/>
      </c>
      <c r="AF137" s="322" t="str">
        <f>IF(AF136="","",VLOOKUP(AF136,'シフト記号表（勤務時間帯）'!$C$6:$K$35,9,FALSE))</f>
        <v/>
      </c>
      <c r="AG137" s="320" t="str">
        <f>IF(AG136="","",VLOOKUP(AG136,'シフト記号表（勤務時間帯）'!$C$6:$K$35,9,FALSE))</f>
        <v/>
      </c>
      <c r="AH137" s="321" t="str">
        <f>IF(AH136="","",VLOOKUP(AH136,'シフト記号表（勤務時間帯）'!$C$6:$K$35,9,FALSE))</f>
        <v/>
      </c>
      <c r="AI137" s="321" t="str">
        <f>IF(AI136="","",VLOOKUP(AI136,'シフト記号表（勤務時間帯）'!$C$6:$K$35,9,FALSE))</f>
        <v/>
      </c>
      <c r="AJ137" s="321" t="str">
        <f>IF(AJ136="","",VLOOKUP(AJ136,'シフト記号表（勤務時間帯）'!$C$6:$K$35,9,FALSE))</f>
        <v/>
      </c>
      <c r="AK137" s="321" t="str">
        <f>IF(AK136="","",VLOOKUP(AK136,'シフト記号表（勤務時間帯）'!$C$6:$K$35,9,FALSE))</f>
        <v/>
      </c>
      <c r="AL137" s="321" t="str">
        <f>IF(AL136="","",VLOOKUP(AL136,'シフト記号表（勤務時間帯）'!$C$6:$K$35,9,FALSE))</f>
        <v/>
      </c>
      <c r="AM137" s="322" t="str">
        <f>IF(AM136="","",VLOOKUP(AM136,'シフト記号表（勤務時間帯）'!$C$6:$K$35,9,FALSE))</f>
        <v/>
      </c>
      <c r="AN137" s="320" t="str">
        <f>IF(AN136="","",VLOOKUP(AN136,'シフト記号表（勤務時間帯）'!$C$6:$K$35,9,FALSE))</f>
        <v/>
      </c>
      <c r="AO137" s="321" t="str">
        <f>IF(AO136="","",VLOOKUP(AO136,'シフト記号表（勤務時間帯）'!$C$6:$K$35,9,FALSE))</f>
        <v/>
      </c>
      <c r="AP137" s="321" t="str">
        <f>IF(AP136="","",VLOOKUP(AP136,'シフト記号表（勤務時間帯）'!$C$6:$K$35,9,FALSE))</f>
        <v/>
      </c>
      <c r="AQ137" s="321" t="str">
        <f>IF(AQ136="","",VLOOKUP(AQ136,'シフト記号表（勤務時間帯）'!$C$6:$K$35,9,FALSE))</f>
        <v/>
      </c>
      <c r="AR137" s="321" t="str">
        <f>IF(AR136="","",VLOOKUP(AR136,'シフト記号表（勤務時間帯）'!$C$6:$K$35,9,FALSE))</f>
        <v/>
      </c>
      <c r="AS137" s="321" t="str">
        <f>IF(AS136="","",VLOOKUP(AS136,'シフト記号表（勤務時間帯）'!$C$6:$K$35,9,FALSE))</f>
        <v/>
      </c>
      <c r="AT137" s="322" t="str">
        <f>IF(AT136="","",VLOOKUP(AT136,'シフト記号表（勤務時間帯）'!$C$6:$K$35,9,FALSE))</f>
        <v/>
      </c>
      <c r="AU137" s="320" t="str">
        <f>IF(AU136="","",VLOOKUP(AU136,'シフト記号表（勤務時間帯）'!$C$6:$K$35,9,FALSE))</f>
        <v/>
      </c>
      <c r="AV137" s="321" t="str">
        <f>IF(AV136="","",VLOOKUP(AV136,'シフト記号表（勤務時間帯）'!$C$6:$K$35,9,FALSE))</f>
        <v/>
      </c>
      <c r="AW137" s="321" t="str">
        <f>IF(AW136="","",VLOOKUP(AW136,'シフト記号表（勤務時間帯）'!$C$6:$K$35,9,FALSE))</f>
        <v/>
      </c>
      <c r="AX137" s="790">
        <f>IF($BB$3="４週",SUM(S137:AT137),IF($BB$3="暦月",SUM(S137:AW137),""))</f>
        <v>0</v>
      </c>
      <c r="AY137" s="791"/>
      <c r="AZ137" s="792">
        <f>IF($BB$3="４週",AX137/4,IF($BB$3="暦月",'勤務形態一覧表（100名）'!AX137/('勤務形態一覧表（100名）'!$BB$8/7),""))</f>
        <v>0</v>
      </c>
      <c r="BA137" s="793"/>
      <c r="BB137" s="783"/>
      <c r="BC137" s="758"/>
      <c r="BD137" s="758"/>
      <c r="BE137" s="758"/>
      <c r="BF137" s="759"/>
    </row>
    <row r="138" spans="2:58" ht="20.25" customHeight="1" x14ac:dyDescent="0.15">
      <c r="B138" s="831"/>
      <c r="C138" s="839"/>
      <c r="D138" s="840"/>
      <c r="E138" s="841"/>
      <c r="F138" s="395">
        <f>C136</f>
        <v>0</v>
      </c>
      <c r="G138" s="749"/>
      <c r="H138" s="753"/>
      <c r="I138" s="751"/>
      <c r="J138" s="751"/>
      <c r="K138" s="752"/>
      <c r="L138" s="760"/>
      <c r="M138" s="761"/>
      <c r="N138" s="761"/>
      <c r="O138" s="762"/>
      <c r="P138" s="828" t="s">
        <v>485</v>
      </c>
      <c r="Q138" s="829"/>
      <c r="R138" s="830"/>
      <c r="S138" s="324" t="str">
        <f>IF(S136="","",VLOOKUP(S136,'シフト記号表（勤務時間帯）'!$C$6:$U$35,19,FALSE))</f>
        <v/>
      </c>
      <c r="T138" s="325" t="str">
        <f>IF(T136="","",VLOOKUP(T136,'シフト記号表（勤務時間帯）'!$C$6:$U$35,19,FALSE))</f>
        <v/>
      </c>
      <c r="U138" s="325" t="str">
        <f>IF(U136="","",VLOOKUP(U136,'シフト記号表（勤務時間帯）'!$C$6:$U$35,19,FALSE))</f>
        <v/>
      </c>
      <c r="V138" s="325" t="str">
        <f>IF(V136="","",VLOOKUP(V136,'シフト記号表（勤務時間帯）'!$C$6:$U$35,19,FALSE))</f>
        <v/>
      </c>
      <c r="W138" s="325" t="str">
        <f>IF(W136="","",VLOOKUP(W136,'シフト記号表（勤務時間帯）'!$C$6:$U$35,19,FALSE))</f>
        <v/>
      </c>
      <c r="X138" s="325" t="str">
        <f>IF(X136="","",VLOOKUP(X136,'シフト記号表（勤務時間帯）'!$C$6:$U$35,19,FALSE))</f>
        <v/>
      </c>
      <c r="Y138" s="326" t="str">
        <f>IF(Y136="","",VLOOKUP(Y136,'シフト記号表（勤務時間帯）'!$C$6:$U$35,19,FALSE))</f>
        <v/>
      </c>
      <c r="Z138" s="324" t="str">
        <f>IF(Z136="","",VLOOKUP(Z136,'シフト記号表（勤務時間帯）'!$C$6:$U$35,19,FALSE))</f>
        <v/>
      </c>
      <c r="AA138" s="325" t="str">
        <f>IF(AA136="","",VLOOKUP(AA136,'シフト記号表（勤務時間帯）'!$C$6:$U$35,19,FALSE))</f>
        <v/>
      </c>
      <c r="AB138" s="325" t="str">
        <f>IF(AB136="","",VLOOKUP(AB136,'シフト記号表（勤務時間帯）'!$C$6:$U$35,19,FALSE))</f>
        <v/>
      </c>
      <c r="AC138" s="325" t="str">
        <f>IF(AC136="","",VLOOKUP(AC136,'シフト記号表（勤務時間帯）'!$C$6:$U$35,19,FALSE))</f>
        <v/>
      </c>
      <c r="AD138" s="325" t="str">
        <f>IF(AD136="","",VLOOKUP(AD136,'シフト記号表（勤務時間帯）'!$C$6:$U$35,19,FALSE))</f>
        <v/>
      </c>
      <c r="AE138" s="325" t="str">
        <f>IF(AE136="","",VLOOKUP(AE136,'シフト記号表（勤務時間帯）'!$C$6:$U$35,19,FALSE))</f>
        <v/>
      </c>
      <c r="AF138" s="326" t="str">
        <f>IF(AF136="","",VLOOKUP(AF136,'シフト記号表（勤務時間帯）'!$C$6:$U$35,19,FALSE))</f>
        <v/>
      </c>
      <c r="AG138" s="324" t="str">
        <f>IF(AG136="","",VLOOKUP(AG136,'シフト記号表（勤務時間帯）'!$C$6:$U$35,19,FALSE))</f>
        <v/>
      </c>
      <c r="AH138" s="325" t="str">
        <f>IF(AH136="","",VLOOKUP(AH136,'シフト記号表（勤務時間帯）'!$C$6:$U$35,19,FALSE))</f>
        <v/>
      </c>
      <c r="AI138" s="325" t="str">
        <f>IF(AI136="","",VLOOKUP(AI136,'シフト記号表（勤務時間帯）'!$C$6:$U$35,19,FALSE))</f>
        <v/>
      </c>
      <c r="AJ138" s="325" t="str">
        <f>IF(AJ136="","",VLOOKUP(AJ136,'シフト記号表（勤務時間帯）'!$C$6:$U$35,19,FALSE))</f>
        <v/>
      </c>
      <c r="AK138" s="325" t="str">
        <f>IF(AK136="","",VLOOKUP(AK136,'シフト記号表（勤務時間帯）'!$C$6:$U$35,19,FALSE))</f>
        <v/>
      </c>
      <c r="AL138" s="325" t="str">
        <f>IF(AL136="","",VLOOKUP(AL136,'シフト記号表（勤務時間帯）'!$C$6:$U$35,19,FALSE))</f>
        <v/>
      </c>
      <c r="AM138" s="326" t="str">
        <f>IF(AM136="","",VLOOKUP(AM136,'シフト記号表（勤務時間帯）'!$C$6:$U$35,19,FALSE))</f>
        <v/>
      </c>
      <c r="AN138" s="324" t="str">
        <f>IF(AN136="","",VLOOKUP(AN136,'シフト記号表（勤務時間帯）'!$C$6:$U$35,19,FALSE))</f>
        <v/>
      </c>
      <c r="AO138" s="325" t="str">
        <f>IF(AO136="","",VLOOKUP(AO136,'シフト記号表（勤務時間帯）'!$C$6:$U$35,19,FALSE))</f>
        <v/>
      </c>
      <c r="AP138" s="325" t="str">
        <f>IF(AP136="","",VLOOKUP(AP136,'シフト記号表（勤務時間帯）'!$C$6:$U$35,19,FALSE))</f>
        <v/>
      </c>
      <c r="AQ138" s="325" t="str">
        <f>IF(AQ136="","",VLOOKUP(AQ136,'シフト記号表（勤務時間帯）'!$C$6:$U$35,19,FALSE))</f>
        <v/>
      </c>
      <c r="AR138" s="325" t="str">
        <f>IF(AR136="","",VLOOKUP(AR136,'シフト記号表（勤務時間帯）'!$C$6:$U$35,19,FALSE))</f>
        <v/>
      </c>
      <c r="AS138" s="325" t="str">
        <f>IF(AS136="","",VLOOKUP(AS136,'シフト記号表（勤務時間帯）'!$C$6:$U$35,19,FALSE))</f>
        <v/>
      </c>
      <c r="AT138" s="326" t="str">
        <f>IF(AT136="","",VLOOKUP(AT136,'シフト記号表（勤務時間帯）'!$C$6:$U$35,19,FALSE))</f>
        <v/>
      </c>
      <c r="AU138" s="324" t="str">
        <f>IF(AU136="","",VLOOKUP(AU136,'シフト記号表（勤務時間帯）'!$C$6:$U$35,19,FALSE))</f>
        <v/>
      </c>
      <c r="AV138" s="325" t="str">
        <f>IF(AV136="","",VLOOKUP(AV136,'シフト記号表（勤務時間帯）'!$C$6:$U$35,19,FALSE))</f>
        <v/>
      </c>
      <c r="AW138" s="325" t="str">
        <f>IF(AW136="","",VLOOKUP(AW136,'シフト記号表（勤務時間帯）'!$C$6:$U$35,19,FALSE))</f>
        <v/>
      </c>
      <c r="AX138" s="797">
        <f>IF($BB$3="４週",SUM(S138:AT138),IF($BB$3="暦月",SUM(S138:AW138),""))</f>
        <v>0</v>
      </c>
      <c r="AY138" s="798"/>
      <c r="AZ138" s="799">
        <f>IF($BB$3="４週",AX138/4,IF($BB$3="暦月",'勤務形態一覧表（100名）'!AX138/('勤務形態一覧表（100名）'!$BB$8/7),""))</f>
        <v>0</v>
      </c>
      <c r="BA138" s="800"/>
      <c r="BB138" s="847"/>
      <c r="BC138" s="761"/>
      <c r="BD138" s="761"/>
      <c r="BE138" s="761"/>
      <c r="BF138" s="762"/>
    </row>
    <row r="139" spans="2:58" ht="20.25" customHeight="1" x14ac:dyDescent="0.15">
      <c r="B139" s="831">
        <f>B136+1</f>
        <v>40</v>
      </c>
      <c r="C139" s="833"/>
      <c r="D139" s="834"/>
      <c r="E139" s="835"/>
      <c r="F139" s="327"/>
      <c r="G139" s="747"/>
      <c r="H139" s="750"/>
      <c r="I139" s="751"/>
      <c r="J139" s="751"/>
      <c r="K139" s="752"/>
      <c r="L139" s="754"/>
      <c r="M139" s="755"/>
      <c r="N139" s="755"/>
      <c r="O139" s="756"/>
      <c r="P139" s="763" t="s">
        <v>771</v>
      </c>
      <c r="Q139" s="764"/>
      <c r="R139" s="765"/>
      <c r="S139" s="392"/>
      <c r="T139" s="393"/>
      <c r="U139" s="393"/>
      <c r="V139" s="393"/>
      <c r="W139" s="393"/>
      <c r="X139" s="393"/>
      <c r="Y139" s="394"/>
      <c r="Z139" s="392"/>
      <c r="AA139" s="393"/>
      <c r="AB139" s="393"/>
      <c r="AC139" s="393"/>
      <c r="AD139" s="393"/>
      <c r="AE139" s="393"/>
      <c r="AF139" s="394"/>
      <c r="AG139" s="392"/>
      <c r="AH139" s="393"/>
      <c r="AI139" s="393"/>
      <c r="AJ139" s="393"/>
      <c r="AK139" s="393"/>
      <c r="AL139" s="393"/>
      <c r="AM139" s="394"/>
      <c r="AN139" s="392"/>
      <c r="AO139" s="393"/>
      <c r="AP139" s="393"/>
      <c r="AQ139" s="393"/>
      <c r="AR139" s="393"/>
      <c r="AS139" s="393"/>
      <c r="AT139" s="394"/>
      <c r="AU139" s="392"/>
      <c r="AV139" s="393"/>
      <c r="AW139" s="393"/>
      <c r="AX139" s="949"/>
      <c r="AY139" s="950"/>
      <c r="AZ139" s="951"/>
      <c r="BA139" s="952"/>
      <c r="BB139" s="782"/>
      <c r="BC139" s="755"/>
      <c r="BD139" s="755"/>
      <c r="BE139" s="755"/>
      <c r="BF139" s="756"/>
    </row>
    <row r="140" spans="2:58" ht="20.25" customHeight="1" x14ac:dyDescent="0.15">
      <c r="B140" s="831"/>
      <c r="C140" s="836"/>
      <c r="D140" s="837"/>
      <c r="E140" s="838"/>
      <c r="F140" s="319"/>
      <c r="G140" s="748"/>
      <c r="H140" s="753"/>
      <c r="I140" s="751"/>
      <c r="J140" s="751"/>
      <c r="K140" s="752"/>
      <c r="L140" s="757"/>
      <c r="M140" s="758"/>
      <c r="N140" s="758"/>
      <c r="O140" s="759"/>
      <c r="P140" s="787" t="s">
        <v>484</v>
      </c>
      <c r="Q140" s="788"/>
      <c r="R140" s="789"/>
      <c r="S140" s="320" t="str">
        <f>IF(S139="","",VLOOKUP(S139,'シフト記号表（勤務時間帯）'!$C$6:$K$35,9,FALSE))</f>
        <v/>
      </c>
      <c r="T140" s="321" t="str">
        <f>IF(T139="","",VLOOKUP(T139,'シフト記号表（勤務時間帯）'!$C$6:$K$35,9,FALSE))</f>
        <v/>
      </c>
      <c r="U140" s="321" t="str">
        <f>IF(U139="","",VLOOKUP(U139,'シフト記号表（勤務時間帯）'!$C$6:$K$35,9,FALSE))</f>
        <v/>
      </c>
      <c r="V140" s="321" t="str">
        <f>IF(V139="","",VLOOKUP(V139,'シフト記号表（勤務時間帯）'!$C$6:$K$35,9,FALSE))</f>
        <v/>
      </c>
      <c r="W140" s="321" t="str">
        <f>IF(W139="","",VLOOKUP(W139,'シフト記号表（勤務時間帯）'!$C$6:$K$35,9,FALSE))</f>
        <v/>
      </c>
      <c r="X140" s="321" t="str">
        <f>IF(X139="","",VLOOKUP(X139,'シフト記号表（勤務時間帯）'!$C$6:$K$35,9,FALSE))</f>
        <v/>
      </c>
      <c r="Y140" s="322" t="str">
        <f>IF(Y139="","",VLOOKUP(Y139,'シフト記号表（勤務時間帯）'!$C$6:$K$35,9,FALSE))</f>
        <v/>
      </c>
      <c r="Z140" s="320" t="str">
        <f>IF(Z139="","",VLOOKUP(Z139,'シフト記号表（勤務時間帯）'!$C$6:$K$35,9,FALSE))</f>
        <v/>
      </c>
      <c r="AA140" s="321" t="str">
        <f>IF(AA139="","",VLOOKUP(AA139,'シフト記号表（勤務時間帯）'!$C$6:$K$35,9,FALSE))</f>
        <v/>
      </c>
      <c r="AB140" s="321" t="str">
        <f>IF(AB139="","",VLOOKUP(AB139,'シフト記号表（勤務時間帯）'!$C$6:$K$35,9,FALSE))</f>
        <v/>
      </c>
      <c r="AC140" s="321" t="str">
        <f>IF(AC139="","",VLOOKUP(AC139,'シフト記号表（勤務時間帯）'!$C$6:$K$35,9,FALSE))</f>
        <v/>
      </c>
      <c r="AD140" s="321" t="str">
        <f>IF(AD139="","",VLOOKUP(AD139,'シフト記号表（勤務時間帯）'!$C$6:$K$35,9,FALSE))</f>
        <v/>
      </c>
      <c r="AE140" s="321" t="str">
        <f>IF(AE139="","",VLOOKUP(AE139,'シフト記号表（勤務時間帯）'!$C$6:$K$35,9,FALSE))</f>
        <v/>
      </c>
      <c r="AF140" s="322" t="str">
        <f>IF(AF139="","",VLOOKUP(AF139,'シフト記号表（勤務時間帯）'!$C$6:$K$35,9,FALSE))</f>
        <v/>
      </c>
      <c r="AG140" s="320" t="str">
        <f>IF(AG139="","",VLOOKUP(AG139,'シフト記号表（勤務時間帯）'!$C$6:$K$35,9,FALSE))</f>
        <v/>
      </c>
      <c r="AH140" s="321" t="str">
        <f>IF(AH139="","",VLOOKUP(AH139,'シフト記号表（勤務時間帯）'!$C$6:$K$35,9,FALSE))</f>
        <v/>
      </c>
      <c r="AI140" s="321" t="str">
        <f>IF(AI139="","",VLOOKUP(AI139,'シフト記号表（勤務時間帯）'!$C$6:$K$35,9,FALSE))</f>
        <v/>
      </c>
      <c r="AJ140" s="321" t="str">
        <f>IF(AJ139="","",VLOOKUP(AJ139,'シフト記号表（勤務時間帯）'!$C$6:$K$35,9,FALSE))</f>
        <v/>
      </c>
      <c r="AK140" s="321" t="str">
        <f>IF(AK139="","",VLOOKUP(AK139,'シフト記号表（勤務時間帯）'!$C$6:$K$35,9,FALSE))</f>
        <v/>
      </c>
      <c r="AL140" s="321" t="str">
        <f>IF(AL139="","",VLOOKUP(AL139,'シフト記号表（勤務時間帯）'!$C$6:$K$35,9,FALSE))</f>
        <v/>
      </c>
      <c r="AM140" s="322" t="str">
        <f>IF(AM139="","",VLOOKUP(AM139,'シフト記号表（勤務時間帯）'!$C$6:$K$35,9,FALSE))</f>
        <v/>
      </c>
      <c r="AN140" s="320" t="str">
        <f>IF(AN139="","",VLOOKUP(AN139,'シフト記号表（勤務時間帯）'!$C$6:$K$35,9,FALSE))</f>
        <v/>
      </c>
      <c r="AO140" s="321" t="str">
        <f>IF(AO139="","",VLOOKUP(AO139,'シフト記号表（勤務時間帯）'!$C$6:$K$35,9,FALSE))</f>
        <v/>
      </c>
      <c r="AP140" s="321" t="str">
        <f>IF(AP139="","",VLOOKUP(AP139,'シフト記号表（勤務時間帯）'!$C$6:$K$35,9,FALSE))</f>
        <v/>
      </c>
      <c r="AQ140" s="321" t="str">
        <f>IF(AQ139="","",VLOOKUP(AQ139,'シフト記号表（勤務時間帯）'!$C$6:$K$35,9,FALSE))</f>
        <v/>
      </c>
      <c r="AR140" s="321" t="str">
        <f>IF(AR139="","",VLOOKUP(AR139,'シフト記号表（勤務時間帯）'!$C$6:$K$35,9,FALSE))</f>
        <v/>
      </c>
      <c r="AS140" s="321" t="str">
        <f>IF(AS139="","",VLOOKUP(AS139,'シフト記号表（勤務時間帯）'!$C$6:$K$35,9,FALSE))</f>
        <v/>
      </c>
      <c r="AT140" s="322" t="str">
        <f>IF(AT139="","",VLOOKUP(AT139,'シフト記号表（勤務時間帯）'!$C$6:$K$35,9,FALSE))</f>
        <v/>
      </c>
      <c r="AU140" s="320" t="str">
        <f>IF(AU139="","",VLOOKUP(AU139,'シフト記号表（勤務時間帯）'!$C$6:$K$35,9,FALSE))</f>
        <v/>
      </c>
      <c r="AV140" s="321" t="str">
        <f>IF(AV139="","",VLOOKUP(AV139,'シフト記号表（勤務時間帯）'!$C$6:$K$35,9,FALSE))</f>
        <v/>
      </c>
      <c r="AW140" s="321" t="str">
        <f>IF(AW139="","",VLOOKUP(AW139,'シフト記号表（勤務時間帯）'!$C$6:$K$35,9,FALSE))</f>
        <v/>
      </c>
      <c r="AX140" s="790">
        <f>IF($BB$3="４週",SUM(S140:AT140),IF($BB$3="暦月",SUM(S140:AW140),""))</f>
        <v>0</v>
      </c>
      <c r="AY140" s="791"/>
      <c r="AZ140" s="792">
        <f>IF($BB$3="４週",AX140/4,IF($BB$3="暦月",'勤務形態一覧表（100名）'!AX140/('勤務形態一覧表（100名）'!$BB$8/7),""))</f>
        <v>0</v>
      </c>
      <c r="BA140" s="793"/>
      <c r="BB140" s="783"/>
      <c r="BC140" s="758"/>
      <c r="BD140" s="758"/>
      <c r="BE140" s="758"/>
      <c r="BF140" s="759"/>
    </row>
    <row r="141" spans="2:58" ht="20.25" customHeight="1" x14ac:dyDescent="0.15">
      <c r="B141" s="831"/>
      <c r="C141" s="839"/>
      <c r="D141" s="840"/>
      <c r="E141" s="841"/>
      <c r="F141" s="395">
        <f>C139</f>
        <v>0</v>
      </c>
      <c r="G141" s="749"/>
      <c r="H141" s="753"/>
      <c r="I141" s="751"/>
      <c r="J141" s="751"/>
      <c r="K141" s="752"/>
      <c r="L141" s="760"/>
      <c r="M141" s="761"/>
      <c r="N141" s="761"/>
      <c r="O141" s="762"/>
      <c r="P141" s="828" t="s">
        <v>485</v>
      </c>
      <c r="Q141" s="829"/>
      <c r="R141" s="830"/>
      <c r="S141" s="324" t="str">
        <f>IF(S139="","",VLOOKUP(S139,'シフト記号表（勤務時間帯）'!$C$6:$U$35,19,FALSE))</f>
        <v/>
      </c>
      <c r="T141" s="325" t="str">
        <f>IF(T139="","",VLOOKUP(T139,'シフト記号表（勤務時間帯）'!$C$6:$U$35,19,FALSE))</f>
        <v/>
      </c>
      <c r="U141" s="325" t="str">
        <f>IF(U139="","",VLOOKUP(U139,'シフト記号表（勤務時間帯）'!$C$6:$U$35,19,FALSE))</f>
        <v/>
      </c>
      <c r="V141" s="325" t="str">
        <f>IF(V139="","",VLOOKUP(V139,'シフト記号表（勤務時間帯）'!$C$6:$U$35,19,FALSE))</f>
        <v/>
      </c>
      <c r="W141" s="325" t="str">
        <f>IF(W139="","",VLOOKUP(W139,'シフト記号表（勤務時間帯）'!$C$6:$U$35,19,FALSE))</f>
        <v/>
      </c>
      <c r="X141" s="325" t="str">
        <f>IF(X139="","",VLOOKUP(X139,'シフト記号表（勤務時間帯）'!$C$6:$U$35,19,FALSE))</f>
        <v/>
      </c>
      <c r="Y141" s="326" t="str">
        <f>IF(Y139="","",VLOOKUP(Y139,'シフト記号表（勤務時間帯）'!$C$6:$U$35,19,FALSE))</f>
        <v/>
      </c>
      <c r="Z141" s="324" t="str">
        <f>IF(Z139="","",VLOOKUP(Z139,'シフト記号表（勤務時間帯）'!$C$6:$U$35,19,FALSE))</f>
        <v/>
      </c>
      <c r="AA141" s="325" t="str">
        <f>IF(AA139="","",VLOOKUP(AA139,'シフト記号表（勤務時間帯）'!$C$6:$U$35,19,FALSE))</f>
        <v/>
      </c>
      <c r="AB141" s="325" t="str">
        <f>IF(AB139="","",VLOOKUP(AB139,'シフト記号表（勤務時間帯）'!$C$6:$U$35,19,FALSE))</f>
        <v/>
      </c>
      <c r="AC141" s="325" t="str">
        <f>IF(AC139="","",VLOOKUP(AC139,'シフト記号表（勤務時間帯）'!$C$6:$U$35,19,FALSE))</f>
        <v/>
      </c>
      <c r="AD141" s="325" t="str">
        <f>IF(AD139="","",VLOOKUP(AD139,'シフト記号表（勤務時間帯）'!$C$6:$U$35,19,FALSE))</f>
        <v/>
      </c>
      <c r="AE141" s="325" t="str">
        <f>IF(AE139="","",VLOOKUP(AE139,'シフト記号表（勤務時間帯）'!$C$6:$U$35,19,FALSE))</f>
        <v/>
      </c>
      <c r="AF141" s="326" t="str">
        <f>IF(AF139="","",VLOOKUP(AF139,'シフト記号表（勤務時間帯）'!$C$6:$U$35,19,FALSE))</f>
        <v/>
      </c>
      <c r="AG141" s="324" t="str">
        <f>IF(AG139="","",VLOOKUP(AG139,'シフト記号表（勤務時間帯）'!$C$6:$U$35,19,FALSE))</f>
        <v/>
      </c>
      <c r="AH141" s="325" t="str">
        <f>IF(AH139="","",VLOOKUP(AH139,'シフト記号表（勤務時間帯）'!$C$6:$U$35,19,FALSE))</f>
        <v/>
      </c>
      <c r="AI141" s="325" t="str">
        <f>IF(AI139="","",VLOOKUP(AI139,'シフト記号表（勤務時間帯）'!$C$6:$U$35,19,FALSE))</f>
        <v/>
      </c>
      <c r="AJ141" s="325" t="str">
        <f>IF(AJ139="","",VLOOKUP(AJ139,'シフト記号表（勤務時間帯）'!$C$6:$U$35,19,FALSE))</f>
        <v/>
      </c>
      <c r="AK141" s="325" t="str">
        <f>IF(AK139="","",VLOOKUP(AK139,'シフト記号表（勤務時間帯）'!$C$6:$U$35,19,FALSE))</f>
        <v/>
      </c>
      <c r="AL141" s="325" t="str">
        <f>IF(AL139="","",VLOOKUP(AL139,'シフト記号表（勤務時間帯）'!$C$6:$U$35,19,FALSE))</f>
        <v/>
      </c>
      <c r="AM141" s="326" t="str">
        <f>IF(AM139="","",VLOOKUP(AM139,'シフト記号表（勤務時間帯）'!$C$6:$U$35,19,FALSE))</f>
        <v/>
      </c>
      <c r="AN141" s="324" t="str">
        <f>IF(AN139="","",VLOOKUP(AN139,'シフト記号表（勤務時間帯）'!$C$6:$U$35,19,FALSE))</f>
        <v/>
      </c>
      <c r="AO141" s="325" t="str">
        <f>IF(AO139="","",VLOOKUP(AO139,'シフト記号表（勤務時間帯）'!$C$6:$U$35,19,FALSE))</f>
        <v/>
      </c>
      <c r="AP141" s="325" t="str">
        <f>IF(AP139="","",VLOOKUP(AP139,'シフト記号表（勤務時間帯）'!$C$6:$U$35,19,FALSE))</f>
        <v/>
      </c>
      <c r="AQ141" s="325" t="str">
        <f>IF(AQ139="","",VLOOKUP(AQ139,'シフト記号表（勤務時間帯）'!$C$6:$U$35,19,FALSE))</f>
        <v/>
      </c>
      <c r="AR141" s="325" t="str">
        <f>IF(AR139="","",VLOOKUP(AR139,'シフト記号表（勤務時間帯）'!$C$6:$U$35,19,FALSE))</f>
        <v/>
      </c>
      <c r="AS141" s="325" t="str">
        <f>IF(AS139="","",VLOOKUP(AS139,'シフト記号表（勤務時間帯）'!$C$6:$U$35,19,FALSE))</f>
        <v/>
      </c>
      <c r="AT141" s="326" t="str">
        <f>IF(AT139="","",VLOOKUP(AT139,'シフト記号表（勤務時間帯）'!$C$6:$U$35,19,FALSE))</f>
        <v/>
      </c>
      <c r="AU141" s="324" t="str">
        <f>IF(AU139="","",VLOOKUP(AU139,'シフト記号表（勤務時間帯）'!$C$6:$U$35,19,FALSE))</f>
        <v/>
      </c>
      <c r="AV141" s="325" t="str">
        <f>IF(AV139="","",VLOOKUP(AV139,'シフト記号表（勤務時間帯）'!$C$6:$U$35,19,FALSE))</f>
        <v/>
      </c>
      <c r="AW141" s="325" t="str">
        <f>IF(AW139="","",VLOOKUP(AW139,'シフト記号表（勤務時間帯）'!$C$6:$U$35,19,FALSE))</f>
        <v/>
      </c>
      <c r="AX141" s="797">
        <f>IF($BB$3="４週",SUM(S141:AT141),IF($BB$3="暦月",SUM(S141:AW141),""))</f>
        <v>0</v>
      </c>
      <c r="AY141" s="798"/>
      <c r="AZ141" s="799">
        <f>IF($BB$3="４週",AX141/4,IF($BB$3="暦月",'勤務形態一覧表（100名）'!AX141/('勤務形態一覧表（100名）'!$BB$8/7),""))</f>
        <v>0</v>
      </c>
      <c r="BA141" s="800"/>
      <c r="BB141" s="847"/>
      <c r="BC141" s="761"/>
      <c r="BD141" s="761"/>
      <c r="BE141" s="761"/>
      <c r="BF141" s="762"/>
    </row>
    <row r="142" spans="2:58" ht="20.25" customHeight="1" x14ac:dyDescent="0.15">
      <c r="B142" s="831">
        <f>B139+1</f>
        <v>41</v>
      </c>
      <c r="C142" s="833"/>
      <c r="D142" s="834"/>
      <c r="E142" s="835"/>
      <c r="F142" s="327"/>
      <c r="G142" s="747"/>
      <c r="H142" s="750"/>
      <c r="I142" s="751"/>
      <c r="J142" s="751"/>
      <c r="K142" s="752"/>
      <c r="L142" s="754"/>
      <c r="M142" s="755"/>
      <c r="N142" s="755"/>
      <c r="O142" s="756"/>
      <c r="P142" s="763" t="s">
        <v>754</v>
      </c>
      <c r="Q142" s="764"/>
      <c r="R142" s="765"/>
      <c r="S142" s="392"/>
      <c r="T142" s="393"/>
      <c r="U142" s="393"/>
      <c r="V142" s="393"/>
      <c r="W142" s="393"/>
      <c r="X142" s="393"/>
      <c r="Y142" s="394"/>
      <c r="Z142" s="392"/>
      <c r="AA142" s="393"/>
      <c r="AB142" s="393"/>
      <c r="AC142" s="393"/>
      <c r="AD142" s="393"/>
      <c r="AE142" s="393"/>
      <c r="AF142" s="394"/>
      <c r="AG142" s="392"/>
      <c r="AH142" s="393"/>
      <c r="AI142" s="393"/>
      <c r="AJ142" s="393"/>
      <c r="AK142" s="393"/>
      <c r="AL142" s="393"/>
      <c r="AM142" s="394"/>
      <c r="AN142" s="392"/>
      <c r="AO142" s="393"/>
      <c r="AP142" s="393"/>
      <c r="AQ142" s="393"/>
      <c r="AR142" s="393"/>
      <c r="AS142" s="393"/>
      <c r="AT142" s="394"/>
      <c r="AU142" s="392"/>
      <c r="AV142" s="393"/>
      <c r="AW142" s="393"/>
      <c r="AX142" s="949"/>
      <c r="AY142" s="950"/>
      <c r="AZ142" s="951"/>
      <c r="BA142" s="952"/>
      <c r="BB142" s="782"/>
      <c r="BC142" s="755"/>
      <c r="BD142" s="755"/>
      <c r="BE142" s="755"/>
      <c r="BF142" s="756"/>
    </row>
    <row r="143" spans="2:58" ht="20.25" customHeight="1" x14ac:dyDescent="0.15">
      <c r="B143" s="831"/>
      <c r="C143" s="836"/>
      <c r="D143" s="837"/>
      <c r="E143" s="838"/>
      <c r="F143" s="319"/>
      <c r="G143" s="748"/>
      <c r="H143" s="753"/>
      <c r="I143" s="751"/>
      <c r="J143" s="751"/>
      <c r="K143" s="752"/>
      <c r="L143" s="757"/>
      <c r="M143" s="758"/>
      <c r="N143" s="758"/>
      <c r="O143" s="759"/>
      <c r="P143" s="787" t="s">
        <v>484</v>
      </c>
      <c r="Q143" s="788"/>
      <c r="R143" s="789"/>
      <c r="S143" s="320" t="str">
        <f>IF(S142="","",VLOOKUP(S142,'シフト記号表（勤務時間帯）'!$C$6:$K$35,9,FALSE))</f>
        <v/>
      </c>
      <c r="T143" s="321" t="str">
        <f>IF(T142="","",VLOOKUP(T142,'シフト記号表（勤務時間帯）'!$C$6:$K$35,9,FALSE))</f>
        <v/>
      </c>
      <c r="U143" s="321" t="str">
        <f>IF(U142="","",VLOOKUP(U142,'シフト記号表（勤務時間帯）'!$C$6:$K$35,9,FALSE))</f>
        <v/>
      </c>
      <c r="V143" s="321" t="str">
        <f>IF(V142="","",VLOOKUP(V142,'シフト記号表（勤務時間帯）'!$C$6:$K$35,9,FALSE))</f>
        <v/>
      </c>
      <c r="W143" s="321" t="str">
        <f>IF(W142="","",VLOOKUP(W142,'シフト記号表（勤務時間帯）'!$C$6:$K$35,9,FALSE))</f>
        <v/>
      </c>
      <c r="X143" s="321" t="str">
        <f>IF(X142="","",VLOOKUP(X142,'シフト記号表（勤務時間帯）'!$C$6:$K$35,9,FALSE))</f>
        <v/>
      </c>
      <c r="Y143" s="322" t="str">
        <f>IF(Y142="","",VLOOKUP(Y142,'シフト記号表（勤務時間帯）'!$C$6:$K$35,9,FALSE))</f>
        <v/>
      </c>
      <c r="Z143" s="320" t="str">
        <f>IF(Z142="","",VLOOKUP(Z142,'シフト記号表（勤務時間帯）'!$C$6:$K$35,9,FALSE))</f>
        <v/>
      </c>
      <c r="AA143" s="321" t="str">
        <f>IF(AA142="","",VLOOKUP(AA142,'シフト記号表（勤務時間帯）'!$C$6:$K$35,9,FALSE))</f>
        <v/>
      </c>
      <c r="AB143" s="321" t="str">
        <f>IF(AB142="","",VLOOKUP(AB142,'シフト記号表（勤務時間帯）'!$C$6:$K$35,9,FALSE))</f>
        <v/>
      </c>
      <c r="AC143" s="321" t="str">
        <f>IF(AC142="","",VLOOKUP(AC142,'シフト記号表（勤務時間帯）'!$C$6:$K$35,9,FALSE))</f>
        <v/>
      </c>
      <c r="AD143" s="321" t="str">
        <f>IF(AD142="","",VLOOKUP(AD142,'シフト記号表（勤務時間帯）'!$C$6:$K$35,9,FALSE))</f>
        <v/>
      </c>
      <c r="AE143" s="321" t="str">
        <f>IF(AE142="","",VLOOKUP(AE142,'シフト記号表（勤務時間帯）'!$C$6:$K$35,9,FALSE))</f>
        <v/>
      </c>
      <c r="AF143" s="322" t="str">
        <f>IF(AF142="","",VLOOKUP(AF142,'シフト記号表（勤務時間帯）'!$C$6:$K$35,9,FALSE))</f>
        <v/>
      </c>
      <c r="AG143" s="320" t="str">
        <f>IF(AG142="","",VLOOKUP(AG142,'シフト記号表（勤務時間帯）'!$C$6:$K$35,9,FALSE))</f>
        <v/>
      </c>
      <c r="AH143" s="321" t="str">
        <f>IF(AH142="","",VLOOKUP(AH142,'シフト記号表（勤務時間帯）'!$C$6:$K$35,9,FALSE))</f>
        <v/>
      </c>
      <c r="AI143" s="321" t="str">
        <f>IF(AI142="","",VLOOKUP(AI142,'シフト記号表（勤務時間帯）'!$C$6:$K$35,9,FALSE))</f>
        <v/>
      </c>
      <c r="AJ143" s="321" t="str">
        <f>IF(AJ142="","",VLOOKUP(AJ142,'シフト記号表（勤務時間帯）'!$C$6:$K$35,9,FALSE))</f>
        <v/>
      </c>
      <c r="AK143" s="321" t="str">
        <f>IF(AK142="","",VLOOKUP(AK142,'シフト記号表（勤務時間帯）'!$C$6:$K$35,9,FALSE))</f>
        <v/>
      </c>
      <c r="AL143" s="321" t="str">
        <f>IF(AL142="","",VLOOKUP(AL142,'シフト記号表（勤務時間帯）'!$C$6:$K$35,9,FALSE))</f>
        <v/>
      </c>
      <c r="AM143" s="322" t="str">
        <f>IF(AM142="","",VLOOKUP(AM142,'シフト記号表（勤務時間帯）'!$C$6:$K$35,9,FALSE))</f>
        <v/>
      </c>
      <c r="AN143" s="320" t="str">
        <f>IF(AN142="","",VLOOKUP(AN142,'シフト記号表（勤務時間帯）'!$C$6:$K$35,9,FALSE))</f>
        <v/>
      </c>
      <c r="AO143" s="321" t="str">
        <f>IF(AO142="","",VLOOKUP(AO142,'シフト記号表（勤務時間帯）'!$C$6:$K$35,9,FALSE))</f>
        <v/>
      </c>
      <c r="AP143" s="321" t="str">
        <f>IF(AP142="","",VLOOKUP(AP142,'シフト記号表（勤務時間帯）'!$C$6:$K$35,9,FALSE))</f>
        <v/>
      </c>
      <c r="AQ143" s="321" t="str">
        <f>IF(AQ142="","",VLOOKUP(AQ142,'シフト記号表（勤務時間帯）'!$C$6:$K$35,9,FALSE))</f>
        <v/>
      </c>
      <c r="AR143" s="321" t="str">
        <f>IF(AR142="","",VLOOKUP(AR142,'シフト記号表（勤務時間帯）'!$C$6:$K$35,9,FALSE))</f>
        <v/>
      </c>
      <c r="AS143" s="321" t="str">
        <f>IF(AS142="","",VLOOKUP(AS142,'シフト記号表（勤務時間帯）'!$C$6:$K$35,9,FALSE))</f>
        <v/>
      </c>
      <c r="AT143" s="322" t="str">
        <f>IF(AT142="","",VLOOKUP(AT142,'シフト記号表（勤務時間帯）'!$C$6:$K$35,9,FALSE))</f>
        <v/>
      </c>
      <c r="AU143" s="320" t="str">
        <f>IF(AU142="","",VLOOKUP(AU142,'シフト記号表（勤務時間帯）'!$C$6:$K$35,9,FALSE))</f>
        <v/>
      </c>
      <c r="AV143" s="321" t="str">
        <f>IF(AV142="","",VLOOKUP(AV142,'シフト記号表（勤務時間帯）'!$C$6:$K$35,9,FALSE))</f>
        <v/>
      </c>
      <c r="AW143" s="321" t="str">
        <f>IF(AW142="","",VLOOKUP(AW142,'シフト記号表（勤務時間帯）'!$C$6:$K$35,9,FALSE))</f>
        <v/>
      </c>
      <c r="AX143" s="790">
        <f>IF($BB$3="４週",SUM(S143:AT143),IF($BB$3="暦月",SUM(S143:AW143),""))</f>
        <v>0</v>
      </c>
      <c r="AY143" s="791"/>
      <c r="AZ143" s="792">
        <f>IF($BB$3="４週",AX143/4,IF($BB$3="暦月",'勤務形態一覧表（100名）'!AX143/('勤務形態一覧表（100名）'!$BB$8/7),""))</f>
        <v>0</v>
      </c>
      <c r="BA143" s="793"/>
      <c r="BB143" s="783"/>
      <c r="BC143" s="758"/>
      <c r="BD143" s="758"/>
      <c r="BE143" s="758"/>
      <c r="BF143" s="759"/>
    </row>
    <row r="144" spans="2:58" ht="20.25" customHeight="1" x14ac:dyDescent="0.15">
      <c r="B144" s="831"/>
      <c r="C144" s="839"/>
      <c r="D144" s="840"/>
      <c r="E144" s="841"/>
      <c r="F144" s="395">
        <f>C142</f>
        <v>0</v>
      </c>
      <c r="G144" s="749"/>
      <c r="H144" s="753"/>
      <c r="I144" s="751"/>
      <c r="J144" s="751"/>
      <c r="K144" s="752"/>
      <c r="L144" s="760"/>
      <c r="M144" s="761"/>
      <c r="N144" s="761"/>
      <c r="O144" s="762"/>
      <c r="P144" s="828" t="s">
        <v>485</v>
      </c>
      <c r="Q144" s="829"/>
      <c r="R144" s="830"/>
      <c r="S144" s="324" t="str">
        <f>IF(S142="","",VLOOKUP(S142,'シフト記号表（勤務時間帯）'!$C$6:$U$35,19,FALSE))</f>
        <v/>
      </c>
      <c r="T144" s="325" t="str">
        <f>IF(T142="","",VLOOKUP(T142,'シフト記号表（勤務時間帯）'!$C$6:$U$35,19,FALSE))</f>
        <v/>
      </c>
      <c r="U144" s="325" t="str">
        <f>IF(U142="","",VLOOKUP(U142,'シフト記号表（勤務時間帯）'!$C$6:$U$35,19,FALSE))</f>
        <v/>
      </c>
      <c r="V144" s="325" t="str">
        <f>IF(V142="","",VLOOKUP(V142,'シフト記号表（勤務時間帯）'!$C$6:$U$35,19,FALSE))</f>
        <v/>
      </c>
      <c r="W144" s="325" t="str">
        <f>IF(W142="","",VLOOKUP(W142,'シフト記号表（勤務時間帯）'!$C$6:$U$35,19,FALSE))</f>
        <v/>
      </c>
      <c r="X144" s="325" t="str">
        <f>IF(X142="","",VLOOKUP(X142,'シフト記号表（勤務時間帯）'!$C$6:$U$35,19,FALSE))</f>
        <v/>
      </c>
      <c r="Y144" s="326" t="str">
        <f>IF(Y142="","",VLOOKUP(Y142,'シフト記号表（勤務時間帯）'!$C$6:$U$35,19,FALSE))</f>
        <v/>
      </c>
      <c r="Z144" s="324" t="str">
        <f>IF(Z142="","",VLOOKUP(Z142,'シフト記号表（勤務時間帯）'!$C$6:$U$35,19,FALSE))</f>
        <v/>
      </c>
      <c r="AA144" s="325" t="str">
        <f>IF(AA142="","",VLOOKUP(AA142,'シフト記号表（勤務時間帯）'!$C$6:$U$35,19,FALSE))</f>
        <v/>
      </c>
      <c r="AB144" s="325" t="str">
        <f>IF(AB142="","",VLOOKUP(AB142,'シフト記号表（勤務時間帯）'!$C$6:$U$35,19,FALSE))</f>
        <v/>
      </c>
      <c r="AC144" s="325" t="str">
        <f>IF(AC142="","",VLOOKUP(AC142,'シフト記号表（勤務時間帯）'!$C$6:$U$35,19,FALSE))</f>
        <v/>
      </c>
      <c r="AD144" s="325" t="str">
        <f>IF(AD142="","",VLOOKUP(AD142,'シフト記号表（勤務時間帯）'!$C$6:$U$35,19,FALSE))</f>
        <v/>
      </c>
      <c r="AE144" s="325" t="str">
        <f>IF(AE142="","",VLOOKUP(AE142,'シフト記号表（勤務時間帯）'!$C$6:$U$35,19,FALSE))</f>
        <v/>
      </c>
      <c r="AF144" s="326" t="str">
        <f>IF(AF142="","",VLOOKUP(AF142,'シフト記号表（勤務時間帯）'!$C$6:$U$35,19,FALSE))</f>
        <v/>
      </c>
      <c r="AG144" s="324" t="str">
        <f>IF(AG142="","",VLOOKUP(AG142,'シフト記号表（勤務時間帯）'!$C$6:$U$35,19,FALSE))</f>
        <v/>
      </c>
      <c r="AH144" s="325" t="str">
        <f>IF(AH142="","",VLOOKUP(AH142,'シフト記号表（勤務時間帯）'!$C$6:$U$35,19,FALSE))</f>
        <v/>
      </c>
      <c r="AI144" s="325" t="str">
        <f>IF(AI142="","",VLOOKUP(AI142,'シフト記号表（勤務時間帯）'!$C$6:$U$35,19,FALSE))</f>
        <v/>
      </c>
      <c r="AJ144" s="325" t="str">
        <f>IF(AJ142="","",VLOOKUP(AJ142,'シフト記号表（勤務時間帯）'!$C$6:$U$35,19,FALSE))</f>
        <v/>
      </c>
      <c r="AK144" s="325" t="str">
        <f>IF(AK142="","",VLOOKUP(AK142,'シフト記号表（勤務時間帯）'!$C$6:$U$35,19,FALSE))</f>
        <v/>
      </c>
      <c r="AL144" s="325" t="str">
        <f>IF(AL142="","",VLOOKUP(AL142,'シフト記号表（勤務時間帯）'!$C$6:$U$35,19,FALSE))</f>
        <v/>
      </c>
      <c r="AM144" s="326" t="str">
        <f>IF(AM142="","",VLOOKUP(AM142,'シフト記号表（勤務時間帯）'!$C$6:$U$35,19,FALSE))</f>
        <v/>
      </c>
      <c r="AN144" s="324" t="str">
        <f>IF(AN142="","",VLOOKUP(AN142,'シフト記号表（勤務時間帯）'!$C$6:$U$35,19,FALSE))</f>
        <v/>
      </c>
      <c r="AO144" s="325" t="str">
        <f>IF(AO142="","",VLOOKUP(AO142,'シフト記号表（勤務時間帯）'!$C$6:$U$35,19,FALSE))</f>
        <v/>
      </c>
      <c r="AP144" s="325" t="str">
        <f>IF(AP142="","",VLOOKUP(AP142,'シフト記号表（勤務時間帯）'!$C$6:$U$35,19,FALSE))</f>
        <v/>
      </c>
      <c r="AQ144" s="325" t="str">
        <f>IF(AQ142="","",VLOOKUP(AQ142,'シフト記号表（勤務時間帯）'!$C$6:$U$35,19,FALSE))</f>
        <v/>
      </c>
      <c r="AR144" s="325" t="str">
        <f>IF(AR142="","",VLOOKUP(AR142,'シフト記号表（勤務時間帯）'!$C$6:$U$35,19,FALSE))</f>
        <v/>
      </c>
      <c r="AS144" s="325" t="str">
        <f>IF(AS142="","",VLOOKUP(AS142,'シフト記号表（勤務時間帯）'!$C$6:$U$35,19,FALSE))</f>
        <v/>
      </c>
      <c r="AT144" s="326" t="str">
        <f>IF(AT142="","",VLOOKUP(AT142,'シフト記号表（勤務時間帯）'!$C$6:$U$35,19,FALSE))</f>
        <v/>
      </c>
      <c r="AU144" s="324" t="str">
        <f>IF(AU142="","",VLOOKUP(AU142,'シフト記号表（勤務時間帯）'!$C$6:$U$35,19,FALSE))</f>
        <v/>
      </c>
      <c r="AV144" s="325" t="str">
        <f>IF(AV142="","",VLOOKUP(AV142,'シフト記号表（勤務時間帯）'!$C$6:$U$35,19,FALSE))</f>
        <v/>
      </c>
      <c r="AW144" s="325" t="str">
        <f>IF(AW142="","",VLOOKUP(AW142,'シフト記号表（勤務時間帯）'!$C$6:$U$35,19,FALSE))</f>
        <v/>
      </c>
      <c r="AX144" s="797">
        <f>IF($BB$3="４週",SUM(S144:AT144),IF($BB$3="暦月",SUM(S144:AW144),""))</f>
        <v>0</v>
      </c>
      <c r="AY144" s="798"/>
      <c r="AZ144" s="799">
        <f>IF($BB$3="４週",AX144/4,IF($BB$3="暦月",'勤務形態一覧表（100名）'!AX144/('勤務形態一覧表（100名）'!$BB$8/7),""))</f>
        <v>0</v>
      </c>
      <c r="BA144" s="800"/>
      <c r="BB144" s="847"/>
      <c r="BC144" s="761"/>
      <c r="BD144" s="761"/>
      <c r="BE144" s="761"/>
      <c r="BF144" s="762"/>
    </row>
    <row r="145" spans="2:58" ht="20.25" customHeight="1" x14ac:dyDescent="0.15">
      <c r="B145" s="831">
        <f>B142+1</f>
        <v>42</v>
      </c>
      <c r="C145" s="833"/>
      <c r="D145" s="834"/>
      <c r="E145" s="835"/>
      <c r="F145" s="327"/>
      <c r="G145" s="747"/>
      <c r="H145" s="750"/>
      <c r="I145" s="751"/>
      <c r="J145" s="751"/>
      <c r="K145" s="752"/>
      <c r="L145" s="754"/>
      <c r="M145" s="755"/>
      <c r="N145" s="755"/>
      <c r="O145" s="756"/>
      <c r="P145" s="763" t="s">
        <v>754</v>
      </c>
      <c r="Q145" s="764"/>
      <c r="R145" s="765"/>
      <c r="S145" s="392"/>
      <c r="T145" s="393"/>
      <c r="U145" s="393"/>
      <c r="V145" s="393"/>
      <c r="W145" s="393"/>
      <c r="X145" s="393"/>
      <c r="Y145" s="394"/>
      <c r="Z145" s="392"/>
      <c r="AA145" s="393"/>
      <c r="AB145" s="393"/>
      <c r="AC145" s="393"/>
      <c r="AD145" s="393"/>
      <c r="AE145" s="393"/>
      <c r="AF145" s="394"/>
      <c r="AG145" s="392"/>
      <c r="AH145" s="393"/>
      <c r="AI145" s="393"/>
      <c r="AJ145" s="393"/>
      <c r="AK145" s="393"/>
      <c r="AL145" s="393"/>
      <c r="AM145" s="394"/>
      <c r="AN145" s="392"/>
      <c r="AO145" s="393"/>
      <c r="AP145" s="393"/>
      <c r="AQ145" s="393"/>
      <c r="AR145" s="393"/>
      <c r="AS145" s="393"/>
      <c r="AT145" s="394"/>
      <c r="AU145" s="392"/>
      <c r="AV145" s="393"/>
      <c r="AW145" s="393"/>
      <c r="AX145" s="949"/>
      <c r="AY145" s="950"/>
      <c r="AZ145" s="951"/>
      <c r="BA145" s="952"/>
      <c r="BB145" s="782"/>
      <c r="BC145" s="755"/>
      <c r="BD145" s="755"/>
      <c r="BE145" s="755"/>
      <c r="BF145" s="756"/>
    </row>
    <row r="146" spans="2:58" ht="20.25" customHeight="1" x14ac:dyDescent="0.15">
      <c r="B146" s="831"/>
      <c r="C146" s="836"/>
      <c r="D146" s="837"/>
      <c r="E146" s="838"/>
      <c r="F146" s="319"/>
      <c r="G146" s="748"/>
      <c r="H146" s="753"/>
      <c r="I146" s="751"/>
      <c r="J146" s="751"/>
      <c r="K146" s="752"/>
      <c r="L146" s="757"/>
      <c r="M146" s="758"/>
      <c r="N146" s="758"/>
      <c r="O146" s="759"/>
      <c r="P146" s="787" t="s">
        <v>484</v>
      </c>
      <c r="Q146" s="788"/>
      <c r="R146" s="789"/>
      <c r="S146" s="320" t="str">
        <f>IF(S145="","",VLOOKUP(S145,'シフト記号表（勤務時間帯）'!$C$6:$K$35,9,FALSE))</f>
        <v/>
      </c>
      <c r="T146" s="321" t="str">
        <f>IF(T145="","",VLOOKUP(T145,'シフト記号表（勤務時間帯）'!$C$6:$K$35,9,FALSE))</f>
        <v/>
      </c>
      <c r="U146" s="321" t="str">
        <f>IF(U145="","",VLOOKUP(U145,'シフト記号表（勤務時間帯）'!$C$6:$K$35,9,FALSE))</f>
        <v/>
      </c>
      <c r="V146" s="321" t="str">
        <f>IF(V145="","",VLOOKUP(V145,'シフト記号表（勤務時間帯）'!$C$6:$K$35,9,FALSE))</f>
        <v/>
      </c>
      <c r="W146" s="321" t="str">
        <f>IF(W145="","",VLOOKUP(W145,'シフト記号表（勤務時間帯）'!$C$6:$K$35,9,FALSE))</f>
        <v/>
      </c>
      <c r="X146" s="321" t="str">
        <f>IF(X145="","",VLOOKUP(X145,'シフト記号表（勤務時間帯）'!$C$6:$K$35,9,FALSE))</f>
        <v/>
      </c>
      <c r="Y146" s="322" t="str">
        <f>IF(Y145="","",VLOOKUP(Y145,'シフト記号表（勤務時間帯）'!$C$6:$K$35,9,FALSE))</f>
        <v/>
      </c>
      <c r="Z146" s="320" t="str">
        <f>IF(Z145="","",VLOOKUP(Z145,'シフト記号表（勤務時間帯）'!$C$6:$K$35,9,FALSE))</f>
        <v/>
      </c>
      <c r="AA146" s="321" t="str">
        <f>IF(AA145="","",VLOOKUP(AA145,'シフト記号表（勤務時間帯）'!$C$6:$K$35,9,FALSE))</f>
        <v/>
      </c>
      <c r="AB146" s="321" t="str">
        <f>IF(AB145="","",VLOOKUP(AB145,'シフト記号表（勤務時間帯）'!$C$6:$K$35,9,FALSE))</f>
        <v/>
      </c>
      <c r="AC146" s="321" t="str">
        <f>IF(AC145="","",VLOOKUP(AC145,'シフト記号表（勤務時間帯）'!$C$6:$K$35,9,FALSE))</f>
        <v/>
      </c>
      <c r="AD146" s="321" t="str">
        <f>IF(AD145="","",VLOOKUP(AD145,'シフト記号表（勤務時間帯）'!$C$6:$K$35,9,FALSE))</f>
        <v/>
      </c>
      <c r="AE146" s="321" t="str">
        <f>IF(AE145="","",VLOOKUP(AE145,'シフト記号表（勤務時間帯）'!$C$6:$K$35,9,FALSE))</f>
        <v/>
      </c>
      <c r="AF146" s="322" t="str">
        <f>IF(AF145="","",VLOOKUP(AF145,'シフト記号表（勤務時間帯）'!$C$6:$K$35,9,FALSE))</f>
        <v/>
      </c>
      <c r="AG146" s="320" t="str">
        <f>IF(AG145="","",VLOOKUP(AG145,'シフト記号表（勤務時間帯）'!$C$6:$K$35,9,FALSE))</f>
        <v/>
      </c>
      <c r="AH146" s="321" t="str">
        <f>IF(AH145="","",VLOOKUP(AH145,'シフト記号表（勤務時間帯）'!$C$6:$K$35,9,FALSE))</f>
        <v/>
      </c>
      <c r="AI146" s="321" t="str">
        <f>IF(AI145="","",VLOOKUP(AI145,'シフト記号表（勤務時間帯）'!$C$6:$K$35,9,FALSE))</f>
        <v/>
      </c>
      <c r="AJ146" s="321" t="str">
        <f>IF(AJ145="","",VLOOKUP(AJ145,'シフト記号表（勤務時間帯）'!$C$6:$K$35,9,FALSE))</f>
        <v/>
      </c>
      <c r="AK146" s="321" t="str">
        <f>IF(AK145="","",VLOOKUP(AK145,'シフト記号表（勤務時間帯）'!$C$6:$K$35,9,FALSE))</f>
        <v/>
      </c>
      <c r="AL146" s="321" t="str">
        <f>IF(AL145="","",VLOOKUP(AL145,'シフト記号表（勤務時間帯）'!$C$6:$K$35,9,FALSE))</f>
        <v/>
      </c>
      <c r="AM146" s="322" t="str">
        <f>IF(AM145="","",VLOOKUP(AM145,'シフト記号表（勤務時間帯）'!$C$6:$K$35,9,FALSE))</f>
        <v/>
      </c>
      <c r="AN146" s="320" t="str">
        <f>IF(AN145="","",VLOOKUP(AN145,'シフト記号表（勤務時間帯）'!$C$6:$K$35,9,FALSE))</f>
        <v/>
      </c>
      <c r="AO146" s="321" t="str">
        <f>IF(AO145="","",VLOOKUP(AO145,'シフト記号表（勤務時間帯）'!$C$6:$K$35,9,FALSE))</f>
        <v/>
      </c>
      <c r="AP146" s="321" t="str">
        <f>IF(AP145="","",VLOOKUP(AP145,'シフト記号表（勤務時間帯）'!$C$6:$K$35,9,FALSE))</f>
        <v/>
      </c>
      <c r="AQ146" s="321" t="str">
        <f>IF(AQ145="","",VLOOKUP(AQ145,'シフト記号表（勤務時間帯）'!$C$6:$K$35,9,FALSE))</f>
        <v/>
      </c>
      <c r="AR146" s="321" t="str">
        <f>IF(AR145="","",VLOOKUP(AR145,'シフト記号表（勤務時間帯）'!$C$6:$K$35,9,FALSE))</f>
        <v/>
      </c>
      <c r="AS146" s="321" t="str">
        <f>IF(AS145="","",VLOOKUP(AS145,'シフト記号表（勤務時間帯）'!$C$6:$K$35,9,FALSE))</f>
        <v/>
      </c>
      <c r="AT146" s="322" t="str">
        <f>IF(AT145="","",VLOOKUP(AT145,'シフト記号表（勤務時間帯）'!$C$6:$K$35,9,FALSE))</f>
        <v/>
      </c>
      <c r="AU146" s="320" t="str">
        <f>IF(AU145="","",VLOOKUP(AU145,'シフト記号表（勤務時間帯）'!$C$6:$K$35,9,FALSE))</f>
        <v/>
      </c>
      <c r="AV146" s="321" t="str">
        <f>IF(AV145="","",VLOOKUP(AV145,'シフト記号表（勤務時間帯）'!$C$6:$K$35,9,FALSE))</f>
        <v/>
      </c>
      <c r="AW146" s="321" t="str">
        <f>IF(AW145="","",VLOOKUP(AW145,'シフト記号表（勤務時間帯）'!$C$6:$K$35,9,FALSE))</f>
        <v/>
      </c>
      <c r="AX146" s="790">
        <f>IF($BB$3="４週",SUM(S146:AT146),IF($BB$3="暦月",SUM(S146:AW146),""))</f>
        <v>0</v>
      </c>
      <c r="AY146" s="791"/>
      <c r="AZ146" s="792">
        <f>IF($BB$3="４週",AX146/4,IF($BB$3="暦月",'勤務形態一覧表（100名）'!AX146/('勤務形態一覧表（100名）'!$BB$8/7),""))</f>
        <v>0</v>
      </c>
      <c r="BA146" s="793"/>
      <c r="BB146" s="783"/>
      <c r="BC146" s="758"/>
      <c r="BD146" s="758"/>
      <c r="BE146" s="758"/>
      <c r="BF146" s="759"/>
    </row>
    <row r="147" spans="2:58" ht="20.25" customHeight="1" x14ac:dyDescent="0.15">
      <c r="B147" s="831"/>
      <c r="C147" s="839"/>
      <c r="D147" s="840"/>
      <c r="E147" s="841"/>
      <c r="F147" s="395">
        <f>C145</f>
        <v>0</v>
      </c>
      <c r="G147" s="749"/>
      <c r="H147" s="753"/>
      <c r="I147" s="751"/>
      <c r="J147" s="751"/>
      <c r="K147" s="752"/>
      <c r="L147" s="760"/>
      <c r="M147" s="761"/>
      <c r="N147" s="761"/>
      <c r="O147" s="762"/>
      <c r="P147" s="828" t="s">
        <v>485</v>
      </c>
      <c r="Q147" s="829"/>
      <c r="R147" s="830"/>
      <c r="S147" s="324" t="str">
        <f>IF(S145="","",VLOOKUP(S145,'シフト記号表（勤務時間帯）'!$C$6:$U$35,19,FALSE))</f>
        <v/>
      </c>
      <c r="T147" s="325" t="str">
        <f>IF(T145="","",VLOOKUP(T145,'シフト記号表（勤務時間帯）'!$C$6:$U$35,19,FALSE))</f>
        <v/>
      </c>
      <c r="U147" s="325" t="str">
        <f>IF(U145="","",VLOOKUP(U145,'シフト記号表（勤務時間帯）'!$C$6:$U$35,19,FALSE))</f>
        <v/>
      </c>
      <c r="V147" s="325" t="str">
        <f>IF(V145="","",VLOOKUP(V145,'シフト記号表（勤務時間帯）'!$C$6:$U$35,19,FALSE))</f>
        <v/>
      </c>
      <c r="W147" s="325" t="str">
        <f>IF(W145="","",VLOOKUP(W145,'シフト記号表（勤務時間帯）'!$C$6:$U$35,19,FALSE))</f>
        <v/>
      </c>
      <c r="X147" s="325" t="str">
        <f>IF(X145="","",VLOOKUP(X145,'シフト記号表（勤務時間帯）'!$C$6:$U$35,19,FALSE))</f>
        <v/>
      </c>
      <c r="Y147" s="326" t="str">
        <f>IF(Y145="","",VLOOKUP(Y145,'シフト記号表（勤務時間帯）'!$C$6:$U$35,19,FALSE))</f>
        <v/>
      </c>
      <c r="Z147" s="324" t="str">
        <f>IF(Z145="","",VLOOKUP(Z145,'シフト記号表（勤務時間帯）'!$C$6:$U$35,19,FALSE))</f>
        <v/>
      </c>
      <c r="AA147" s="325" t="str">
        <f>IF(AA145="","",VLOOKUP(AA145,'シフト記号表（勤務時間帯）'!$C$6:$U$35,19,FALSE))</f>
        <v/>
      </c>
      <c r="AB147" s="325" t="str">
        <f>IF(AB145="","",VLOOKUP(AB145,'シフト記号表（勤務時間帯）'!$C$6:$U$35,19,FALSE))</f>
        <v/>
      </c>
      <c r="AC147" s="325" t="str">
        <f>IF(AC145="","",VLOOKUP(AC145,'シフト記号表（勤務時間帯）'!$C$6:$U$35,19,FALSE))</f>
        <v/>
      </c>
      <c r="AD147" s="325" t="str">
        <f>IF(AD145="","",VLOOKUP(AD145,'シフト記号表（勤務時間帯）'!$C$6:$U$35,19,FALSE))</f>
        <v/>
      </c>
      <c r="AE147" s="325" t="str">
        <f>IF(AE145="","",VLOOKUP(AE145,'シフト記号表（勤務時間帯）'!$C$6:$U$35,19,FALSE))</f>
        <v/>
      </c>
      <c r="AF147" s="326" t="str">
        <f>IF(AF145="","",VLOOKUP(AF145,'シフト記号表（勤務時間帯）'!$C$6:$U$35,19,FALSE))</f>
        <v/>
      </c>
      <c r="AG147" s="324" t="str">
        <f>IF(AG145="","",VLOOKUP(AG145,'シフト記号表（勤務時間帯）'!$C$6:$U$35,19,FALSE))</f>
        <v/>
      </c>
      <c r="AH147" s="325" t="str">
        <f>IF(AH145="","",VLOOKUP(AH145,'シフト記号表（勤務時間帯）'!$C$6:$U$35,19,FALSE))</f>
        <v/>
      </c>
      <c r="AI147" s="325" t="str">
        <f>IF(AI145="","",VLOOKUP(AI145,'シフト記号表（勤務時間帯）'!$C$6:$U$35,19,FALSE))</f>
        <v/>
      </c>
      <c r="AJ147" s="325" t="str">
        <f>IF(AJ145="","",VLOOKUP(AJ145,'シフト記号表（勤務時間帯）'!$C$6:$U$35,19,FALSE))</f>
        <v/>
      </c>
      <c r="AK147" s="325" t="str">
        <f>IF(AK145="","",VLOOKUP(AK145,'シフト記号表（勤務時間帯）'!$C$6:$U$35,19,FALSE))</f>
        <v/>
      </c>
      <c r="AL147" s="325" t="str">
        <f>IF(AL145="","",VLOOKUP(AL145,'シフト記号表（勤務時間帯）'!$C$6:$U$35,19,FALSE))</f>
        <v/>
      </c>
      <c r="AM147" s="326" t="str">
        <f>IF(AM145="","",VLOOKUP(AM145,'シフト記号表（勤務時間帯）'!$C$6:$U$35,19,FALSE))</f>
        <v/>
      </c>
      <c r="AN147" s="324" t="str">
        <f>IF(AN145="","",VLOOKUP(AN145,'シフト記号表（勤務時間帯）'!$C$6:$U$35,19,FALSE))</f>
        <v/>
      </c>
      <c r="AO147" s="325" t="str">
        <f>IF(AO145="","",VLOOKUP(AO145,'シフト記号表（勤務時間帯）'!$C$6:$U$35,19,FALSE))</f>
        <v/>
      </c>
      <c r="AP147" s="325" t="str">
        <f>IF(AP145="","",VLOOKUP(AP145,'シフト記号表（勤務時間帯）'!$C$6:$U$35,19,FALSE))</f>
        <v/>
      </c>
      <c r="AQ147" s="325" t="str">
        <f>IF(AQ145="","",VLOOKUP(AQ145,'シフト記号表（勤務時間帯）'!$C$6:$U$35,19,FALSE))</f>
        <v/>
      </c>
      <c r="AR147" s="325" t="str">
        <f>IF(AR145="","",VLOOKUP(AR145,'シフト記号表（勤務時間帯）'!$C$6:$U$35,19,FALSE))</f>
        <v/>
      </c>
      <c r="AS147" s="325" t="str">
        <f>IF(AS145="","",VLOOKUP(AS145,'シフト記号表（勤務時間帯）'!$C$6:$U$35,19,FALSE))</f>
        <v/>
      </c>
      <c r="AT147" s="326" t="str">
        <f>IF(AT145="","",VLOOKUP(AT145,'シフト記号表（勤務時間帯）'!$C$6:$U$35,19,FALSE))</f>
        <v/>
      </c>
      <c r="AU147" s="324" t="str">
        <f>IF(AU145="","",VLOOKUP(AU145,'シフト記号表（勤務時間帯）'!$C$6:$U$35,19,FALSE))</f>
        <v/>
      </c>
      <c r="AV147" s="325" t="str">
        <f>IF(AV145="","",VLOOKUP(AV145,'シフト記号表（勤務時間帯）'!$C$6:$U$35,19,FALSE))</f>
        <v/>
      </c>
      <c r="AW147" s="325" t="str">
        <f>IF(AW145="","",VLOOKUP(AW145,'シフト記号表（勤務時間帯）'!$C$6:$U$35,19,FALSE))</f>
        <v/>
      </c>
      <c r="AX147" s="797">
        <f>IF($BB$3="４週",SUM(S147:AT147),IF($BB$3="暦月",SUM(S147:AW147),""))</f>
        <v>0</v>
      </c>
      <c r="AY147" s="798"/>
      <c r="AZ147" s="799">
        <f>IF($BB$3="４週",AX147/4,IF($BB$3="暦月",'勤務形態一覧表（100名）'!AX147/('勤務形態一覧表（100名）'!$BB$8/7),""))</f>
        <v>0</v>
      </c>
      <c r="BA147" s="800"/>
      <c r="BB147" s="847"/>
      <c r="BC147" s="761"/>
      <c r="BD147" s="761"/>
      <c r="BE147" s="761"/>
      <c r="BF147" s="762"/>
    </row>
    <row r="148" spans="2:58" ht="20.25" customHeight="1" x14ac:dyDescent="0.15">
      <c r="B148" s="831">
        <f>B145+1</f>
        <v>43</v>
      </c>
      <c r="C148" s="833"/>
      <c r="D148" s="834"/>
      <c r="E148" s="835"/>
      <c r="F148" s="327"/>
      <c r="G148" s="747"/>
      <c r="H148" s="750"/>
      <c r="I148" s="751"/>
      <c r="J148" s="751"/>
      <c r="K148" s="752"/>
      <c r="L148" s="754"/>
      <c r="M148" s="755"/>
      <c r="N148" s="755"/>
      <c r="O148" s="756"/>
      <c r="P148" s="763" t="s">
        <v>771</v>
      </c>
      <c r="Q148" s="764"/>
      <c r="R148" s="765"/>
      <c r="S148" s="392"/>
      <c r="T148" s="393"/>
      <c r="U148" s="393"/>
      <c r="V148" s="393"/>
      <c r="W148" s="393"/>
      <c r="X148" s="393"/>
      <c r="Y148" s="394"/>
      <c r="Z148" s="392"/>
      <c r="AA148" s="393"/>
      <c r="AB148" s="393"/>
      <c r="AC148" s="393"/>
      <c r="AD148" s="393"/>
      <c r="AE148" s="393"/>
      <c r="AF148" s="394"/>
      <c r="AG148" s="392"/>
      <c r="AH148" s="393"/>
      <c r="AI148" s="393"/>
      <c r="AJ148" s="393"/>
      <c r="AK148" s="393"/>
      <c r="AL148" s="393"/>
      <c r="AM148" s="394"/>
      <c r="AN148" s="392"/>
      <c r="AO148" s="393"/>
      <c r="AP148" s="393"/>
      <c r="AQ148" s="393"/>
      <c r="AR148" s="393"/>
      <c r="AS148" s="393"/>
      <c r="AT148" s="394"/>
      <c r="AU148" s="392"/>
      <c r="AV148" s="393"/>
      <c r="AW148" s="393"/>
      <c r="AX148" s="949"/>
      <c r="AY148" s="950"/>
      <c r="AZ148" s="951"/>
      <c r="BA148" s="952"/>
      <c r="BB148" s="782"/>
      <c r="BC148" s="755"/>
      <c r="BD148" s="755"/>
      <c r="BE148" s="755"/>
      <c r="BF148" s="756"/>
    </row>
    <row r="149" spans="2:58" ht="20.25" customHeight="1" x14ac:dyDescent="0.15">
      <c r="B149" s="831"/>
      <c r="C149" s="836"/>
      <c r="D149" s="837"/>
      <c r="E149" s="838"/>
      <c r="F149" s="319"/>
      <c r="G149" s="748"/>
      <c r="H149" s="753"/>
      <c r="I149" s="751"/>
      <c r="J149" s="751"/>
      <c r="K149" s="752"/>
      <c r="L149" s="757"/>
      <c r="M149" s="758"/>
      <c r="N149" s="758"/>
      <c r="O149" s="759"/>
      <c r="P149" s="787" t="s">
        <v>484</v>
      </c>
      <c r="Q149" s="788"/>
      <c r="R149" s="789"/>
      <c r="S149" s="320" t="str">
        <f>IF(S148="","",VLOOKUP(S148,'シフト記号表（勤務時間帯）'!$C$6:$K$35,9,FALSE))</f>
        <v/>
      </c>
      <c r="T149" s="321" t="str">
        <f>IF(T148="","",VLOOKUP(T148,'シフト記号表（勤務時間帯）'!$C$6:$K$35,9,FALSE))</f>
        <v/>
      </c>
      <c r="U149" s="321" t="str">
        <f>IF(U148="","",VLOOKUP(U148,'シフト記号表（勤務時間帯）'!$C$6:$K$35,9,FALSE))</f>
        <v/>
      </c>
      <c r="V149" s="321" t="str">
        <f>IF(V148="","",VLOOKUP(V148,'シフト記号表（勤務時間帯）'!$C$6:$K$35,9,FALSE))</f>
        <v/>
      </c>
      <c r="W149" s="321" t="str">
        <f>IF(W148="","",VLOOKUP(W148,'シフト記号表（勤務時間帯）'!$C$6:$K$35,9,FALSE))</f>
        <v/>
      </c>
      <c r="X149" s="321" t="str">
        <f>IF(X148="","",VLOOKUP(X148,'シフト記号表（勤務時間帯）'!$C$6:$K$35,9,FALSE))</f>
        <v/>
      </c>
      <c r="Y149" s="322" t="str">
        <f>IF(Y148="","",VLOOKUP(Y148,'シフト記号表（勤務時間帯）'!$C$6:$K$35,9,FALSE))</f>
        <v/>
      </c>
      <c r="Z149" s="320" t="str">
        <f>IF(Z148="","",VLOOKUP(Z148,'シフト記号表（勤務時間帯）'!$C$6:$K$35,9,FALSE))</f>
        <v/>
      </c>
      <c r="AA149" s="321" t="str">
        <f>IF(AA148="","",VLOOKUP(AA148,'シフト記号表（勤務時間帯）'!$C$6:$K$35,9,FALSE))</f>
        <v/>
      </c>
      <c r="AB149" s="321" t="str">
        <f>IF(AB148="","",VLOOKUP(AB148,'シフト記号表（勤務時間帯）'!$C$6:$K$35,9,FALSE))</f>
        <v/>
      </c>
      <c r="AC149" s="321" t="str">
        <f>IF(AC148="","",VLOOKUP(AC148,'シフト記号表（勤務時間帯）'!$C$6:$K$35,9,FALSE))</f>
        <v/>
      </c>
      <c r="AD149" s="321" t="str">
        <f>IF(AD148="","",VLOOKUP(AD148,'シフト記号表（勤務時間帯）'!$C$6:$K$35,9,FALSE))</f>
        <v/>
      </c>
      <c r="AE149" s="321" t="str">
        <f>IF(AE148="","",VLOOKUP(AE148,'シフト記号表（勤務時間帯）'!$C$6:$K$35,9,FALSE))</f>
        <v/>
      </c>
      <c r="AF149" s="322" t="str">
        <f>IF(AF148="","",VLOOKUP(AF148,'シフト記号表（勤務時間帯）'!$C$6:$K$35,9,FALSE))</f>
        <v/>
      </c>
      <c r="AG149" s="320" t="str">
        <f>IF(AG148="","",VLOOKUP(AG148,'シフト記号表（勤務時間帯）'!$C$6:$K$35,9,FALSE))</f>
        <v/>
      </c>
      <c r="AH149" s="321" t="str">
        <f>IF(AH148="","",VLOOKUP(AH148,'シフト記号表（勤務時間帯）'!$C$6:$K$35,9,FALSE))</f>
        <v/>
      </c>
      <c r="AI149" s="321" t="str">
        <f>IF(AI148="","",VLOOKUP(AI148,'シフト記号表（勤務時間帯）'!$C$6:$K$35,9,FALSE))</f>
        <v/>
      </c>
      <c r="AJ149" s="321" t="str">
        <f>IF(AJ148="","",VLOOKUP(AJ148,'シフト記号表（勤務時間帯）'!$C$6:$K$35,9,FALSE))</f>
        <v/>
      </c>
      <c r="AK149" s="321" t="str">
        <f>IF(AK148="","",VLOOKUP(AK148,'シフト記号表（勤務時間帯）'!$C$6:$K$35,9,FALSE))</f>
        <v/>
      </c>
      <c r="AL149" s="321" t="str">
        <f>IF(AL148="","",VLOOKUP(AL148,'シフト記号表（勤務時間帯）'!$C$6:$K$35,9,FALSE))</f>
        <v/>
      </c>
      <c r="AM149" s="322" t="str">
        <f>IF(AM148="","",VLOOKUP(AM148,'シフト記号表（勤務時間帯）'!$C$6:$K$35,9,FALSE))</f>
        <v/>
      </c>
      <c r="AN149" s="320" t="str">
        <f>IF(AN148="","",VLOOKUP(AN148,'シフト記号表（勤務時間帯）'!$C$6:$K$35,9,FALSE))</f>
        <v/>
      </c>
      <c r="AO149" s="321" t="str">
        <f>IF(AO148="","",VLOOKUP(AO148,'シフト記号表（勤務時間帯）'!$C$6:$K$35,9,FALSE))</f>
        <v/>
      </c>
      <c r="AP149" s="321" t="str">
        <f>IF(AP148="","",VLOOKUP(AP148,'シフト記号表（勤務時間帯）'!$C$6:$K$35,9,FALSE))</f>
        <v/>
      </c>
      <c r="AQ149" s="321" t="str">
        <f>IF(AQ148="","",VLOOKUP(AQ148,'シフト記号表（勤務時間帯）'!$C$6:$K$35,9,FALSE))</f>
        <v/>
      </c>
      <c r="AR149" s="321" t="str">
        <f>IF(AR148="","",VLOOKUP(AR148,'シフト記号表（勤務時間帯）'!$C$6:$K$35,9,FALSE))</f>
        <v/>
      </c>
      <c r="AS149" s="321" t="str">
        <f>IF(AS148="","",VLOOKUP(AS148,'シフト記号表（勤務時間帯）'!$C$6:$K$35,9,FALSE))</f>
        <v/>
      </c>
      <c r="AT149" s="322" t="str">
        <f>IF(AT148="","",VLOOKUP(AT148,'シフト記号表（勤務時間帯）'!$C$6:$K$35,9,FALSE))</f>
        <v/>
      </c>
      <c r="AU149" s="320" t="str">
        <f>IF(AU148="","",VLOOKUP(AU148,'シフト記号表（勤務時間帯）'!$C$6:$K$35,9,FALSE))</f>
        <v/>
      </c>
      <c r="AV149" s="321" t="str">
        <f>IF(AV148="","",VLOOKUP(AV148,'シフト記号表（勤務時間帯）'!$C$6:$K$35,9,FALSE))</f>
        <v/>
      </c>
      <c r="AW149" s="321" t="str">
        <f>IF(AW148="","",VLOOKUP(AW148,'シフト記号表（勤務時間帯）'!$C$6:$K$35,9,FALSE))</f>
        <v/>
      </c>
      <c r="AX149" s="790">
        <f>IF($BB$3="４週",SUM(S149:AT149),IF($BB$3="暦月",SUM(S149:AW149),""))</f>
        <v>0</v>
      </c>
      <c r="AY149" s="791"/>
      <c r="AZ149" s="792">
        <f>IF($BB$3="４週",AX149/4,IF($BB$3="暦月",'勤務形態一覧表（100名）'!AX149/('勤務形態一覧表（100名）'!$BB$8/7),""))</f>
        <v>0</v>
      </c>
      <c r="BA149" s="793"/>
      <c r="BB149" s="783"/>
      <c r="BC149" s="758"/>
      <c r="BD149" s="758"/>
      <c r="BE149" s="758"/>
      <c r="BF149" s="759"/>
    </row>
    <row r="150" spans="2:58" ht="20.25" customHeight="1" x14ac:dyDescent="0.15">
      <c r="B150" s="831"/>
      <c r="C150" s="839"/>
      <c r="D150" s="840"/>
      <c r="E150" s="841"/>
      <c r="F150" s="395">
        <f>C148</f>
        <v>0</v>
      </c>
      <c r="G150" s="749"/>
      <c r="H150" s="753"/>
      <c r="I150" s="751"/>
      <c r="J150" s="751"/>
      <c r="K150" s="752"/>
      <c r="L150" s="760"/>
      <c r="M150" s="761"/>
      <c r="N150" s="761"/>
      <c r="O150" s="762"/>
      <c r="P150" s="828" t="s">
        <v>485</v>
      </c>
      <c r="Q150" s="829"/>
      <c r="R150" s="830"/>
      <c r="S150" s="324" t="str">
        <f>IF(S148="","",VLOOKUP(S148,'シフト記号表（勤務時間帯）'!$C$6:$U$35,19,FALSE))</f>
        <v/>
      </c>
      <c r="T150" s="325" t="str">
        <f>IF(T148="","",VLOOKUP(T148,'シフト記号表（勤務時間帯）'!$C$6:$U$35,19,FALSE))</f>
        <v/>
      </c>
      <c r="U150" s="325" t="str">
        <f>IF(U148="","",VLOOKUP(U148,'シフト記号表（勤務時間帯）'!$C$6:$U$35,19,FALSE))</f>
        <v/>
      </c>
      <c r="V150" s="325" t="str">
        <f>IF(V148="","",VLOOKUP(V148,'シフト記号表（勤務時間帯）'!$C$6:$U$35,19,FALSE))</f>
        <v/>
      </c>
      <c r="W150" s="325" t="str">
        <f>IF(W148="","",VLOOKUP(W148,'シフト記号表（勤務時間帯）'!$C$6:$U$35,19,FALSE))</f>
        <v/>
      </c>
      <c r="X150" s="325" t="str">
        <f>IF(X148="","",VLOOKUP(X148,'シフト記号表（勤務時間帯）'!$C$6:$U$35,19,FALSE))</f>
        <v/>
      </c>
      <c r="Y150" s="326" t="str">
        <f>IF(Y148="","",VLOOKUP(Y148,'シフト記号表（勤務時間帯）'!$C$6:$U$35,19,FALSE))</f>
        <v/>
      </c>
      <c r="Z150" s="324" t="str">
        <f>IF(Z148="","",VLOOKUP(Z148,'シフト記号表（勤務時間帯）'!$C$6:$U$35,19,FALSE))</f>
        <v/>
      </c>
      <c r="AA150" s="325" t="str">
        <f>IF(AA148="","",VLOOKUP(AA148,'シフト記号表（勤務時間帯）'!$C$6:$U$35,19,FALSE))</f>
        <v/>
      </c>
      <c r="AB150" s="325" t="str">
        <f>IF(AB148="","",VLOOKUP(AB148,'シフト記号表（勤務時間帯）'!$C$6:$U$35,19,FALSE))</f>
        <v/>
      </c>
      <c r="AC150" s="325" t="str">
        <f>IF(AC148="","",VLOOKUP(AC148,'シフト記号表（勤務時間帯）'!$C$6:$U$35,19,FALSE))</f>
        <v/>
      </c>
      <c r="AD150" s="325" t="str">
        <f>IF(AD148="","",VLOOKUP(AD148,'シフト記号表（勤務時間帯）'!$C$6:$U$35,19,FALSE))</f>
        <v/>
      </c>
      <c r="AE150" s="325" t="str">
        <f>IF(AE148="","",VLOOKUP(AE148,'シフト記号表（勤務時間帯）'!$C$6:$U$35,19,FALSE))</f>
        <v/>
      </c>
      <c r="AF150" s="326" t="str">
        <f>IF(AF148="","",VLOOKUP(AF148,'シフト記号表（勤務時間帯）'!$C$6:$U$35,19,FALSE))</f>
        <v/>
      </c>
      <c r="AG150" s="324" t="str">
        <f>IF(AG148="","",VLOOKUP(AG148,'シフト記号表（勤務時間帯）'!$C$6:$U$35,19,FALSE))</f>
        <v/>
      </c>
      <c r="AH150" s="325" t="str">
        <f>IF(AH148="","",VLOOKUP(AH148,'シフト記号表（勤務時間帯）'!$C$6:$U$35,19,FALSE))</f>
        <v/>
      </c>
      <c r="AI150" s="325" t="str">
        <f>IF(AI148="","",VLOOKUP(AI148,'シフト記号表（勤務時間帯）'!$C$6:$U$35,19,FALSE))</f>
        <v/>
      </c>
      <c r="AJ150" s="325" t="str">
        <f>IF(AJ148="","",VLOOKUP(AJ148,'シフト記号表（勤務時間帯）'!$C$6:$U$35,19,FALSE))</f>
        <v/>
      </c>
      <c r="AK150" s="325" t="str">
        <f>IF(AK148="","",VLOOKUP(AK148,'シフト記号表（勤務時間帯）'!$C$6:$U$35,19,FALSE))</f>
        <v/>
      </c>
      <c r="AL150" s="325" t="str">
        <f>IF(AL148="","",VLOOKUP(AL148,'シフト記号表（勤務時間帯）'!$C$6:$U$35,19,FALSE))</f>
        <v/>
      </c>
      <c r="AM150" s="326" t="str">
        <f>IF(AM148="","",VLOOKUP(AM148,'シフト記号表（勤務時間帯）'!$C$6:$U$35,19,FALSE))</f>
        <v/>
      </c>
      <c r="AN150" s="324" t="str">
        <f>IF(AN148="","",VLOOKUP(AN148,'シフト記号表（勤務時間帯）'!$C$6:$U$35,19,FALSE))</f>
        <v/>
      </c>
      <c r="AO150" s="325" t="str">
        <f>IF(AO148="","",VLOOKUP(AO148,'シフト記号表（勤務時間帯）'!$C$6:$U$35,19,FALSE))</f>
        <v/>
      </c>
      <c r="AP150" s="325" t="str">
        <f>IF(AP148="","",VLOOKUP(AP148,'シフト記号表（勤務時間帯）'!$C$6:$U$35,19,FALSE))</f>
        <v/>
      </c>
      <c r="AQ150" s="325" t="str">
        <f>IF(AQ148="","",VLOOKUP(AQ148,'シフト記号表（勤務時間帯）'!$C$6:$U$35,19,FALSE))</f>
        <v/>
      </c>
      <c r="AR150" s="325" t="str">
        <f>IF(AR148="","",VLOOKUP(AR148,'シフト記号表（勤務時間帯）'!$C$6:$U$35,19,FALSE))</f>
        <v/>
      </c>
      <c r="AS150" s="325" t="str">
        <f>IF(AS148="","",VLOOKUP(AS148,'シフト記号表（勤務時間帯）'!$C$6:$U$35,19,FALSE))</f>
        <v/>
      </c>
      <c r="AT150" s="326" t="str">
        <f>IF(AT148="","",VLOOKUP(AT148,'シフト記号表（勤務時間帯）'!$C$6:$U$35,19,FALSE))</f>
        <v/>
      </c>
      <c r="AU150" s="324" t="str">
        <f>IF(AU148="","",VLOOKUP(AU148,'シフト記号表（勤務時間帯）'!$C$6:$U$35,19,FALSE))</f>
        <v/>
      </c>
      <c r="AV150" s="325" t="str">
        <f>IF(AV148="","",VLOOKUP(AV148,'シフト記号表（勤務時間帯）'!$C$6:$U$35,19,FALSE))</f>
        <v/>
      </c>
      <c r="AW150" s="325" t="str">
        <f>IF(AW148="","",VLOOKUP(AW148,'シフト記号表（勤務時間帯）'!$C$6:$U$35,19,FALSE))</f>
        <v/>
      </c>
      <c r="AX150" s="797">
        <f>IF($BB$3="４週",SUM(S150:AT150),IF($BB$3="暦月",SUM(S150:AW150),""))</f>
        <v>0</v>
      </c>
      <c r="AY150" s="798"/>
      <c r="AZ150" s="799">
        <f>IF($BB$3="４週",AX150/4,IF($BB$3="暦月",'勤務形態一覧表（100名）'!AX150/('勤務形態一覧表（100名）'!$BB$8/7),""))</f>
        <v>0</v>
      </c>
      <c r="BA150" s="800"/>
      <c r="BB150" s="847"/>
      <c r="BC150" s="761"/>
      <c r="BD150" s="761"/>
      <c r="BE150" s="761"/>
      <c r="BF150" s="762"/>
    </row>
    <row r="151" spans="2:58" ht="20.25" customHeight="1" x14ac:dyDescent="0.15">
      <c r="B151" s="831">
        <f>B148+1</f>
        <v>44</v>
      </c>
      <c r="C151" s="833"/>
      <c r="D151" s="834"/>
      <c r="E151" s="835"/>
      <c r="F151" s="327"/>
      <c r="G151" s="747"/>
      <c r="H151" s="750"/>
      <c r="I151" s="751"/>
      <c r="J151" s="751"/>
      <c r="K151" s="752"/>
      <c r="L151" s="754"/>
      <c r="M151" s="755"/>
      <c r="N151" s="755"/>
      <c r="O151" s="756"/>
      <c r="P151" s="763" t="s">
        <v>771</v>
      </c>
      <c r="Q151" s="764"/>
      <c r="R151" s="765"/>
      <c r="S151" s="392"/>
      <c r="T151" s="393"/>
      <c r="U151" s="393"/>
      <c r="V151" s="393"/>
      <c r="W151" s="393"/>
      <c r="X151" s="393"/>
      <c r="Y151" s="394"/>
      <c r="Z151" s="392"/>
      <c r="AA151" s="393"/>
      <c r="AB151" s="393"/>
      <c r="AC151" s="393"/>
      <c r="AD151" s="393"/>
      <c r="AE151" s="393"/>
      <c r="AF151" s="394"/>
      <c r="AG151" s="392"/>
      <c r="AH151" s="393"/>
      <c r="AI151" s="393"/>
      <c r="AJ151" s="393"/>
      <c r="AK151" s="393"/>
      <c r="AL151" s="393"/>
      <c r="AM151" s="394"/>
      <c r="AN151" s="392"/>
      <c r="AO151" s="393"/>
      <c r="AP151" s="393"/>
      <c r="AQ151" s="393"/>
      <c r="AR151" s="393"/>
      <c r="AS151" s="393"/>
      <c r="AT151" s="394"/>
      <c r="AU151" s="392"/>
      <c r="AV151" s="393"/>
      <c r="AW151" s="393"/>
      <c r="AX151" s="949"/>
      <c r="AY151" s="950"/>
      <c r="AZ151" s="951"/>
      <c r="BA151" s="952"/>
      <c r="BB151" s="782"/>
      <c r="BC151" s="755"/>
      <c r="BD151" s="755"/>
      <c r="BE151" s="755"/>
      <c r="BF151" s="756"/>
    </row>
    <row r="152" spans="2:58" ht="20.25" customHeight="1" x14ac:dyDescent="0.15">
      <c r="B152" s="831"/>
      <c r="C152" s="836"/>
      <c r="D152" s="837"/>
      <c r="E152" s="838"/>
      <c r="F152" s="319"/>
      <c r="G152" s="748"/>
      <c r="H152" s="753"/>
      <c r="I152" s="751"/>
      <c r="J152" s="751"/>
      <c r="K152" s="752"/>
      <c r="L152" s="757"/>
      <c r="M152" s="758"/>
      <c r="N152" s="758"/>
      <c r="O152" s="759"/>
      <c r="P152" s="787" t="s">
        <v>484</v>
      </c>
      <c r="Q152" s="788"/>
      <c r="R152" s="789"/>
      <c r="S152" s="320" t="str">
        <f>IF(S151="","",VLOOKUP(S151,'シフト記号表（勤務時間帯）'!$C$6:$K$35,9,FALSE))</f>
        <v/>
      </c>
      <c r="T152" s="321" t="str">
        <f>IF(T151="","",VLOOKUP(T151,'シフト記号表（勤務時間帯）'!$C$6:$K$35,9,FALSE))</f>
        <v/>
      </c>
      <c r="U152" s="321" t="str">
        <f>IF(U151="","",VLOOKUP(U151,'シフト記号表（勤務時間帯）'!$C$6:$K$35,9,FALSE))</f>
        <v/>
      </c>
      <c r="V152" s="321" t="str">
        <f>IF(V151="","",VLOOKUP(V151,'シフト記号表（勤務時間帯）'!$C$6:$K$35,9,FALSE))</f>
        <v/>
      </c>
      <c r="W152" s="321" t="str">
        <f>IF(W151="","",VLOOKUP(W151,'シフト記号表（勤務時間帯）'!$C$6:$K$35,9,FALSE))</f>
        <v/>
      </c>
      <c r="X152" s="321" t="str">
        <f>IF(X151="","",VLOOKUP(X151,'シフト記号表（勤務時間帯）'!$C$6:$K$35,9,FALSE))</f>
        <v/>
      </c>
      <c r="Y152" s="322" t="str">
        <f>IF(Y151="","",VLOOKUP(Y151,'シフト記号表（勤務時間帯）'!$C$6:$K$35,9,FALSE))</f>
        <v/>
      </c>
      <c r="Z152" s="320" t="str">
        <f>IF(Z151="","",VLOOKUP(Z151,'シフト記号表（勤務時間帯）'!$C$6:$K$35,9,FALSE))</f>
        <v/>
      </c>
      <c r="AA152" s="321" t="str">
        <f>IF(AA151="","",VLOOKUP(AA151,'シフト記号表（勤務時間帯）'!$C$6:$K$35,9,FALSE))</f>
        <v/>
      </c>
      <c r="AB152" s="321" t="str">
        <f>IF(AB151="","",VLOOKUP(AB151,'シフト記号表（勤務時間帯）'!$C$6:$K$35,9,FALSE))</f>
        <v/>
      </c>
      <c r="AC152" s="321" t="str">
        <f>IF(AC151="","",VLOOKUP(AC151,'シフト記号表（勤務時間帯）'!$C$6:$K$35,9,FALSE))</f>
        <v/>
      </c>
      <c r="AD152" s="321" t="str">
        <f>IF(AD151="","",VLOOKUP(AD151,'シフト記号表（勤務時間帯）'!$C$6:$K$35,9,FALSE))</f>
        <v/>
      </c>
      <c r="AE152" s="321" t="str">
        <f>IF(AE151="","",VLOOKUP(AE151,'シフト記号表（勤務時間帯）'!$C$6:$K$35,9,FALSE))</f>
        <v/>
      </c>
      <c r="AF152" s="322" t="str">
        <f>IF(AF151="","",VLOOKUP(AF151,'シフト記号表（勤務時間帯）'!$C$6:$K$35,9,FALSE))</f>
        <v/>
      </c>
      <c r="AG152" s="320" t="str">
        <f>IF(AG151="","",VLOOKUP(AG151,'シフト記号表（勤務時間帯）'!$C$6:$K$35,9,FALSE))</f>
        <v/>
      </c>
      <c r="AH152" s="321" t="str">
        <f>IF(AH151="","",VLOOKUP(AH151,'シフト記号表（勤務時間帯）'!$C$6:$K$35,9,FALSE))</f>
        <v/>
      </c>
      <c r="AI152" s="321" t="str">
        <f>IF(AI151="","",VLOOKUP(AI151,'シフト記号表（勤務時間帯）'!$C$6:$K$35,9,FALSE))</f>
        <v/>
      </c>
      <c r="AJ152" s="321" t="str">
        <f>IF(AJ151="","",VLOOKUP(AJ151,'シフト記号表（勤務時間帯）'!$C$6:$K$35,9,FALSE))</f>
        <v/>
      </c>
      <c r="AK152" s="321" t="str">
        <f>IF(AK151="","",VLOOKUP(AK151,'シフト記号表（勤務時間帯）'!$C$6:$K$35,9,FALSE))</f>
        <v/>
      </c>
      <c r="AL152" s="321" t="str">
        <f>IF(AL151="","",VLOOKUP(AL151,'シフト記号表（勤務時間帯）'!$C$6:$K$35,9,FALSE))</f>
        <v/>
      </c>
      <c r="AM152" s="322" t="str">
        <f>IF(AM151="","",VLOOKUP(AM151,'シフト記号表（勤務時間帯）'!$C$6:$K$35,9,FALSE))</f>
        <v/>
      </c>
      <c r="AN152" s="320" t="str">
        <f>IF(AN151="","",VLOOKUP(AN151,'シフト記号表（勤務時間帯）'!$C$6:$K$35,9,FALSE))</f>
        <v/>
      </c>
      <c r="AO152" s="321" t="str">
        <f>IF(AO151="","",VLOOKUP(AO151,'シフト記号表（勤務時間帯）'!$C$6:$K$35,9,FALSE))</f>
        <v/>
      </c>
      <c r="AP152" s="321" t="str">
        <f>IF(AP151="","",VLOOKUP(AP151,'シフト記号表（勤務時間帯）'!$C$6:$K$35,9,FALSE))</f>
        <v/>
      </c>
      <c r="AQ152" s="321" t="str">
        <f>IF(AQ151="","",VLOOKUP(AQ151,'シフト記号表（勤務時間帯）'!$C$6:$K$35,9,FALSE))</f>
        <v/>
      </c>
      <c r="AR152" s="321" t="str">
        <f>IF(AR151="","",VLOOKUP(AR151,'シフト記号表（勤務時間帯）'!$C$6:$K$35,9,FALSE))</f>
        <v/>
      </c>
      <c r="AS152" s="321" t="str">
        <f>IF(AS151="","",VLOOKUP(AS151,'シフト記号表（勤務時間帯）'!$C$6:$K$35,9,FALSE))</f>
        <v/>
      </c>
      <c r="AT152" s="322" t="str">
        <f>IF(AT151="","",VLOOKUP(AT151,'シフト記号表（勤務時間帯）'!$C$6:$K$35,9,FALSE))</f>
        <v/>
      </c>
      <c r="AU152" s="320" t="str">
        <f>IF(AU151="","",VLOOKUP(AU151,'シフト記号表（勤務時間帯）'!$C$6:$K$35,9,FALSE))</f>
        <v/>
      </c>
      <c r="AV152" s="321" t="str">
        <f>IF(AV151="","",VLOOKUP(AV151,'シフト記号表（勤務時間帯）'!$C$6:$K$35,9,FALSE))</f>
        <v/>
      </c>
      <c r="AW152" s="321" t="str">
        <f>IF(AW151="","",VLOOKUP(AW151,'シフト記号表（勤務時間帯）'!$C$6:$K$35,9,FALSE))</f>
        <v/>
      </c>
      <c r="AX152" s="790">
        <f>IF($BB$3="４週",SUM(S152:AT152),IF($BB$3="暦月",SUM(S152:AW152),""))</f>
        <v>0</v>
      </c>
      <c r="AY152" s="791"/>
      <c r="AZ152" s="792">
        <f>IF($BB$3="４週",AX152/4,IF($BB$3="暦月",'勤務形態一覧表（100名）'!AX152/('勤務形態一覧表（100名）'!$BB$8/7),""))</f>
        <v>0</v>
      </c>
      <c r="BA152" s="793"/>
      <c r="BB152" s="783"/>
      <c r="BC152" s="758"/>
      <c r="BD152" s="758"/>
      <c r="BE152" s="758"/>
      <c r="BF152" s="759"/>
    </row>
    <row r="153" spans="2:58" ht="20.25" customHeight="1" x14ac:dyDescent="0.15">
      <c r="B153" s="831"/>
      <c r="C153" s="839"/>
      <c r="D153" s="840"/>
      <c r="E153" s="841"/>
      <c r="F153" s="395">
        <f>C151</f>
        <v>0</v>
      </c>
      <c r="G153" s="749"/>
      <c r="H153" s="753"/>
      <c r="I153" s="751"/>
      <c r="J153" s="751"/>
      <c r="K153" s="752"/>
      <c r="L153" s="760"/>
      <c r="M153" s="761"/>
      <c r="N153" s="761"/>
      <c r="O153" s="762"/>
      <c r="P153" s="828" t="s">
        <v>485</v>
      </c>
      <c r="Q153" s="829"/>
      <c r="R153" s="830"/>
      <c r="S153" s="324" t="str">
        <f>IF(S151="","",VLOOKUP(S151,'シフト記号表（勤務時間帯）'!$C$6:$U$35,19,FALSE))</f>
        <v/>
      </c>
      <c r="T153" s="325" t="str">
        <f>IF(T151="","",VLOOKUP(T151,'シフト記号表（勤務時間帯）'!$C$6:$U$35,19,FALSE))</f>
        <v/>
      </c>
      <c r="U153" s="325" t="str">
        <f>IF(U151="","",VLOOKUP(U151,'シフト記号表（勤務時間帯）'!$C$6:$U$35,19,FALSE))</f>
        <v/>
      </c>
      <c r="V153" s="325" t="str">
        <f>IF(V151="","",VLOOKUP(V151,'シフト記号表（勤務時間帯）'!$C$6:$U$35,19,FALSE))</f>
        <v/>
      </c>
      <c r="W153" s="325" t="str">
        <f>IF(W151="","",VLOOKUP(W151,'シフト記号表（勤務時間帯）'!$C$6:$U$35,19,FALSE))</f>
        <v/>
      </c>
      <c r="X153" s="325" t="str">
        <f>IF(X151="","",VLOOKUP(X151,'シフト記号表（勤務時間帯）'!$C$6:$U$35,19,FALSE))</f>
        <v/>
      </c>
      <c r="Y153" s="326" t="str">
        <f>IF(Y151="","",VLOOKUP(Y151,'シフト記号表（勤務時間帯）'!$C$6:$U$35,19,FALSE))</f>
        <v/>
      </c>
      <c r="Z153" s="324" t="str">
        <f>IF(Z151="","",VLOOKUP(Z151,'シフト記号表（勤務時間帯）'!$C$6:$U$35,19,FALSE))</f>
        <v/>
      </c>
      <c r="AA153" s="325" t="str">
        <f>IF(AA151="","",VLOOKUP(AA151,'シフト記号表（勤務時間帯）'!$C$6:$U$35,19,FALSE))</f>
        <v/>
      </c>
      <c r="AB153" s="325" t="str">
        <f>IF(AB151="","",VLOOKUP(AB151,'シフト記号表（勤務時間帯）'!$C$6:$U$35,19,FALSE))</f>
        <v/>
      </c>
      <c r="AC153" s="325" t="str">
        <f>IF(AC151="","",VLOOKUP(AC151,'シフト記号表（勤務時間帯）'!$C$6:$U$35,19,FALSE))</f>
        <v/>
      </c>
      <c r="AD153" s="325" t="str">
        <f>IF(AD151="","",VLOOKUP(AD151,'シフト記号表（勤務時間帯）'!$C$6:$U$35,19,FALSE))</f>
        <v/>
      </c>
      <c r="AE153" s="325" t="str">
        <f>IF(AE151="","",VLOOKUP(AE151,'シフト記号表（勤務時間帯）'!$C$6:$U$35,19,FALSE))</f>
        <v/>
      </c>
      <c r="AF153" s="326" t="str">
        <f>IF(AF151="","",VLOOKUP(AF151,'シフト記号表（勤務時間帯）'!$C$6:$U$35,19,FALSE))</f>
        <v/>
      </c>
      <c r="AG153" s="324" t="str">
        <f>IF(AG151="","",VLOOKUP(AG151,'シフト記号表（勤務時間帯）'!$C$6:$U$35,19,FALSE))</f>
        <v/>
      </c>
      <c r="AH153" s="325" t="str">
        <f>IF(AH151="","",VLOOKUP(AH151,'シフト記号表（勤務時間帯）'!$C$6:$U$35,19,FALSE))</f>
        <v/>
      </c>
      <c r="AI153" s="325" t="str">
        <f>IF(AI151="","",VLOOKUP(AI151,'シフト記号表（勤務時間帯）'!$C$6:$U$35,19,FALSE))</f>
        <v/>
      </c>
      <c r="AJ153" s="325" t="str">
        <f>IF(AJ151="","",VLOOKUP(AJ151,'シフト記号表（勤務時間帯）'!$C$6:$U$35,19,FALSE))</f>
        <v/>
      </c>
      <c r="AK153" s="325" t="str">
        <f>IF(AK151="","",VLOOKUP(AK151,'シフト記号表（勤務時間帯）'!$C$6:$U$35,19,FALSE))</f>
        <v/>
      </c>
      <c r="AL153" s="325" t="str">
        <f>IF(AL151="","",VLOOKUP(AL151,'シフト記号表（勤務時間帯）'!$C$6:$U$35,19,FALSE))</f>
        <v/>
      </c>
      <c r="AM153" s="326" t="str">
        <f>IF(AM151="","",VLOOKUP(AM151,'シフト記号表（勤務時間帯）'!$C$6:$U$35,19,FALSE))</f>
        <v/>
      </c>
      <c r="AN153" s="324" t="str">
        <f>IF(AN151="","",VLOOKUP(AN151,'シフト記号表（勤務時間帯）'!$C$6:$U$35,19,FALSE))</f>
        <v/>
      </c>
      <c r="AO153" s="325" t="str">
        <f>IF(AO151="","",VLOOKUP(AO151,'シフト記号表（勤務時間帯）'!$C$6:$U$35,19,FALSE))</f>
        <v/>
      </c>
      <c r="AP153" s="325" t="str">
        <f>IF(AP151="","",VLOOKUP(AP151,'シフト記号表（勤務時間帯）'!$C$6:$U$35,19,FALSE))</f>
        <v/>
      </c>
      <c r="AQ153" s="325" t="str">
        <f>IF(AQ151="","",VLOOKUP(AQ151,'シフト記号表（勤務時間帯）'!$C$6:$U$35,19,FALSE))</f>
        <v/>
      </c>
      <c r="AR153" s="325" t="str">
        <f>IF(AR151="","",VLOOKUP(AR151,'シフト記号表（勤務時間帯）'!$C$6:$U$35,19,FALSE))</f>
        <v/>
      </c>
      <c r="AS153" s="325" t="str">
        <f>IF(AS151="","",VLOOKUP(AS151,'シフト記号表（勤務時間帯）'!$C$6:$U$35,19,FALSE))</f>
        <v/>
      </c>
      <c r="AT153" s="326" t="str">
        <f>IF(AT151="","",VLOOKUP(AT151,'シフト記号表（勤務時間帯）'!$C$6:$U$35,19,FALSE))</f>
        <v/>
      </c>
      <c r="AU153" s="324" t="str">
        <f>IF(AU151="","",VLOOKUP(AU151,'シフト記号表（勤務時間帯）'!$C$6:$U$35,19,FALSE))</f>
        <v/>
      </c>
      <c r="AV153" s="325" t="str">
        <f>IF(AV151="","",VLOOKUP(AV151,'シフト記号表（勤務時間帯）'!$C$6:$U$35,19,FALSE))</f>
        <v/>
      </c>
      <c r="AW153" s="325" t="str">
        <f>IF(AW151="","",VLOOKUP(AW151,'シフト記号表（勤務時間帯）'!$C$6:$U$35,19,FALSE))</f>
        <v/>
      </c>
      <c r="AX153" s="797">
        <f>IF($BB$3="４週",SUM(S153:AT153),IF($BB$3="暦月",SUM(S153:AW153),""))</f>
        <v>0</v>
      </c>
      <c r="AY153" s="798"/>
      <c r="AZ153" s="799">
        <f>IF($BB$3="４週",AX153/4,IF($BB$3="暦月",'勤務形態一覧表（100名）'!AX153/('勤務形態一覧表（100名）'!$BB$8/7),""))</f>
        <v>0</v>
      </c>
      <c r="BA153" s="800"/>
      <c r="BB153" s="847"/>
      <c r="BC153" s="761"/>
      <c r="BD153" s="761"/>
      <c r="BE153" s="761"/>
      <c r="BF153" s="762"/>
    </row>
    <row r="154" spans="2:58" ht="20.25" customHeight="1" x14ac:dyDescent="0.15">
      <c r="B154" s="831">
        <f>B151+1</f>
        <v>45</v>
      </c>
      <c r="C154" s="833"/>
      <c r="D154" s="834"/>
      <c r="E154" s="835"/>
      <c r="F154" s="327"/>
      <c r="G154" s="747"/>
      <c r="H154" s="750"/>
      <c r="I154" s="751"/>
      <c r="J154" s="751"/>
      <c r="K154" s="752"/>
      <c r="L154" s="754"/>
      <c r="M154" s="755"/>
      <c r="N154" s="755"/>
      <c r="O154" s="756"/>
      <c r="P154" s="763" t="s">
        <v>771</v>
      </c>
      <c r="Q154" s="764"/>
      <c r="R154" s="765"/>
      <c r="S154" s="392"/>
      <c r="T154" s="393"/>
      <c r="U154" s="393"/>
      <c r="V154" s="393"/>
      <c r="W154" s="393"/>
      <c r="X154" s="393"/>
      <c r="Y154" s="394"/>
      <c r="Z154" s="392"/>
      <c r="AA154" s="393"/>
      <c r="AB154" s="393"/>
      <c r="AC154" s="393"/>
      <c r="AD154" s="393"/>
      <c r="AE154" s="393"/>
      <c r="AF154" s="394"/>
      <c r="AG154" s="392"/>
      <c r="AH154" s="393"/>
      <c r="AI154" s="393"/>
      <c r="AJ154" s="393"/>
      <c r="AK154" s="393"/>
      <c r="AL154" s="393"/>
      <c r="AM154" s="394"/>
      <c r="AN154" s="392"/>
      <c r="AO154" s="393"/>
      <c r="AP154" s="393"/>
      <c r="AQ154" s="393"/>
      <c r="AR154" s="393"/>
      <c r="AS154" s="393"/>
      <c r="AT154" s="394"/>
      <c r="AU154" s="392"/>
      <c r="AV154" s="393"/>
      <c r="AW154" s="393"/>
      <c r="AX154" s="949"/>
      <c r="AY154" s="950"/>
      <c r="AZ154" s="951"/>
      <c r="BA154" s="952"/>
      <c r="BB154" s="782"/>
      <c r="BC154" s="755"/>
      <c r="BD154" s="755"/>
      <c r="BE154" s="755"/>
      <c r="BF154" s="756"/>
    </row>
    <row r="155" spans="2:58" ht="20.25" customHeight="1" x14ac:dyDescent="0.15">
      <c r="B155" s="831"/>
      <c r="C155" s="836"/>
      <c r="D155" s="837"/>
      <c r="E155" s="838"/>
      <c r="F155" s="319"/>
      <c r="G155" s="748"/>
      <c r="H155" s="753"/>
      <c r="I155" s="751"/>
      <c r="J155" s="751"/>
      <c r="K155" s="752"/>
      <c r="L155" s="757"/>
      <c r="M155" s="758"/>
      <c r="N155" s="758"/>
      <c r="O155" s="759"/>
      <c r="P155" s="787" t="s">
        <v>484</v>
      </c>
      <c r="Q155" s="788"/>
      <c r="R155" s="789"/>
      <c r="S155" s="320" t="str">
        <f>IF(S154="","",VLOOKUP(S154,'シフト記号表（勤務時間帯）'!$C$6:$K$35,9,FALSE))</f>
        <v/>
      </c>
      <c r="T155" s="321" t="str">
        <f>IF(T154="","",VLOOKUP(T154,'シフト記号表（勤務時間帯）'!$C$6:$K$35,9,FALSE))</f>
        <v/>
      </c>
      <c r="U155" s="321" t="str">
        <f>IF(U154="","",VLOOKUP(U154,'シフト記号表（勤務時間帯）'!$C$6:$K$35,9,FALSE))</f>
        <v/>
      </c>
      <c r="V155" s="321" t="str">
        <f>IF(V154="","",VLOOKUP(V154,'シフト記号表（勤務時間帯）'!$C$6:$K$35,9,FALSE))</f>
        <v/>
      </c>
      <c r="W155" s="321" t="str">
        <f>IF(W154="","",VLOOKUP(W154,'シフト記号表（勤務時間帯）'!$C$6:$K$35,9,FALSE))</f>
        <v/>
      </c>
      <c r="X155" s="321" t="str">
        <f>IF(X154="","",VLOOKUP(X154,'シフト記号表（勤務時間帯）'!$C$6:$K$35,9,FALSE))</f>
        <v/>
      </c>
      <c r="Y155" s="322" t="str">
        <f>IF(Y154="","",VLOOKUP(Y154,'シフト記号表（勤務時間帯）'!$C$6:$K$35,9,FALSE))</f>
        <v/>
      </c>
      <c r="Z155" s="320" t="str">
        <f>IF(Z154="","",VLOOKUP(Z154,'シフト記号表（勤務時間帯）'!$C$6:$K$35,9,FALSE))</f>
        <v/>
      </c>
      <c r="AA155" s="321" t="str">
        <f>IF(AA154="","",VLOOKUP(AA154,'シフト記号表（勤務時間帯）'!$C$6:$K$35,9,FALSE))</f>
        <v/>
      </c>
      <c r="AB155" s="321" t="str">
        <f>IF(AB154="","",VLOOKUP(AB154,'シフト記号表（勤務時間帯）'!$C$6:$K$35,9,FALSE))</f>
        <v/>
      </c>
      <c r="AC155" s="321" t="str">
        <f>IF(AC154="","",VLOOKUP(AC154,'シフト記号表（勤務時間帯）'!$C$6:$K$35,9,FALSE))</f>
        <v/>
      </c>
      <c r="AD155" s="321" t="str">
        <f>IF(AD154="","",VLOOKUP(AD154,'シフト記号表（勤務時間帯）'!$C$6:$K$35,9,FALSE))</f>
        <v/>
      </c>
      <c r="AE155" s="321" t="str">
        <f>IF(AE154="","",VLOOKUP(AE154,'シフト記号表（勤務時間帯）'!$C$6:$K$35,9,FALSE))</f>
        <v/>
      </c>
      <c r="AF155" s="322" t="str">
        <f>IF(AF154="","",VLOOKUP(AF154,'シフト記号表（勤務時間帯）'!$C$6:$K$35,9,FALSE))</f>
        <v/>
      </c>
      <c r="AG155" s="320" t="str">
        <f>IF(AG154="","",VLOOKUP(AG154,'シフト記号表（勤務時間帯）'!$C$6:$K$35,9,FALSE))</f>
        <v/>
      </c>
      <c r="AH155" s="321" t="str">
        <f>IF(AH154="","",VLOOKUP(AH154,'シフト記号表（勤務時間帯）'!$C$6:$K$35,9,FALSE))</f>
        <v/>
      </c>
      <c r="AI155" s="321" t="str">
        <f>IF(AI154="","",VLOOKUP(AI154,'シフト記号表（勤務時間帯）'!$C$6:$K$35,9,FALSE))</f>
        <v/>
      </c>
      <c r="AJ155" s="321" t="str">
        <f>IF(AJ154="","",VLOOKUP(AJ154,'シフト記号表（勤務時間帯）'!$C$6:$K$35,9,FALSE))</f>
        <v/>
      </c>
      <c r="AK155" s="321" t="str">
        <f>IF(AK154="","",VLOOKUP(AK154,'シフト記号表（勤務時間帯）'!$C$6:$K$35,9,FALSE))</f>
        <v/>
      </c>
      <c r="AL155" s="321" t="str">
        <f>IF(AL154="","",VLOOKUP(AL154,'シフト記号表（勤務時間帯）'!$C$6:$K$35,9,FALSE))</f>
        <v/>
      </c>
      <c r="AM155" s="322" t="str">
        <f>IF(AM154="","",VLOOKUP(AM154,'シフト記号表（勤務時間帯）'!$C$6:$K$35,9,FALSE))</f>
        <v/>
      </c>
      <c r="AN155" s="320" t="str">
        <f>IF(AN154="","",VLOOKUP(AN154,'シフト記号表（勤務時間帯）'!$C$6:$K$35,9,FALSE))</f>
        <v/>
      </c>
      <c r="AO155" s="321" t="str">
        <f>IF(AO154="","",VLOOKUP(AO154,'シフト記号表（勤務時間帯）'!$C$6:$K$35,9,FALSE))</f>
        <v/>
      </c>
      <c r="AP155" s="321" t="str">
        <f>IF(AP154="","",VLOOKUP(AP154,'シフト記号表（勤務時間帯）'!$C$6:$K$35,9,FALSE))</f>
        <v/>
      </c>
      <c r="AQ155" s="321" t="str">
        <f>IF(AQ154="","",VLOOKUP(AQ154,'シフト記号表（勤務時間帯）'!$C$6:$K$35,9,FALSE))</f>
        <v/>
      </c>
      <c r="AR155" s="321" t="str">
        <f>IF(AR154="","",VLOOKUP(AR154,'シフト記号表（勤務時間帯）'!$C$6:$K$35,9,FALSE))</f>
        <v/>
      </c>
      <c r="AS155" s="321" t="str">
        <f>IF(AS154="","",VLOOKUP(AS154,'シフト記号表（勤務時間帯）'!$C$6:$K$35,9,FALSE))</f>
        <v/>
      </c>
      <c r="AT155" s="322" t="str">
        <f>IF(AT154="","",VLOOKUP(AT154,'シフト記号表（勤務時間帯）'!$C$6:$K$35,9,FALSE))</f>
        <v/>
      </c>
      <c r="AU155" s="320" t="str">
        <f>IF(AU154="","",VLOOKUP(AU154,'シフト記号表（勤務時間帯）'!$C$6:$K$35,9,FALSE))</f>
        <v/>
      </c>
      <c r="AV155" s="321" t="str">
        <f>IF(AV154="","",VLOOKUP(AV154,'シフト記号表（勤務時間帯）'!$C$6:$K$35,9,FALSE))</f>
        <v/>
      </c>
      <c r="AW155" s="321" t="str">
        <f>IF(AW154="","",VLOOKUP(AW154,'シフト記号表（勤務時間帯）'!$C$6:$K$35,9,FALSE))</f>
        <v/>
      </c>
      <c r="AX155" s="790">
        <f>IF($BB$3="４週",SUM(S155:AT155),IF($BB$3="暦月",SUM(S155:AW155),""))</f>
        <v>0</v>
      </c>
      <c r="AY155" s="791"/>
      <c r="AZ155" s="792">
        <f>IF($BB$3="４週",AX155/4,IF($BB$3="暦月",'勤務形態一覧表（100名）'!AX155/('勤務形態一覧表（100名）'!$BB$8/7),""))</f>
        <v>0</v>
      </c>
      <c r="BA155" s="793"/>
      <c r="BB155" s="783"/>
      <c r="BC155" s="758"/>
      <c r="BD155" s="758"/>
      <c r="BE155" s="758"/>
      <c r="BF155" s="759"/>
    </row>
    <row r="156" spans="2:58" ht="20.25" customHeight="1" x14ac:dyDescent="0.15">
      <c r="B156" s="831"/>
      <c r="C156" s="839"/>
      <c r="D156" s="840"/>
      <c r="E156" s="841"/>
      <c r="F156" s="395">
        <f>C154</f>
        <v>0</v>
      </c>
      <c r="G156" s="749"/>
      <c r="H156" s="753"/>
      <c r="I156" s="751"/>
      <c r="J156" s="751"/>
      <c r="K156" s="752"/>
      <c r="L156" s="760"/>
      <c r="M156" s="761"/>
      <c r="N156" s="761"/>
      <c r="O156" s="762"/>
      <c r="P156" s="828" t="s">
        <v>485</v>
      </c>
      <c r="Q156" s="829"/>
      <c r="R156" s="830"/>
      <c r="S156" s="324" t="str">
        <f>IF(S154="","",VLOOKUP(S154,'シフト記号表（勤務時間帯）'!$C$6:$U$35,19,FALSE))</f>
        <v/>
      </c>
      <c r="T156" s="325" t="str">
        <f>IF(T154="","",VLOOKUP(T154,'シフト記号表（勤務時間帯）'!$C$6:$U$35,19,FALSE))</f>
        <v/>
      </c>
      <c r="U156" s="325" t="str">
        <f>IF(U154="","",VLOOKUP(U154,'シフト記号表（勤務時間帯）'!$C$6:$U$35,19,FALSE))</f>
        <v/>
      </c>
      <c r="V156" s="325" t="str">
        <f>IF(V154="","",VLOOKUP(V154,'シフト記号表（勤務時間帯）'!$C$6:$U$35,19,FALSE))</f>
        <v/>
      </c>
      <c r="W156" s="325" t="str">
        <f>IF(W154="","",VLOOKUP(W154,'シフト記号表（勤務時間帯）'!$C$6:$U$35,19,FALSE))</f>
        <v/>
      </c>
      <c r="X156" s="325" t="str">
        <f>IF(X154="","",VLOOKUP(X154,'シフト記号表（勤務時間帯）'!$C$6:$U$35,19,FALSE))</f>
        <v/>
      </c>
      <c r="Y156" s="326" t="str">
        <f>IF(Y154="","",VLOOKUP(Y154,'シフト記号表（勤務時間帯）'!$C$6:$U$35,19,FALSE))</f>
        <v/>
      </c>
      <c r="Z156" s="324" t="str">
        <f>IF(Z154="","",VLOOKUP(Z154,'シフト記号表（勤務時間帯）'!$C$6:$U$35,19,FALSE))</f>
        <v/>
      </c>
      <c r="AA156" s="325" t="str">
        <f>IF(AA154="","",VLOOKUP(AA154,'シフト記号表（勤務時間帯）'!$C$6:$U$35,19,FALSE))</f>
        <v/>
      </c>
      <c r="AB156" s="325" t="str">
        <f>IF(AB154="","",VLOOKUP(AB154,'シフト記号表（勤務時間帯）'!$C$6:$U$35,19,FALSE))</f>
        <v/>
      </c>
      <c r="AC156" s="325" t="str">
        <f>IF(AC154="","",VLOOKUP(AC154,'シフト記号表（勤務時間帯）'!$C$6:$U$35,19,FALSE))</f>
        <v/>
      </c>
      <c r="AD156" s="325" t="str">
        <f>IF(AD154="","",VLOOKUP(AD154,'シフト記号表（勤務時間帯）'!$C$6:$U$35,19,FALSE))</f>
        <v/>
      </c>
      <c r="AE156" s="325" t="str">
        <f>IF(AE154="","",VLOOKUP(AE154,'シフト記号表（勤務時間帯）'!$C$6:$U$35,19,FALSE))</f>
        <v/>
      </c>
      <c r="AF156" s="326" t="str">
        <f>IF(AF154="","",VLOOKUP(AF154,'シフト記号表（勤務時間帯）'!$C$6:$U$35,19,FALSE))</f>
        <v/>
      </c>
      <c r="AG156" s="324" t="str">
        <f>IF(AG154="","",VLOOKUP(AG154,'シフト記号表（勤務時間帯）'!$C$6:$U$35,19,FALSE))</f>
        <v/>
      </c>
      <c r="AH156" s="325" t="str">
        <f>IF(AH154="","",VLOOKUP(AH154,'シフト記号表（勤務時間帯）'!$C$6:$U$35,19,FALSE))</f>
        <v/>
      </c>
      <c r="AI156" s="325" t="str">
        <f>IF(AI154="","",VLOOKUP(AI154,'シフト記号表（勤務時間帯）'!$C$6:$U$35,19,FALSE))</f>
        <v/>
      </c>
      <c r="AJ156" s="325" t="str">
        <f>IF(AJ154="","",VLOOKUP(AJ154,'シフト記号表（勤務時間帯）'!$C$6:$U$35,19,FALSE))</f>
        <v/>
      </c>
      <c r="AK156" s="325" t="str">
        <f>IF(AK154="","",VLOOKUP(AK154,'シフト記号表（勤務時間帯）'!$C$6:$U$35,19,FALSE))</f>
        <v/>
      </c>
      <c r="AL156" s="325" t="str">
        <f>IF(AL154="","",VLOOKUP(AL154,'シフト記号表（勤務時間帯）'!$C$6:$U$35,19,FALSE))</f>
        <v/>
      </c>
      <c r="AM156" s="326" t="str">
        <f>IF(AM154="","",VLOOKUP(AM154,'シフト記号表（勤務時間帯）'!$C$6:$U$35,19,FALSE))</f>
        <v/>
      </c>
      <c r="AN156" s="324" t="str">
        <f>IF(AN154="","",VLOOKUP(AN154,'シフト記号表（勤務時間帯）'!$C$6:$U$35,19,FALSE))</f>
        <v/>
      </c>
      <c r="AO156" s="325" t="str">
        <f>IF(AO154="","",VLOOKUP(AO154,'シフト記号表（勤務時間帯）'!$C$6:$U$35,19,FALSE))</f>
        <v/>
      </c>
      <c r="AP156" s="325" t="str">
        <f>IF(AP154="","",VLOOKUP(AP154,'シフト記号表（勤務時間帯）'!$C$6:$U$35,19,FALSE))</f>
        <v/>
      </c>
      <c r="AQ156" s="325" t="str">
        <f>IF(AQ154="","",VLOOKUP(AQ154,'シフト記号表（勤務時間帯）'!$C$6:$U$35,19,FALSE))</f>
        <v/>
      </c>
      <c r="AR156" s="325" t="str">
        <f>IF(AR154="","",VLOOKUP(AR154,'シフト記号表（勤務時間帯）'!$C$6:$U$35,19,FALSE))</f>
        <v/>
      </c>
      <c r="AS156" s="325" t="str">
        <f>IF(AS154="","",VLOOKUP(AS154,'シフト記号表（勤務時間帯）'!$C$6:$U$35,19,FALSE))</f>
        <v/>
      </c>
      <c r="AT156" s="326" t="str">
        <f>IF(AT154="","",VLOOKUP(AT154,'シフト記号表（勤務時間帯）'!$C$6:$U$35,19,FALSE))</f>
        <v/>
      </c>
      <c r="AU156" s="324" t="str">
        <f>IF(AU154="","",VLOOKUP(AU154,'シフト記号表（勤務時間帯）'!$C$6:$U$35,19,FALSE))</f>
        <v/>
      </c>
      <c r="AV156" s="325" t="str">
        <f>IF(AV154="","",VLOOKUP(AV154,'シフト記号表（勤務時間帯）'!$C$6:$U$35,19,FALSE))</f>
        <v/>
      </c>
      <c r="AW156" s="325" t="str">
        <f>IF(AW154="","",VLOOKUP(AW154,'シフト記号表（勤務時間帯）'!$C$6:$U$35,19,FALSE))</f>
        <v/>
      </c>
      <c r="AX156" s="797">
        <f>IF($BB$3="４週",SUM(S156:AT156),IF($BB$3="暦月",SUM(S156:AW156),""))</f>
        <v>0</v>
      </c>
      <c r="AY156" s="798"/>
      <c r="AZ156" s="799">
        <f>IF($BB$3="４週",AX156/4,IF($BB$3="暦月",'勤務形態一覧表（100名）'!AX156/('勤務形態一覧表（100名）'!$BB$8/7),""))</f>
        <v>0</v>
      </c>
      <c r="BA156" s="800"/>
      <c r="BB156" s="847"/>
      <c r="BC156" s="761"/>
      <c r="BD156" s="761"/>
      <c r="BE156" s="761"/>
      <c r="BF156" s="762"/>
    </row>
    <row r="157" spans="2:58" ht="20.25" customHeight="1" x14ac:dyDescent="0.15">
      <c r="B157" s="831">
        <f>B154+1</f>
        <v>46</v>
      </c>
      <c r="C157" s="833"/>
      <c r="D157" s="834"/>
      <c r="E157" s="835"/>
      <c r="F157" s="327"/>
      <c r="G157" s="747"/>
      <c r="H157" s="750"/>
      <c r="I157" s="751"/>
      <c r="J157" s="751"/>
      <c r="K157" s="752"/>
      <c r="L157" s="754"/>
      <c r="M157" s="755"/>
      <c r="N157" s="755"/>
      <c r="O157" s="756"/>
      <c r="P157" s="763" t="s">
        <v>771</v>
      </c>
      <c r="Q157" s="764"/>
      <c r="R157" s="765"/>
      <c r="S157" s="392"/>
      <c r="T157" s="393"/>
      <c r="U157" s="393"/>
      <c r="V157" s="393"/>
      <c r="W157" s="393"/>
      <c r="X157" s="393"/>
      <c r="Y157" s="394"/>
      <c r="Z157" s="392"/>
      <c r="AA157" s="393"/>
      <c r="AB157" s="393"/>
      <c r="AC157" s="393"/>
      <c r="AD157" s="393"/>
      <c r="AE157" s="393"/>
      <c r="AF157" s="394"/>
      <c r="AG157" s="392"/>
      <c r="AH157" s="393"/>
      <c r="AI157" s="393"/>
      <c r="AJ157" s="393"/>
      <c r="AK157" s="393"/>
      <c r="AL157" s="393"/>
      <c r="AM157" s="394"/>
      <c r="AN157" s="392"/>
      <c r="AO157" s="393"/>
      <c r="AP157" s="393"/>
      <c r="AQ157" s="393"/>
      <c r="AR157" s="393"/>
      <c r="AS157" s="393"/>
      <c r="AT157" s="394"/>
      <c r="AU157" s="392"/>
      <c r="AV157" s="393"/>
      <c r="AW157" s="393"/>
      <c r="AX157" s="949"/>
      <c r="AY157" s="950"/>
      <c r="AZ157" s="951"/>
      <c r="BA157" s="952"/>
      <c r="BB157" s="782"/>
      <c r="BC157" s="755"/>
      <c r="BD157" s="755"/>
      <c r="BE157" s="755"/>
      <c r="BF157" s="756"/>
    </row>
    <row r="158" spans="2:58" ht="20.25" customHeight="1" x14ac:dyDescent="0.15">
      <c r="B158" s="831"/>
      <c r="C158" s="836"/>
      <c r="D158" s="837"/>
      <c r="E158" s="838"/>
      <c r="F158" s="319"/>
      <c r="G158" s="748"/>
      <c r="H158" s="753"/>
      <c r="I158" s="751"/>
      <c r="J158" s="751"/>
      <c r="K158" s="752"/>
      <c r="L158" s="757"/>
      <c r="M158" s="758"/>
      <c r="N158" s="758"/>
      <c r="O158" s="759"/>
      <c r="P158" s="787" t="s">
        <v>484</v>
      </c>
      <c r="Q158" s="788"/>
      <c r="R158" s="789"/>
      <c r="S158" s="320" t="str">
        <f>IF(S157="","",VLOOKUP(S157,'シフト記号表（勤務時間帯）'!$C$6:$K$35,9,FALSE))</f>
        <v/>
      </c>
      <c r="T158" s="321" t="str">
        <f>IF(T157="","",VLOOKUP(T157,'シフト記号表（勤務時間帯）'!$C$6:$K$35,9,FALSE))</f>
        <v/>
      </c>
      <c r="U158" s="321" t="str">
        <f>IF(U157="","",VLOOKUP(U157,'シフト記号表（勤務時間帯）'!$C$6:$K$35,9,FALSE))</f>
        <v/>
      </c>
      <c r="V158" s="321" t="str">
        <f>IF(V157="","",VLOOKUP(V157,'シフト記号表（勤務時間帯）'!$C$6:$K$35,9,FALSE))</f>
        <v/>
      </c>
      <c r="W158" s="321" t="str">
        <f>IF(W157="","",VLOOKUP(W157,'シフト記号表（勤務時間帯）'!$C$6:$K$35,9,FALSE))</f>
        <v/>
      </c>
      <c r="X158" s="321" t="str">
        <f>IF(X157="","",VLOOKUP(X157,'シフト記号表（勤務時間帯）'!$C$6:$K$35,9,FALSE))</f>
        <v/>
      </c>
      <c r="Y158" s="322" t="str">
        <f>IF(Y157="","",VLOOKUP(Y157,'シフト記号表（勤務時間帯）'!$C$6:$K$35,9,FALSE))</f>
        <v/>
      </c>
      <c r="Z158" s="320" t="str">
        <f>IF(Z157="","",VLOOKUP(Z157,'シフト記号表（勤務時間帯）'!$C$6:$K$35,9,FALSE))</f>
        <v/>
      </c>
      <c r="AA158" s="321" t="str">
        <f>IF(AA157="","",VLOOKUP(AA157,'シフト記号表（勤務時間帯）'!$C$6:$K$35,9,FALSE))</f>
        <v/>
      </c>
      <c r="AB158" s="321" t="str">
        <f>IF(AB157="","",VLOOKUP(AB157,'シフト記号表（勤務時間帯）'!$C$6:$K$35,9,FALSE))</f>
        <v/>
      </c>
      <c r="AC158" s="321" t="str">
        <f>IF(AC157="","",VLOOKUP(AC157,'シフト記号表（勤務時間帯）'!$C$6:$K$35,9,FALSE))</f>
        <v/>
      </c>
      <c r="AD158" s="321" t="str">
        <f>IF(AD157="","",VLOOKUP(AD157,'シフト記号表（勤務時間帯）'!$C$6:$K$35,9,FALSE))</f>
        <v/>
      </c>
      <c r="AE158" s="321" t="str">
        <f>IF(AE157="","",VLOOKUP(AE157,'シフト記号表（勤務時間帯）'!$C$6:$K$35,9,FALSE))</f>
        <v/>
      </c>
      <c r="AF158" s="322" t="str">
        <f>IF(AF157="","",VLOOKUP(AF157,'シフト記号表（勤務時間帯）'!$C$6:$K$35,9,FALSE))</f>
        <v/>
      </c>
      <c r="AG158" s="320" t="str">
        <f>IF(AG157="","",VLOOKUP(AG157,'シフト記号表（勤務時間帯）'!$C$6:$K$35,9,FALSE))</f>
        <v/>
      </c>
      <c r="AH158" s="321" t="str">
        <f>IF(AH157="","",VLOOKUP(AH157,'シフト記号表（勤務時間帯）'!$C$6:$K$35,9,FALSE))</f>
        <v/>
      </c>
      <c r="AI158" s="321" t="str">
        <f>IF(AI157="","",VLOOKUP(AI157,'シフト記号表（勤務時間帯）'!$C$6:$K$35,9,FALSE))</f>
        <v/>
      </c>
      <c r="AJ158" s="321" t="str">
        <f>IF(AJ157="","",VLOOKUP(AJ157,'シフト記号表（勤務時間帯）'!$C$6:$K$35,9,FALSE))</f>
        <v/>
      </c>
      <c r="AK158" s="321" t="str">
        <f>IF(AK157="","",VLOOKUP(AK157,'シフト記号表（勤務時間帯）'!$C$6:$K$35,9,FALSE))</f>
        <v/>
      </c>
      <c r="AL158" s="321" t="str">
        <f>IF(AL157="","",VLOOKUP(AL157,'シフト記号表（勤務時間帯）'!$C$6:$K$35,9,FALSE))</f>
        <v/>
      </c>
      <c r="AM158" s="322" t="str">
        <f>IF(AM157="","",VLOOKUP(AM157,'シフト記号表（勤務時間帯）'!$C$6:$K$35,9,FALSE))</f>
        <v/>
      </c>
      <c r="AN158" s="320" t="str">
        <f>IF(AN157="","",VLOOKUP(AN157,'シフト記号表（勤務時間帯）'!$C$6:$K$35,9,FALSE))</f>
        <v/>
      </c>
      <c r="AO158" s="321" t="str">
        <f>IF(AO157="","",VLOOKUP(AO157,'シフト記号表（勤務時間帯）'!$C$6:$K$35,9,FALSE))</f>
        <v/>
      </c>
      <c r="AP158" s="321" t="str">
        <f>IF(AP157="","",VLOOKUP(AP157,'シフト記号表（勤務時間帯）'!$C$6:$K$35,9,FALSE))</f>
        <v/>
      </c>
      <c r="AQ158" s="321" t="str">
        <f>IF(AQ157="","",VLOOKUP(AQ157,'シフト記号表（勤務時間帯）'!$C$6:$K$35,9,FALSE))</f>
        <v/>
      </c>
      <c r="AR158" s="321" t="str">
        <f>IF(AR157="","",VLOOKUP(AR157,'シフト記号表（勤務時間帯）'!$C$6:$K$35,9,FALSE))</f>
        <v/>
      </c>
      <c r="AS158" s="321" t="str">
        <f>IF(AS157="","",VLOOKUP(AS157,'シフト記号表（勤務時間帯）'!$C$6:$K$35,9,FALSE))</f>
        <v/>
      </c>
      <c r="AT158" s="322" t="str">
        <f>IF(AT157="","",VLOOKUP(AT157,'シフト記号表（勤務時間帯）'!$C$6:$K$35,9,FALSE))</f>
        <v/>
      </c>
      <c r="AU158" s="320" t="str">
        <f>IF(AU157="","",VLOOKUP(AU157,'シフト記号表（勤務時間帯）'!$C$6:$K$35,9,FALSE))</f>
        <v/>
      </c>
      <c r="AV158" s="321" t="str">
        <f>IF(AV157="","",VLOOKUP(AV157,'シフト記号表（勤務時間帯）'!$C$6:$K$35,9,FALSE))</f>
        <v/>
      </c>
      <c r="AW158" s="321" t="str">
        <f>IF(AW157="","",VLOOKUP(AW157,'シフト記号表（勤務時間帯）'!$C$6:$K$35,9,FALSE))</f>
        <v/>
      </c>
      <c r="AX158" s="790">
        <f>IF($BB$3="４週",SUM(S158:AT158),IF($BB$3="暦月",SUM(S158:AW158),""))</f>
        <v>0</v>
      </c>
      <c r="AY158" s="791"/>
      <c r="AZ158" s="792">
        <f>IF($BB$3="４週",AX158/4,IF($BB$3="暦月",'勤務形態一覧表（100名）'!AX158/('勤務形態一覧表（100名）'!$BB$8/7),""))</f>
        <v>0</v>
      </c>
      <c r="BA158" s="793"/>
      <c r="BB158" s="783"/>
      <c r="BC158" s="758"/>
      <c r="BD158" s="758"/>
      <c r="BE158" s="758"/>
      <c r="BF158" s="759"/>
    </row>
    <row r="159" spans="2:58" ht="20.25" customHeight="1" x14ac:dyDescent="0.15">
      <c r="B159" s="831"/>
      <c r="C159" s="839"/>
      <c r="D159" s="840"/>
      <c r="E159" s="841"/>
      <c r="F159" s="395">
        <f>C157</f>
        <v>0</v>
      </c>
      <c r="G159" s="749"/>
      <c r="H159" s="753"/>
      <c r="I159" s="751"/>
      <c r="J159" s="751"/>
      <c r="K159" s="752"/>
      <c r="L159" s="760"/>
      <c r="M159" s="761"/>
      <c r="N159" s="761"/>
      <c r="O159" s="762"/>
      <c r="P159" s="828" t="s">
        <v>485</v>
      </c>
      <c r="Q159" s="829"/>
      <c r="R159" s="830"/>
      <c r="S159" s="324" t="str">
        <f>IF(S157="","",VLOOKUP(S157,'シフト記号表（勤務時間帯）'!$C$6:$U$35,19,FALSE))</f>
        <v/>
      </c>
      <c r="T159" s="325" t="str">
        <f>IF(T157="","",VLOOKUP(T157,'シフト記号表（勤務時間帯）'!$C$6:$U$35,19,FALSE))</f>
        <v/>
      </c>
      <c r="U159" s="325" t="str">
        <f>IF(U157="","",VLOOKUP(U157,'シフト記号表（勤務時間帯）'!$C$6:$U$35,19,FALSE))</f>
        <v/>
      </c>
      <c r="V159" s="325" t="str">
        <f>IF(V157="","",VLOOKUP(V157,'シフト記号表（勤務時間帯）'!$C$6:$U$35,19,FALSE))</f>
        <v/>
      </c>
      <c r="W159" s="325" t="str">
        <f>IF(W157="","",VLOOKUP(W157,'シフト記号表（勤務時間帯）'!$C$6:$U$35,19,FALSE))</f>
        <v/>
      </c>
      <c r="X159" s="325" t="str">
        <f>IF(X157="","",VLOOKUP(X157,'シフト記号表（勤務時間帯）'!$C$6:$U$35,19,FALSE))</f>
        <v/>
      </c>
      <c r="Y159" s="326" t="str">
        <f>IF(Y157="","",VLOOKUP(Y157,'シフト記号表（勤務時間帯）'!$C$6:$U$35,19,FALSE))</f>
        <v/>
      </c>
      <c r="Z159" s="324" t="str">
        <f>IF(Z157="","",VLOOKUP(Z157,'シフト記号表（勤務時間帯）'!$C$6:$U$35,19,FALSE))</f>
        <v/>
      </c>
      <c r="AA159" s="325" t="str">
        <f>IF(AA157="","",VLOOKUP(AA157,'シフト記号表（勤務時間帯）'!$C$6:$U$35,19,FALSE))</f>
        <v/>
      </c>
      <c r="AB159" s="325" t="str">
        <f>IF(AB157="","",VLOOKUP(AB157,'シフト記号表（勤務時間帯）'!$C$6:$U$35,19,FALSE))</f>
        <v/>
      </c>
      <c r="AC159" s="325" t="str">
        <f>IF(AC157="","",VLOOKUP(AC157,'シフト記号表（勤務時間帯）'!$C$6:$U$35,19,FALSE))</f>
        <v/>
      </c>
      <c r="AD159" s="325" t="str">
        <f>IF(AD157="","",VLOOKUP(AD157,'シフト記号表（勤務時間帯）'!$C$6:$U$35,19,FALSE))</f>
        <v/>
      </c>
      <c r="AE159" s="325" t="str">
        <f>IF(AE157="","",VLOOKUP(AE157,'シフト記号表（勤務時間帯）'!$C$6:$U$35,19,FALSE))</f>
        <v/>
      </c>
      <c r="AF159" s="326" t="str">
        <f>IF(AF157="","",VLOOKUP(AF157,'シフト記号表（勤務時間帯）'!$C$6:$U$35,19,FALSE))</f>
        <v/>
      </c>
      <c r="AG159" s="324" t="str">
        <f>IF(AG157="","",VLOOKUP(AG157,'シフト記号表（勤務時間帯）'!$C$6:$U$35,19,FALSE))</f>
        <v/>
      </c>
      <c r="AH159" s="325" t="str">
        <f>IF(AH157="","",VLOOKUP(AH157,'シフト記号表（勤務時間帯）'!$C$6:$U$35,19,FALSE))</f>
        <v/>
      </c>
      <c r="AI159" s="325" t="str">
        <f>IF(AI157="","",VLOOKUP(AI157,'シフト記号表（勤務時間帯）'!$C$6:$U$35,19,FALSE))</f>
        <v/>
      </c>
      <c r="AJ159" s="325" t="str">
        <f>IF(AJ157="","",VLOOKUP(AJ157,'シフト記号表（勤務時間帯）'!$C$6:$U$35,19,FALSE))</f>
        <v/>
      </c>
      <c r="AK159" s="325" t="str">
        <f>IF(AK157="","",VLOOKUP(AK157,'シフト記号表（勤務時間帯）'!$C$6:$U$35,19,FALSE))</f>
        <v/>
      </c>
      <c r="AL159" s="325" t="str">
        <f>IF(AL157="","",VLOOKUP(AL157,'シフト記号表（勤務時間帯）'!$C$6:$U$35,19,FALSE))</f>
        <v/>
      </c>
      <c r="AM159" s="326" t="str">
        <f>IF(AM157="","",VLOOKUP(AM157,'シフト記号表（勤務時間帯）'!$C$6:$U$35,19,FALSE))</f>
        <v/>
      </c>
      <c r="AN159" s="324" t="str">
        <f>IF(AN157="","",VLOOKUP(AN157,'シフト記号表（勤務時間帯）'!$C$6:$U$35,19,FALSE))</f>
        <v/>
      </c>
      <c r="AO159" s="325" t="str">
        <f>IF(AO157="","",VLOOKUP(AO157,'シフト記号表（勤務時間帯）'!$C$6:$U$35,19,FALSE))</f>
        <v/>
      </c>
      <c r="AP159" s="325" t="str">
        <f>IF(AP157="","",VLOOKUP(AP157,'シフト記号表（勤務時間帯）'!$C$6:$U$35,19,FALSE))</f>
        <v/>
      </c>
      <c r="AQ159" s="325" t="str">
        <f>IF(AQ157="","",VLOOKUP(AQ157,'シフト記号表（勤務時間帯）'!$C$6:$U$35,19,FALSE))</f>
        <v/>
      </c>
      <c r="AR159" s="325" t="str">
        <f>IF(AR157="","",VLOOKUP(AR157,'シフト記号表（勤務時間帯）'!$C$6:$U$35,19,FALSE))</f>
        <v/>
      </c>
      <c r="AS159" s="325" t="str">
        <f>IF(AS157="","",VLOOKUP(AS157,'シフト記号表（勤務時間帯）'!$C$6:$U$35,19,FALSE))</f>
        <v/>
      </c>
      <c r="AT159" s="326" t="str">
        <f>IF(AT157="","",VLOOKUP(AT157,'シフト記号表（勤務時間帯）'!$C$6:$U$35,19,FALSE))</f>
        <v/>
      </c>
      <c r="AU159" s="324" t="str">
        <f>IF(AU157="","",VLOOKUP(AU157,'シフト記号表（勤務時間帯）'!$C$6:$U$35,19,FALSE))</f>
        <v/>
      </c>
      <c r="AV159" s="325" t="str">
        <f>IF(AV157="","",VLOOKUP(AV157,'シフト記号表（勤務時間帯）'!$C$6:$U$35,19,FALSE))</f>
        <v/>
      </c>
      <c r="AW159" s="325" t="str">
        <f>IF(AW157="","",VLOOKUP(AW157,'シフト記号表（勤務時間帯）'!$C$6:$U$35,19,FALSE))</f>
        <v/>
      </c>
      <c r="AX159" s="797">
        <f>IF($BB$3="４週",SUM(S159:AT159),IF($BB$3="暦月",SUM(S159:AW159),""))</f>
        <v>0</v>
      </c>
      <c r="AY159" s="798"/>
      <c r="AZ159" s="799">
        <f>IF($BB$3="４週",AX159/4,IF($BB$3="暦月",'勤務形態一覧表（100名）'!AX159/('勤務形態一覧表（100名）'!$BB$8/7),""))</f>
        <v>0</v>
      </c>
      <c r="BA159" s="800"/>
      <c r="BB159" s="847"/>
      <c r="BC159" s="761"/>
      <c r="BD159" s="761"/>
      <c r="BE159" s="761"/>
      <c r="BF159" s="762"/>
    </row>
    <row r="160" spans="2:58" ht="20.25" customHeight="1" x14ac:dyDescent="0.15">
      <c r="B160" s="831">
        <f>B157+1</f>
        <v>47</v>
      </c>
      <c r="C160" s="833"/>
      <c r="D160" s="834"/>
      <c r="E160" s="835"/>
      <c r="F160" s="327"/>
      <c r="G160" s="747"/>
      <c r="H160" s="750"/>
      <c r="I160" s="751"/>
      <c r="J160" s="751"/>
      <c r="K160" s="752"/>
      <c r="L160" s="754"/>
      <c r="M160" s="755"/>
      <c r="N160" s="755"/>
      <c r="O160" s="756"/>
      <c r="P160" s="763" t="s">
        <v>771</v>
      </c>
      <c r="Q160" s="764"/>
      <c r="R160" s="765"/>
      <c r="S160" s="392"/>
      <c r="T160" s="393"/>
      <c r="U160" s="393"/>
      <c r="V160" s="393"/>
      <c r="W160" s="393"/>
      <c r="X160" s="393"/>
      <c r="Y160" s="394"/>
      <c r="Z160" s="392"/>
      <c r="AA160" s="393"/>
      <c r="AB160" s="393"/>
      <c r="AC160" s="393"/>
      <c r="AD160" s="393"/>
      <c r="AE160" s="393"/>
      <c r="AF160" s="394"/>
      <c r="AG160" s="392"/>
      <c r="AH160" s="393"/>
      <c r="AI160" s="393"/>
      <c r="AJ160" s="393"/>
      <c r="AK160" s="393"/>
      <c r="AL160" s="393"/>
      <c r="AM160" s="394"/>
      <c r="AN160" s="392"/>
      <c r="AO160" s="393"/>
      <c r="AP160" s="393"/>
      <c r="AQ160" s="393"/>
      <c r="AR160" s="393"/>
      <c r="AS160" s="393"/>
      <c r="AT160" s="394"/>
      <c r="AU160" s="392"/>
      <c r="AV160" s="393"/>
      <c r="AW160" s="393"/>
      <c r="AX160" s="949"/>
      <c r="AY160" s="950"/>
      <c r="AZ160" s="951"/>
      <c r="BA160" s="952"/>
      <c r="BB160" s="782"/>
      <c r="BC160" s="755"/>
      <c r="BD160" s="755"/>
      <c r="BE160" s="755"/>
      <c r="BF160" s="756"/>
    </row>
    <row r="161" spans="2:58" ht="20.25" customHeight="1" x14ac:dyDescent="0.15">
      <c r="B161" s="831"/>
      <c r="C161" s="836"/>
      <c r="D161" s="837"/>
      <c r="E161" s="838"/>
      <c r="F161" s="319"/>
      <c r="G161" s="748"/>
      <c r="H161" s="753"/>
      <c r="I161" s="751"/>
      <c r="J161" s="751"/>
      <c r="K161" s="752"/>
      <c r="L161" s="757"/>
      <c r="M161" s="758"/>
      <c r="N161" s="758"/>
      <c r="O161" s="759"/>
      <c r="P161" s="787" t="s">
        <v>484</v>
      </c>
      <c r="Q161" s="788"/>
      <c r="R161" s="789"/>
      <c r="S161" s="320" t="str">
        <f>IF(S160="","",VLOOKUP(S160,'シフト記号表（勤務時間帯）'!$C$6:$K$35,9,FALSE))</f>
        <v/>
      </c>
      <c r="T161" s="321" t="str">
        <f>IF(T160="","",VLOOKUP(T160,'シフト記号表（勤務時間帯）'!$C$6:$K$35,9,FALSE))</f>
        <v/>
      </c>
      <c r="U161" s="321" t="str">
        <f>IF(U160="","",VLOOKUP(U160,'シフト記号表（勤務時間帯）'!$C$6:$K$35,9,FALSE))</f>
        <v/>
      </c>
      <c r="V161" s="321" t="str">
        <f>IF(V160="","",VLOOKUP(V160,'シフト記号表（勤務時間帯）'!$C$6:$K$35,9,FALSE))</f>
        <v/>
      </c>
      <c r="W161" s="321" t="str">
        <f>IF(W160="","",VLOOKUP(W160,'シフト記号表（勤務時間帯）'!$C$6:$K$35,9,FALSE))</f>
        <v/>
      </c>
      <c r="X161" s="321" t="str">
        <f>IF(X160="","",VLOOKUP(X160,'シフト記号表（勤務時間帯）'!$C$6:$K$35,9,FALSE))</f>
        <v/>
      </c>
      <c r="Y161" s="322" t="str">
        <f>IF(Y160="","",VLOOKUP(Y160,'シフト記号表（勤務時間帯）'!$C$6:$K$35,9,FALSE))</f>
        <v/>
      </c>
      <c r="Z161" s="320" t="str">
        <f>IF(Z160="","",VLOOKUP(Z160,'シフト記号表（勤務時間帯）'!$C$6:$K$35,9,FALSE))</f>
        <v/>
      </c>
      <c r="AA161" s="321" t="str">
        <f>IF(AA160="","",VLOOKUP(AA160,'シフト記号表（勤務時間帯）'!$C$6:$K$35,9,FALSE))</f>
        <v/>
      </c>
      <c r="AB161" s="321" t="str">
        <f>IF(AB160="","",VLOOKUP(AB160,'シフト記号表（勤務時間帯）'!$C$6:$K$35,9,FALSE))</f>
        <v/>
      </c>
      <c r="AC161" s="321" t="str">
        <f>IF(AC160="","",VLOOKUP(AC160,'シフト記号表（勤務時間帯）'!$C$6:$K$35,9,FALSE))</f>
        <v/>
      </c>
      <c r="AD161" s="321" t="str">
        <f>IF(AD160="","",VLOOKUP(AD160,'シフト記号表（勤務時間帯）'!$C$6:$K$35,9,FALSE))</f>
        <v/>
      </c>
      <c r="AE161" s="321" t="str">
        <f>IF(AE160="","",VLOOKUP(AE160,'シフト記号表（勤務時間帯）'!$C$6:$K$35,9,FALSE))</f>
        <v/>
      </c>
      <c r="AF161" s="322" t="str">
        <f>IF(AF160="","",VLOOKUP(AF160,'シフト記号表（勤務時間帯）'!$C$6:$K$35,9,FALSE))</f>
        <v/>
      </c>
      <c r="AG161" s="320" t="str">
        <f>IF(AG160="","",VLOOKUP(AG160,'シフト記号表（勤務時間帯）'!$C$6:$K$35,9,FALSE))</f>
        <v/>
      </c>
      <c r="AH161" s="321" t="str">
        <f>IF(AH160="","",VLOOKUP(AH160,'シフト記号表（勤務時間帯）'!$C$6:$K$35,9,FALSE))</f>
        <v/>
      </c>
      <c r="AI161" s="321" t="str">
        <f>IF(AI160="","",VLOOKUP(AI160,'シフト記号表（勤務時間帯）'!$C$6:$K$35,9,FALSE))</f>
        <v/>
      </c>
      <c r="AJ161" s="321" t="str">
        <f>IF(AJ160="","",VLOOKUP(AJ160,'シフト記号表（勤務時間帯）'!$C$6:$K$35,9,FALSE))</f>
        <v/>
      </c>
      <c r="AK161" s="321" t="str">
        <f>IF(AK160="","",VLOOKUP(AK160,'シフト記号表（勤務時間帯）'!$C$6:$K$35,9,FALSE))</f>
        <v/>
      </c>
      <c r="AL161" s="321" t="str">
        <f>IF(AL160="","",VLOOKUP(AL160,'シフト記号表（勤務時間帯）'!$C$6:$K$35,9,FALSE))</f>
        <v/>
      </c>
      <c r="AM161" s="322" t="str">
        <f>IF(AM160="","",VLOOKUP(AM160,'シフト記号表（勤務時間帯）'!$C$6:$K$35,9,FALSE))</f>
        <v/>
      </c>
      <c r="AN161" s="320" t="str">
        <f>IF(AN160="","",VLOOKUP(AN160,'シフト記号表（勤務時間帯）'!$C$6:$K$35,9,FALSE))</f>
        <v/>
      </c>
      <c r="AO161" s="321" t="str">
        <f>IF(AO160="","",VLOOKUP(AO160,'シフト記号表（勤務時間帯）'!$C$6:$K$35,9,FALSE))</f>
        <v/>
      </c>
      <c r="AP161" s="321" t="str">
        <f>IF(AP160="","",VLOOKUP(AP160,'シフト記号表（勤務時間帯）'!$C$6:$K$35,9,FALSE))</f>
        <v/>
      </c>
      <c r="AQ161" s="321" t="str">
        <f>IF(AQ160="","",VLOOKUP(AQ160,'シフト記号表（勤務時間帯）'!$C$6:$K$35,9,FALSE))</f>
        <v/>
      </c>
      <c r="AR161" s="321" t="str">
        <f>IF(AR160="","",VLOOKUP(AR160,'シフト記号表（勤務時間帯）'!$C$6:$K$35,9,FALSE))</f>
        <v/>
      </c>
      <c r="AS161" s="321" t="str">
        <f>IF(AS160="","",VLOOKUP(AS160,'シフト記号表（勤務時間帯）'!$C$6:$K$35,9,FALSE))</f>
        <v/>
      </c>
      <c r="AT161" s="322" t="str">
        <f>IF(AT160="","",VLOOKUP(AT160,'シフト記号表（勤務時間帯）'!$C$6:$K$35,9,FALSE))</f>
        <v/>
      </c>
      <c r="AU161" s="320" t="str">
        <f>IF(AU160="","",VLOOKUP(AU160,'シフト記号表（勤務時間帯）'!$C$6:$K$35,9,FALSE))</f>
        <v/>
      </c>
      <c r="AV161" s="321" t="str">
        <f>IF(AV160="","",VLOOKUP(AV160,'シフト記号表（勤務時間帯）'!$C$6:$K$35,9,FALSE))</f>
        <v/>
      </c>
      <c r="AW161" s="321" t="str">
        <f>IF(AW160="","",VLOOKUP(AW160,'シフト記号表（勤務時間帯）'!$C$6:$K$35,9,FALSE))</f>
        <v/>
      </c>
      <c r="AX161" s="790">
        <f>IF($BB$3="４週",SUM(S161:AT161),IF($BB$3="暦月",SUM(S161:AW161),""))</f>
        <v>0</v>
      </c>
      <c r="AY161" s="791"/>
      <c r="AZ161" s="792">
        <f>IF($BB$3="４週",AX161/4,IF($BB$3="暦月",'勤務形態一覧表（100名）'!AX161/('勤務形態一覧表（100名）'!$BB$8/7),""))</f>
        <v>0</v>
      </c>
      <c r="BA161" s="793"/>
      <c r="BB161" s="783"/>
      <c r="BC161" s="758"/>
      <c r="BD161" s="758"/>
      <c r="BE161" s="758"/>
      <c r="BF161" s="759"/>
    </row>
    <row r="162" spans="2:58" ht="20.25" customHeight="1" x14ac:dyDescent="0.15">
      <c r="B162" s="831"/>
      <c r="C162" s="839"/>
      <c r="D162" s="840"/>
      <c r="E162" s="841"/>
      <c r="F162" s="395">
        <f>C160</f>
        <v>0</v>
      </c>
      <c r="G162" s="749"/>
      <c r="H162" s="753"/>
      <c r="I162" s="751"/>
      <c r="J162" s="751"/>
      <c r="K162" s="752"/>
      <c r="L162" s="760"/>
      <c r="M162" s="761"/>
      <c r="N162" s="761"/>
      <c r="O162" s="762"/>
      <c r="P162" s="828" t="s">
        <v>485</v>
      </c>
      <c r="Q162" s="829"/>
      <c r="R162" s="830"/>
      <c r="S162" s="324" t="str">
        <f>IF(S160="","",VLOOKUP(S160,'シフト記号表（勤務時間帯）'!$C$6:$U$35,19,FALSE))</f>
        <v/>
      </c>
      <c r="T162" s="325" t="str">
        <f>IF(T160="","",VLOOKUP(T160,'シフト記号表（勤務時間帯）'!$C$6:$U$35,19,FALSE))</f>
        <v/>
      </c>
      <c r="U162" s="325" t="str">
        <f>IF(U160="","",VLOOKUP(U160,'シフト記号表（勤務時間帯）'!$C$6:$U$35,19,FALSE))</f>
        <v/>
      </c>
      <c r="V162" s="325" t="str">
        <f>IF(V160="","",VLOOKUP(V160,'シフト記号表（勤務時間帯）'!$C$6:$U$35,19,FALSE))</f>
        <v/>
      </c>
      <c r="W162" s="325" t="str">
        <f>IF(W160="","",VLOOKUP(W160,'シフト記号表（勤務時間帯）'!$C$6:$U$35,19,FALSE))</f>
        <v/>
      </c>
      <c r="X162" s="325" t="str">
        <f>IF(X160="","",VLOOKUP(X160,'シフト記号表（勤務時間帯）'!$C$6:$U$35,19,FALSE))</f>
        <v/>
      </c>
      <c r="Y162" s="326" t="str">
        <f>IF(Y160="","",VLOOKUP(Y160,'シフト記号表（勤務時間帯）'!$C$6:$U$35,19,FALSE))</f>
        <v/>
      </c>
      <c r="Z162" s="324" t="str">
        <f>IF(Z160="","",VLOOKUP(Z160,'シフト記号表（勤務時間帯）'!$C$6:$U$35,19,FALSE))</f>
        <v/>
      </c>
      <c r="AA162" s="325" t="str">
        <f>IF(AA160="","",VLOOKUP(AA160,'シフト記号表（勤務時間帯）'!$C$6:$U$35,19,FALSE))</f>
        <v/>
      </c>
      <c r="AB162" s="325" t="str">
        <f>IF(AB160="","",VLOOKUP(AB160,'シフト記号表（勤務時間帯）'!$C$6:$U$35,19,FALSE))</f>
        <v/>
      </c>
      <c r="AC162" s="325" t="str">
        <f>IF(AC160="","",VLOOKUP(AC160,'シフト記号表（勤務時間帯）'!$C$6:$U$35,19,FALSE))</f>
        <v/>
      </c>
      <c r="AD162" s="325" t="str">
        <f>IF(AD160="","",VLOOKUP(AD160,'シフト記号表（勤務時間帯）'!$C$6:$U$35,19,FALSE))</f>
        <v/>
      </c>
      <c r="AE162" s="325" t="str">
        <f>IF(AE160="","",VLOOKUP(AE160,'シフト記号表（勤務時間帯）'!$C$6:$U$35,19,FALSE))</f>
        <v/>
      </c>
      <c r="AF162" s="326" t="str">
        <f>IF(AF160="","",VLOOKUP(AF160,'シフト記号表（勤務時間帯）'!$C$6:$U$35,19,FALSE))</f>
        <v/>
      </c>
      <c r="AG162" s="324" t="str">
        <f>IF(AG160="","",VLOOKUP(AG160,'シフト記号表（勤務時間帯）'!$C$6:$U$35,19,FALSE))</f>
        <v/>
      </c>
      <c r="AH162" s="325" t="str">
        <f>IF(AH160="","",VLOOKUP(AH160,'シフト記号表（勤務時間帯）'!$C$6:$U$35,19,FALSE))</f>
        <v/>
      </c>
      <c r="AI162" s="325" t="str">
        <f>IF(AI160="","",VLOOKUP(AI160,'シフト記号表（勤務時間帯）'!$C$6:$U$35,19,FALSE))</f>
        <v/>
      </c>
      <c r="AJ162" s="325" t="str">
        <f>IF(AJ160="","",VLOOKUP(AJ160,'シフト記号表（勤務時間帯）'!$C$6:$U$35,19,FALSE))</f>
        <v/>
      </c>
      <c r="AK162" s="325" t="str">
        <f>IF(AK160="","",VLOOKUP(AK160,'シフト記号表（勤務時間帯）'!$C$6:$U$35,19,FALSE))</f>
        <v/>
      </c>
      <c r="AL162" s="325" t="str">
        <f>IF(AL160="","",VLOOKUP(AL160,'シフト記号表（勤務時間帯）'!$C$6:$U$35,19,FALSE))</f>
        <v/>
      </c>
      <c r="AM162" s="326" t="str">
        <f>IF(AM160="","",VLOOKUP(AM160,'シフト記号表（勤務時間帯）'!$C$6:$U$35,19,FALSE))</f>
        <v/>
      </c>
      <c r="AN162" s="324" t="str">
        <f>IF(AN160="","",VLOOKUP(AN160,'シフト記号表（勤務時間帯）'!$C$6:$U$35,19,FALSE))</f>
        <v/>
      </c>
      <c r="AO162" s="325" t="str">
        <f>IF(AO160="","",VLOOKUP(AO160,'シフト記号表（勤務時間帯）'!$C$6:$U$35,19,FALSE))</f>
        <v/>
      </c>
      <c r="AP162" s="325" t="str">
        <f>IF(AP160="","",VLOOKUP(AP160,'シフト記号表（勤務時間帯）'!$C$6:$U$35,19,FALSE))</f>
        <v/>
      </c>
      <c r="AQ162" s="325" t="str">
        <f>IF(AQ160="","",VLOOKUP(AQ160,'シフト記号表（勤務時間帯）'!$C$6:$U$35,19,FALSE))</f>
        <v/>
      </c>
      <c r="AR162" s="325" t="str">
        <f>IF(AR160="","",VLOOKUP(AR160,'シフト記号表（勤務時間帯）'!$C$6:$U$35,19,FALSE))</f>
        <v/>
      </c>
      <c r="AS162" s="325" t="str">
        <f>IF(AS160="","",VLOOKUP(AS160,'シフト記号表（勤務時間帯）'!$C$6:$U$35,19,FALSE))</f>
        <v/>
      </c>
      <c r="AT162" s="326" t="str">
        <f>IF(AT160="","",VLOOKUP(AT160,'シフト記号表（勤務時間帯）'!$C$6:$U$35,19,FALSE))</f>
        <v/>
      </c>
      <c r="AU162" s="324" t="str">
        <f>IF(AU160="","",VLOOKUP(AU160,'シフト記号表（勤務時間帯）'!$C$6:$U$35,19,FALSE))</f>
        <v/>
      </c>
      <c r="AV162" s="325" t="str">
        <f>IF(AV160="","",VLOOKUP(AV160,'シフト記号表（勤務時間帯）'!$C$6:$U$35,19,FALSE))</f>
        <v/>
      </c>
      <c r="AW162" s="325" t="str">
        <f>IF(AW160="","",VLOOKUP(AW160,'シフト記号表（勤務時間帯）'!$C$6:$U$35,19,FALSE))</f>
        <v/>
      </c>
      <c r="AX162" s="797">
        <f>IF($BB$3="４週",SUM(S162:AT162),IF($BB$3="暦月",SUM(S162:AW162),""))</f>
        <v>0</v>
      </c>
      <c r="AY162" s="798"/>
      <c r="AZ162" s="799">
        <f>IF($BB$3="４週",AX162/4,IF($BB$3="暦月",'勤務形態一覧表（100名）'!AX162/('勤務形態一覧表（100名）'!$BB$8/7),""))</f>
        <v>0</v>
      </c>
      <c r="BA162" s="800"/>
      <c r="BB162" s="847"/>
      <c r="BC162" s="761"/>
      <c r="BD162" s="761"/>
      <c r="BE162" s="761"/>
      <c r="BF162" s="762"/>
    </row>
    <row r="163" spans="2:58" ht="20.25" customHeight="1" x14ac:dyDescent="0.15">
      <c r="B163" s="831">
        <f>B160+1</f>
        <v>48</v>
      </c>
      <c r="C163" s="833"/>
      <c r="D163" s="834"/>
      <c r="E163" s="835"/>
      <c r="F163" s="327"/>
      <c r="G163" s="747"/>
      <c r="H163" s="750"/>
      <c r="I163" s="751"/>
      <c r="J163" s="751"/>
      <c r="K163" s="752"/>
      <c r="L163" s="754"/>
      <c r="M163" s="755"/>
      <c r="N163" s="755"/>
      <c r="O163" s="756"/>
      <c r="P163" s="763" t="s">
        <v>771</v>
      </c>
      <c r="Q163" s="764"/>
      <c r="R163" s="765"/>
      <c r="S163" s="392"/>
      <c r="T163" s="393"/>
      <c r="U163" s="393"/>
      <c r="V163" s="393"/>
      <c r="W163" s="393"/>
      <c r="X163" s="393"/>
      <c r="Y163" s="394"/>
      <c r="Z163" s="392"/>
      <c r="AA163" s="393"/>
      <c r="AB163" s="393"/>
      <c r="AC163" s="393"/>
      <c r="AD163" s="393"/>
      <c r="AE163" s="393"/>
      <c r="AF163" s="394"/>
      <c r="AG163" s="392"/>
      <c r="AH163" s="393"/>
      <c r="AI163" s="393"/>
      <c r="AJ163" s="393"/>
      <c r="AK163" s="393"/>
      <c r="AL163" s="393"/>
      <c r="AM163" s="394"/>
      <c r="AN163" s="392"/>
      <c r="AO163" s="393"/>
      <c r="AP163" s="393"/>
      <c r="AQ163" s="393"/>
      <c r="AR163" s="393"/>
      <c r="AS163" s="393"/>
      <c r="AT163" s="394"/>
      <c r="AU163" s="392"/>
      <c r="AV163" s="393"/>
      <c r="AW163" s="393"/>
      <c r="AX163" s="949"/>
      <c r="AY163" s="950"/>
      <c r="AZ163" s="951"/>
      <c r="BA163" s="952"/>
      <c r="BB163" s="782"/>
      <c r="BC163" s="755"/>
      <c r="BD163" s="755"/>
      <c r="BE163" s="755"/>
      <c r="BF163" s="756"/>
    </row>
    <row r="164" spans="2:58" ht="20.25" customHeight="1" x14ac:dyDescent="0.15">
      <c r="B164" s="831"/>
      <c r="C164" s="836"/>
      <c r="D164" s="837"/>
      <c r="E164" s="838"/>
      <c r="F164" s="319"/>
      <c r="G164" s="748"/>
      <c r="H164" s="753"/>
      <c r="I164" s="751"/>
      <c r="J164" s="751"/>
      <c r="K164" s="752"/>
      <c r="L164" s="757"/>
      <c r="M164" s="758"/>
      <c r="N164" s="758"/>
      <c r="O164" s="759"/>
      <c r="P164" s="787" t="s">
        <v>484</v>
      </c>
      <c r="Q164" s="788"/>
      <c r="R164" s="789"/>
      <c r="S164" s="320" t="str">
        <f>IF(S163="","",VLOOKUP(S163,'シフト記号表（勤務時間帯）'!$C$6:$K$35,9,FALSE))</f>
        <v/>
      </c>
      <c r="T164" s="321" t="str">
        <f>IF(T163="","",VLOOKUP(T163,'シフト記号表（勤務時間帯）'!$C$6:$K$35,9,FALSE))</f>
        <v/>
      </c>
      <c r="U164" s="321" t="str">
        <f>IF(U163="","",VLOOKUP(U163,'シフト記号表（勤務時間帯）'!$C$6:$K$35,9,FALSE))</f>
        <v/>
      </c>
      <c r="V164" s="321" t="str">
        <f>IF(V163="","",VLOOKUP(V163,'シフト記号表（勤務時間帯）'!$C$6:$K$35,9,FALSE))</f>
        <v/>
      </c>
      <c r="W164" s="321" t="str">
        <f>IF(W163="","",VLOOKUP(W163,'シフト記号表（勤務時間帯）'!$C$6:$K$35,9,FALSE))</f>
        <v/>
      </c>
      <c r="X164" s="321" t="str">
        <f>IF(X163="","",VLOOKUP(X163,'シフト記号表（勤務時間帯）'!$C$6:$K$35,9,FALSE))</f>
        <v/>
      </c>
      <c r="Y164" s="322" t="str">
        <f>IF(Y163="","",VLOOKUP(Y163,'シフト記号表（勤務時間帯）'!$C$6:$K$35,9,FALSE))</f>
        <v/>
      </c>
      <c r="Z164" s="320" t="str">
        <f>IF(Z163="","",VLOOKUP(Z163,'シフト記号表（勤務時間帯）'!$C$6:$K$35,9,FALSE))</f>
        <v/>
      </c>
      <c r="AA164" s="321" t="str">
        <f>IF(AA163="","",VLOOKUP(AA163,'シフト記号表（勤務時間帯）'!$C$6:$K$35,9,FALSE))</f>
        <v/>
      </c>
      <c r="AB164" s="321" t="str">
        <f>IF(AB163="","",VLOOKUP(AB163,'シフト記号表（勤務時間帯）'!$C$6:$K$35,9,FALSE))</f>
        <v/>
      </c>
      <c r="AC164" s="321" t="str">
        <f>IF(AC163="","",VLOOKUP(AC163,'シフト記号表（勤務時間帯）'!$C$6:$K$35,9,FALSE))</f>
        <v/>
      </c>
      <c r="AD164" s="321" t="str">
        <f>IF(AD163="","",VLOOKUP(AD163,'シフト記号表（勤務時間帯）'!$C$6:$K$35,9,FALSE))</f>
        <v/>
      </c>
      <c r="AE164" s="321" t="str">
        <f>IF(AE163="","",VLOOKUP(AE163,'シフト記号表（勤務時間帯）'!$C$6:$K$35,9,FALSE))</f>
        <v/>
      </c>
      <c r="AF164" s="322" t="str">
        <f>IF(AF163="","",VLOOKUP(AF163,'シフト記号表（勤務時間帯）'!$C$6:$K$35,9,FALSE))</f>
        <v/>
      </c>
      <c r="AG164" s="320" t="str">
        <f>IF(AG163="","",VLOOKUP(AG163,'シフト記号表（勤務時間帯）'!$C$6:$K$35,9,FALSE))</f>
        <v/>
      </c>
      <c r="AH164" s="321" t="str">
        <f>IF(AH163="","",VLOOKUP(AH163,'シフト記号表（勤務時間帯）'!$C$6:$K$35,9,FALSE))</f>
        <v/>
      </c>
      <c r="AI164" s="321" t="str">
        <f>IF(AI163="","",VLOOKUP(AI163,'シフト記号表（勤務時間帯）'!$C$6:$K$35,9,FALSE))</f>
        <v/>
      </c>
      <c r="AJ164" s="321" t="str">
        <f>IF(AJ163="","",VLOOKUP(AJ163,'シフト記号表（勤務時間帯）'!$C$6:$K$35,9,FALSE))</f>
        <v/>
      </c>
      <c r="AK164" s="321" t="str">
        <f>IF(AK163="","",VLOOKUP(AK163,'シフト記号表（勤務時間帯）'!$C$6:$K$35,9,FALSE))</f>
        <v/>
      </c>
      <c r="AL164" s="321" t="str">
        <f>IF(AL163="","",VLOOKUP(AL163,'シフト記号表（勤務時間帯）'!$C$6:$K$35,9,FALSE))</f>
        <v/>
      </c>
      <c r="AM164" s="322" t="str">
        <f>IF(AM163="","",VLOOKUP(AM163,'シフト記号表（勤務時間帯）'!$C$6:$K$35,9,FALSE))</f>
        <v/>
      </c>
      <c r="AN164" s="320" t="str">
        <f>IF(AN163="","",VLOOKUP(AN163,'シフト記号表（勤務時間帯）'!$C$6:$K$35,9,FALSE))</f>
        <v/>
      </c>
      <c r="AO164" s="321" t="str">
        <f>IF(AO163="","",VLOOKUP(AO163,'シフト記号表（勤務時間帯）'!$C$6:$K$35,9,FALSE))</f>
        <v/>
      </c>
      <c r="AP164" s="321" t="str">
        <f>IF(AP163="","",VLOOKUP(AP163,'シフト記号表（勤務時間帯）'!$C$6:$K$35,9,FALSE))</f>
        <v/>
      </c>
      <c r="AQ164" s="321" t="str">
        <f>IF(AQ163="","",VLOOKUP(AQ163,'シフト記号表（勤務時間帯）'!$C$6:$K$35,9,FALSE))</f>
        <v/>
      </c>
      <c r="AR164" s="321" t="str">
        <f>IF(AR163="","",VLOOKUP(AR163,'シフト記号表（勤務時間帯）'!$C$6:$K$35,9,FALSE))</f>
        <v/>
      </c>
      <c r="AS164" s="321" t="str">
        <f>IF(AS163="","",VLOOKUP(AS163,'シフト記号表（勤務時間帯）'!$C$6:$K$35,9,FALSE))</f>
        <v/>
      </c>
      <c r="AT164" s="322" t="str">
        <f>IF(AT163="","",VLOOKUP(AT163,'シフト記号表（勤務時間帯）'!$C$6:$K$35,9,FALSE))</f>
        <v/>
      </c>
      <c r="AU164" s="320" t="str">
        <f>IF(AU163="","",VLOOKUP(AU163,'シフト記号表（勤務時間帯）'!$C$6:$K$35,9,FALSE))</f>
        <v/>
      </c>
      <c r="AV164" s="321" t="str">
        <f>IF(AV163="","",VLOOKUP(AV163,'シフト記号表（勤務時間帯）'!$C$6:$K$35,9,FALSE))</f>
        <v/>
      </c>
      <c r="AW164" s="321" t="str">
        <f>IF(AW163="","",VLOOKUP(AW163,'シフト記号表（勤務時間帯）'!$C$6:$K$35,9,FALSE))</f>
        <v/>
      </c>
      <c r="AX164" s="790">
        <f>IF($BB$3="４週",SUM(S164:AT164),IF($BB$3="暦月",SUM(S164:AW164),""))</f>
        <v>0</v>
      </c>
      <c r="AY164" s="791"/>
      <c r="AZ164" s="792">
        <f>IF($BB$3="４週",AX164/4,IF($BB$3="暦月",'勤務形態一覧表（100名）'!AX164/('勤務形態一覧表（100名）'!$BB$8/7),""))</f>
        <v>0</v>
      </c>
      <c r="BA164" s="793"/>
      <c r="BB164" s="783"/>
      <c r="BC164" s="758"/>
      <c r="BD164" s="758"/>
      <c r="BE164" s="758"/>
      <c r="BF164" s="759"/>
    </row>
    <row r="165" spans="2:58" ht="20.25" customHeight="1" x14ac:dyDescent="0.15">
      <c r="B165" s="831"/>
      <c r="C165" s="839"/>
      <c r="D165" s="840"/>
      <c r="E165" s="841"/>
      <c r="F165" s="395">
        <f>C163</f>
        <v>0</v>
      </c>
      <c r="G165" s="749"/>
      <c r="H165" s="753"/>
      <c r="I165" s="751"/>
      <c r="J165" s="751"/>
      <c r="K165" s="752"/>
      <c r="L165" s="760"/>
      <c r="M165" s="761"/>
      <c r="N165" s="761"/>
      <c r="O165" s="762"/>
      <c r="P165" s="828" t="s">
        <v>485</v>
      </c>
      <c r="Q165" s="829"/>
      <c r="R165" s="830"/>
      <c r="S165" s="324" t="str">
        <f>IF(S163="","",VLOOKUP(S163,'シフト記号表（勤務時間帯）'!$C$6:$U$35,19,FALSE))</f>
        <v/>
      </c>
      <c r="T165" s="325" t="str">
        <f>IF(T163="","",VLOOKUP(T163,'シフト記号表（勤務時間帯）'!$C$6:$U$35,19,FALSE))</f>
        <v/>
      </c>
      <c r="U165" s="325" t="str">
        <f>IF(U163="","",VLOOKUP(U163,'シフト記号表（勤務時間帯）'!$C$6:$U$35,19,FALSE))</f>
        <v/>
      </c>
      <c r="V165" s="325" t="str">
        <f>IF(V163="","",VLOOKUP(V163,'シフト記号表（勤務時間帯）'!$C$6:$U$35,19,FALSE))</f>
        <v/>
      </c>
      <c r="W165" s="325" t="str">
        <f>IF(W163="","",VLOOKUP(W163,'シフト記号表（勤務時間帯）'!$C$6:$U$35,19,FALSE))</f>
        <v/>
      </c>
      <c r="X165" s="325" t="str">
        <f>IF(X163="","",VLOOKUP(X163,'シフト記号表（勤務時間帯）'!$C$6:$U$35,19,FALSE))</f>
        <v/>
      </c>
      <c r="Y165" s="326" t="str">
        <f>IF(Y163="","",VLOOKUP(Y163,'シフト記号表（勤務時間帯）'!$C$6:$U$35,19,FALSE))</f>
        <v/>
      </c>
      <c r="Z165" s="324" t="str">
        <f>IF(Z163="","",VLOOKUP(Z163,'シフト記号表（勤務時間帯）'!$C$6:$U$35,19,FALSE))</f>
        <v/>
      </c>
      <c r="AA165" s="325" t="str">
        <f>IF(AA163="","",VLOOKUP(AA163,'シフト記号表（勤務時間帯）'!$C$6:$U$35,19,FALSE))</f>
        <v/>
      </c>
      <c r="AB165" s="325" t="str">
        <f>IF(AB163="","",VLOOKUP(AB163,'シフト記号表（勤務時間帯）'!$C$6:$U$35,19,FALSE))</f>
        <v/>
      </c>
      <c r="AC165" s="325" t="str">
        <f>IF(AC163="","",VLOOKUP(AC163,'シフト記号表（勤務時間帯）'!$C$6:$U$35,19,FALSE))</f>
        <v/>
      </c>
      <c r="AD165" s="325" t="str">
        <f>IF(AD163="","",VLOOKUP(AD163,'シフト記号表（勤務時間帯）'!$C$6:$U$35,19,FALSE))</f>
        <v/>
      </c>
      <c r="AE165" s="325" t="str">
        <f>IF(AE163="","",VLOOKUP(AE163,'シフト記号表（勤務時間帯）'!$C$6:$U$35,19,FALSE))</f>
        <v/>
      </c>
      <c r="AF165" s="326" t="str">
        <f>IF(AF163="","",VLOOKUP(AF163,'シフト記号表（勤務時間帯）'!$C$6:$U$35,19,FALSE))</f>
        <v/>
      </c>
      <c r="AG165" s="324" t="str">
        <f>IF(AG163="","",VLOOKUP(AG163,'シフト記号表（勤務時間帯）'!$C$6:$U$35,19,FALSE))</f>
        <v/>
      </c>
      <c r="AH165" s="325" t="str">
        <f>IF(AH163="","",VLOOKUP(AH163,'シフト記号表（勤務時間帯）'!$C$6:$U$35,19,FALSE))</f>
        <v/>
      </c>
      <c r="AI165" s="325" t="str">
        <f>IF(AI163="","",VLOOKUP(AI163,'シフト記号表（勤務時間帯）'!$C$6:$U$35,19,FALSE))</f>
        <v/>
      </c>
      <c r="AJ165" s="325" t="str">
        <f>IF(AJ163="","",VLOOKUP(AJ163,'シフト記号表（勤務時間帯）'!$C$6:$U$35,19,FALSE))</f>
        <v/>
      </c>
      <c r="AK165" s="325" t="str">
        <f>IF(AK163="","",VLOOKUP(AK163,'シフト記号表（勤務時間帯）'!$C$6:$U$35,19,FALSE))</f>
        <v/>
      </c>
      <c r="AL165" s="325" t="str">
        <f>IF(AL163="","",VLOOKUP(AL163,'シフト記号表（勤務時間帯）'!$C$6:$U$35,19,FALSE))</f>
        <v/>
      </c>
      <c r="AM165" s="326" t="str">
        <f>IF(AM163="","",VLOOKUP(AM163,'シフト記号表（勤務時間帯）'!$C$6:$U$35,19,FALSE))</f>
        <v/>
      </c>
      <c r="AN165" s="324" t="str">
        <f>IF(AN163="","",VLOOKUP(AN163,'シフト記号表（勤務時間帯）'!$C$6:$U$35,19,FALSE))</f>
        <v/>
      </c>
      <c r="AO165" s="325" t="str">
        <f>IF(AO163="","",VLOOKUP(AO163,'シフト記号表（勤務時間帯）'!$C$6:$U$35,19,FALSE))</f>
        <v/>
      </c>
      <c r="AP165" s="325" t="str">
        <f>IF(AP163="","",VLOOKUP(AP163,'シフト記号表（勤務時間帯）'!$C$6:$U$35,19,FALSE))</f>
        <v/>
      </c>
      <c r="AQ165" s="325" t="str">
        <f>IF(AQ163="","",VLOOKUP(AQ163,'シフト記号表（勤務時間帯）'!$C$6:$U$35,19,FALSE))</f>
        <v/>
      </c>
      <c r="AR165" s="325" t="str">
        <f>IF(AR163="","",VLOOKUP(AR163,'シフト記号表（勤務時間帯）'!$C$6:$U$35,19,FALSE))</f>
        <v/>
      </c>
      <c r="AS165" s="325" t="str">
        <f>IF(AS163="","",VLOOKUP(AS163,'シフト記号表（勤務時間帯）'!$C$6:$U$35,19,FALSE))</f>
        <v/>
      </c>
      <c r="AT165" s="326" t="str">
        <f>IF(AT163="","",VLOOKUP(AT163,'シフト記号表（勤務時間帯）'!$C$6:$U$35,19,FALSE))</f>
        <v/>
      </c>
      <c r="AU165" s="324" t="str">
        <f>IF(AU163="","",VLOOKUP(AU163,'シフト記号表（勤務時間帯）'!$C$6:$U$35,19,FALSE))</f>
        <v/>
      </c>
      <c r="AV165" s="325" t="str">
        <f>IF(AV163="","",VLOOKUP(AV163,'シフト記号表（勤務時間帯）'!$C$6:$U$35,19,FALSE))</f>
        <v/>
      </c>
      <c r="AW165" s="325" t="str">
        <f>IF(AW163="","",VLOOKUP(AW163,'シフト記号表（勤務時間帯）'!$C$6:$U$35,19,FALSE))</f>
        <v/>
      </c>
      <c r="AX165" s="797">
        <f>IF($BB$3="４週",SUM(S165:AT165),IF($BB$3="暦月",SUM(S165:AW165),""))</f>
        <v>0</v>
      </c>
      <c r="AY165" s="798"/>
      <c r="AZ165" s="799">
        <f>IF($BB$3="４週",AX165/4,IF($BB$3="暦月",'勤務形態一覧表（100名）'!AX165/('勤務形態一覧表（100名）'!$BB$8/7),""))</f>
        <v>0</v>
      </c>
      <c r="BA165" s="800"/>
      <c r="BB165" s="847"/>
      <c r="BC165" s="761"/>
      <c r="BD165" s="761"/>
      <c r="BE165" s="761"/>
      <c r="BF165" s="762"/>
    </row>
    <row r="166" spans="2:58" ht="20.25" customHeight="1" x14ac:dyDescent="0.15">
      <c r="B166" s="831">
        <f>B163+1</f>
        <v>49</v>
      </c>
      <c r="C166" s="833"/>
      <c r="D166" s="834"/>
      <c r="E166" s="835"/>
      <c r="F166" s="327"/>
      <c r="G166" s="747"/>
      <c r="H166" s="750"/>
      <c r="I166" s="751"/>
      <c r="J166" s="751"/>
      <c r="K166" s="752"/>
      <c r="L166" s="754"/>
      <c r="M166" s="755"/>
      <c r="N166" s="755"/>
      <c r="O166" s="756"/>
      <c r="P166" s="763" t="s">
        <v>771</v>
      </c>
      <c r="Q166" s="764"/>
      <c r="R166" s="765"/>
      <c r="S166" s="392"/>
      <c r="T166" s="393"/>
      <c r="U166" s="393"/>
      <c r="V166" s="393"/>
      <c r="W166" s="393"/>
      <c r="X166" s="393"/>
      <c r="Y166" s="394"/>
      <c r="Z166" s="392"/>
      <c r="AA166" s="393"/>
      <c r="AB166" s="393"/>
      <c r="AC166" s="393"/>
      <c r="AD166" s="393"/>
      <c r="AE166" s="393"/>
      <c r="AF166" s="394"/>
      <c r="AG166" s="392"/>
      <c r="AH166" s="393"/>
      <c r="AI166" s="393"/>
      <c r="AJ166" s="393"/>
      <c r="AK166" s="393"/>
      <c r="AL166" s="393"/>
      <c r="AM166" s="394"/>
      <c r="AN166" s="392"/>
      <c r="AO166" s="393"/>
      <c r="AP166" s="393"/>
      <c r="AQ166" s="393"/>
      <c r="AR166" s="393"/>
      <c r="AS166" s="393"/>
      <c r="AT166" s="394"/>
      <c r="AU166" s="392"/>
      <c r="AV166" s="393"/>
      <c r="AW166" s="393"/>
      <c r="AX166" s="949"/>
      <c r="AY166" s="950"/>
      <c r="AZ166" s="951"/>
      <c r="BA166" s="952"/>
      <c r="BB166" s="782"/>
      <c r="BC166" s="755"/>
      <c r="BD166" s="755"/>
      <c r="BE166" s="755"/>
      <c r="BF166" s="756"/>
    </row>
    <row r="167" spans="2:58" ht="20.25" customHeight="1" x14ac:dyDescent="0.15">
      <c r="B167" s="831"/>
      <c r="C167" s="836"/>
      <c r="D167" s="837"/>
      <c r="E167" s="838"/>
      <c r="F167" s="319"/>
      <c r="G167" s="748"/>
      <c r="H167" s="753"/>
      <c r="I167" s="751"/>
      <c r="J167" s="751"/>
      <c r="K167" s="752"/>
      <c r="L167" s="757"/>
      <c r="M167" s="758"/>
      <c r="N167" s="758"/>
      <c r="O167" s="759"/>
      <c r="P167" s="787" t="s">
        <v>484</v>
      </c>
      <c r="Q167" s="788"/>
      <c r="R167" s="789"/>
      <c r="S167" s="320" t="str">
        <f>IF(S166="","",VLOOKUP(S166,'シフト記号表（勤務時間帯）'!$C$6:$K$35,9,FALSE))</f>
        <v/>
      </c>
      <c r="T167" s="321" t="str">
        <f>IF(T166="","",VLOOKUP(T166,'シフト記号表（勤務時間帯）'!$C$6:$K$35,9,FALSE))</f>
        <v/>
      </c>
      <c r="U167" s="321" t="str">
        <f>IF(U166="","",VLOOKUP(U166,'シフト記号表（勤務時間帯）'!$C$6:$K$35,9,FALSE))</f>
        <v/>
      </c>
      <c r="V167" s="321" t="str">
        <f>IF(V166="","",VLOOKUP(V166,'シフト記号表（勤務時間帯）'!$C$6:$K$35,9,FALSE))</f>
        <v/>
      </c>
      <c r="W167" s="321" t="str">
        <f>IF(W166="","",VLOOKUP(W166,'シフト記号表（勤務時間帯）'!$C$6:$K$35,9,FALSE))</f>
        <v/>
      </c>
      <c r="X167" s="321" t="str">
        <f>IF(X166="","",VLOOKUP(X166,'シフト記号表（勤務時間帯）'!$C$6:$K$35,9,FALSE))</f>
        <v/>
      </c>
      <c r="Y167" s="322" t="str">
        <f>IF(Y166="","",VLOOKUP(Y166,'シフト記号表（勤務時間帯）'!$C$6:$K$35,9,FALSE))</f>
        <v/>
      </c>
      <c r="Z167" s="320" t="str">
        <f>IF(Z166="","",VLOOKUP(Z166,'シフト記号表（勤務時間帯）'!$C$6:$K$35,9,FALSE))</f>
        <v/>
      </c>
      <c r="AA167" s="321" t="str">
        <f>IF(AA166="","",VLOOKUP(AA166,'シフト記号表（勤務時間帯）'!$C$6:$K$35,9,FALSE))</f>
        <v/>
      </c>
      <c r="AB167" s="321" t="str">
        <f>IF(AB166="","",VLOOKUP(AB166,'シフト記号表（勤務時間帯）'!$C$6:$K$35,9,FALSE))</f>
        <v/>
      </c>
      <c r="AC167" s="321" t="str">
        <f>IF(AC166="","",VLOOKUP(AC166,'シフト記号表（勤務時間帯）'!$C$6:$K$35,9,FALSE))</f>
        <v/>
      </c>
      <c r="AD167" s="321" t="str">
        <f>IF(AD166="","",VLOOKUP(AD166,'シフト記号表（勤務時間帯）'!$C$6:$K$35,9,FALSE))</f>
        <v/>
      </c>
      <c r="AE167" s="321" t="str">
        <f>IF(AE166="","",VLOOKUP(AE166,'シフト記号表（勤務時間帯）'!$C$6:$K$35,9,FALSE))</f>
        <v/>
      </c>
      <c r="AF167" s="322" t="str">
        <f>IF(AF166="","",VLOOKUP(AF166,'シフト記号表（勤務時間帯）'!$C$6:$K$35,9,FALSE))</f>
        <v/>
      </c>
      <c r="AG167" s="320" t="str">
        <f>IF(AG166="","",VLOOKUP(AG166,'シフト記号表（勤務時間帯）'!$C$6:$K$35,9,FALSE))</f>
        <v/>
      </c>
      <c r="AH167" s="321" t="str">
        <f>IF(AH166="","",VLOOKUP(AH166,'シフト記号表（勤務時間帯）'!$C$6:$K$35,9,FALSE))</f>
        <v/>
      </c>
      <c r="AI167" s="321" t="str">
        <f>IF(AI166="","",VLOOKUP(AI166,'シフト記号表（勤務時間帯）'!$C$6:$K$35,9,FALSE))</f>
        <v/>
      </c>
      <c r="AJ167" s="321" t="str">
        <f>IF(AJ166="","",VLOOKUP(AJ166,'シフト記号表（勤務時間帯）'!$C$6:$K$35,9,FALSE))</f>
        <v/>
      </c>
      <c r="AK167" s="321" t="str">
        <f>IF(AK166="","",VLOOKUP(AK166,'シフト記号表（勤務時間帯）'!$C$6:$K$35,9,FALSE))</f>
        <v/>
      </c>
      <c r="AL167" s="321" t="str">
        <f>IF(AL166="","",VLOOKUP(AL166,'シフト記号表（勤務時間帯）'!$C$6:$K$35,9,FALSE))</f>
        <v/>
      </c>
      <c r="AM167" s="322" t="str">
        <f>IF(AM166="","",VLOOKUP(AM166,'シフト記号表（勤務時間帯）'!$C$6:$K$35,9,FALSE))</f>
        <v/>
      </c>
      <c r="AN167" s="320" t="str">
        <f>IF(AN166="","",VLOOKUP(AN166,'シフト記号表（勤務時間帯）'!$C$6:$K$35,9,FALSE))</f>
        <v/>
      </c>
      <c r="AO167" s="321" t="str">
        <f>IF(AO166="","",VLOOKUP(AO166,'シフト記号表（勤務時間帯）'!$C$6:$K$35,9,FALSE))</f>
        <v/>
      </c>
      <c r="AP167" s="321" t="str">
        <f>IF(AP166="","",VLOOKUP(AP166,'シフト記号表（勤務時間帯）'!$C$6:$K$35,9,FALSE))</f>
        <v/>
      </c>
      <c r="AQ167" s="321" t="str">
        <f>IF(AQ166="","",VLOOKUP(AQ166,'シフト記号表（勤務時間帯）'!$C$6:$K$35,9,FALSE))</f>
        <v/>
      </c>
      <c r="AR167" s="321" t="str">
        <f>IF(AR166="","",VLOOKUP(AR166,'シフト記号表（勤務時間帯）'!$C$6:$K$35,9,FALSE))</f>
        <v/>
      </c>
      <c r="AS167" s="321" t="str">
        <f>IF(AS166="","",VLOOKUP(AS166,'シフト記号表（勤務時間帯）'!$C$6:$K$35,9,FALSE))</f>
        <v/>
      </c>
      <c r="AT167" s="322" t="str">
        <f>IF(AT166="","",VLOOKUP(AT166,'シフト記号表（勤務時間帯）'!$C$6:$K$35,9,FALSE))</f>
        <v/>
      </c>
      <c r="AU167" s="320" t="str">
        <f>IF(AU166="","",VLOOKUP(AU166,'シフト記号表（勤務時間帯）'!$C$6:$K$35,9,FALSE))</f>
        <v/>
      </c>
      <c r="AV167" s="321" t="str">
        <f>IF(AV166="","",VLOOKUP(AV166,'シフト記号表（勤務時間帯）'!$C$6:$K$35,9,FALSE))</f>
        <v/>
      </c>
      <c r="AW167" s="321" t="str">
        <f>IF(AW166="","",VLOOKUP(AW166,'シフト記号表（勤務時間帯）'!$C$6:$K$35,9,FALSE))</f>
        <v/>
      </c>
      <c r="AX167" s="790">
        <f>IF($BB$3="４週",SUM(S167:AT167),IF($BB$3="暦月",SUM(S167:AW167),""))</f>
        <v>0</v>
      </c>
      <c r="AY167" s="791"/>
      <c r="AZ167" s="792">
        <f>IF($BB$3="４週",AX167/4,IF($BB$3="暦月",'勤務形態一覧表（100名）'!AX167/('勤務形態一覧表（100名）'!$BB$8/7),""))</f>
        <v>0</v>
      </c>
      <c r="BA167" s="793"/>
      <c r="BB167" s="783"/>
      <c r="BC167" s="758"/>
      <c r="BD167" s="758"/>
      <c r="BE167" s="758"/>
      <c r="BF167" s="759"/>
    </row>
    <row r="168" spans="2:58" ht="20.25" customHeight="1" x14ac:dyDescent="0.15">
      <c r="B168" s="831"/>
      <c r="C168" s="839"/>
      <c r="D168" s="840"/>
      <c r="E168" s="841"/>
      <c r="F168" s="395">
        <f>C166</f>
        <v>0</v>
      </c>
      <c r="G168" s="749"/>
      <c r="H168" s="753"/>
      <c r="I168" s="751"/>
      <c r="J168" s="751"/>
      <c r="K168" s="752"/>
      <c r="L168" s="760"/>
      <c r="M168" s="761"/>
      <c r="N168" s="761"/>
      <c r="O168" s="762"/>
      <c r="P168" s="828" t="s">
        <v>485</v>
      </c>
      <c r="Q168" s="829"/>
      <c r="R168" s="830"/>
      <c r="S168" s="324" t="str">
        <f>IF(S166="","",VLOOKUP(S166,'シフト記号表（勤務時間帯）'!$C$6:$U$35,19,FALSE))</f>
        <v/>
      </c>
      <c r="T168" s="325" t="str">
        <f>IF(T166="","",VLOOKUP(T166,'シフト記号表（勤務時間帯）'!$C$6:$U$35,19,FALSE))</f>
        <v/>
      </c>
      <c r="U168" s="325" t="str">
        <f>IF(U166="","",VLOOKUP(U166,'シフト記号表（勤務時間帯）'!$C$6:$U$35,19,FALSE))</f>
        <v/>
      </c>
      <c r="V168" s="325" t="str">
        <f>IF(V166="","",VLOOKUP(V166,'シフト記号表（勤務時間帯）'!$C$6:$U$35,19,FALSE))</f>
        <v/>
      </c>
      <c r="W168" s="325" t="str">
        <f>IF(W166="","",VLOOKUP(W166,'シフト記号表（勤務時間帯）'!$C$6:$U$35,19,FALSE))</f>
        <v/>
      </c>
      <c r="X168" s="325" t="str">
        <f>IF(X166="","",VLOOKUP(X166,'シフト記号表（勤務時間帯）'!$C$6:$U$35,19,FALSE))</f>
        <v/>
      </c>
      <c r="Y168" s="326" t="str">
        <f>IF(Y166="","",VLOOKUP(Y166,'シフト記号表（勤務時間帯）'!$C$6:$U$35,19,FALSE))</f>
        <v/>
      </c>
      <c r="Z168" s="324" t="str">
        <f>IF(Z166="","",VLOOKUP(Z166,'シフト記号表（勤務時間帯）'!$C$6:$U$35,19,FALSE))</f>
        <v/>
      </c>
      <c r="AA168" s="325" t="str">
        <f>IF(AA166="","",VLOOKUP(AA166,'シフト記号表（勤務時間帯）'!$C$6:$U$35,19,FALSE))</f>
        <v/>
      </c>
      <c r="AB168" s="325" t="str">
        <f>IF(AB166="","",VLOOKUP(AB166,'シフト記号表（勤務時間帯）'!$C$6:$U$35,19,FALSE))</f>
        <v/>
      </c>
      <c r="AC168" s="325" t="str">
        <f>IF(AC166="","",VLOOKUP(AC166,'シフト記号表（勤務時間帯）'!$C$6:$U$35,19,FALSE))</f>
        <v/>
      </c>
      <c r="AD168" s="325" t="str">
        <f>IF(AD166="","",VLOOKUP(AD166,'シフト記号表（勤務時間帯）'!$C$6:$U$35,19,FALSE))</f>
        <v/>
      </c>
      <c r="AE168" s="325" t="str">
        <f>IF(AE166="","",VLOOKUP(AE166,'シフト記号表（勤務時間帯）'!$C$6:$U$35,19,FALSE))</f>
        <v/>
      </c>
      <c r="AF168" s="326" t="str">
        <f>IF(AF166="","",VLOOKUP(AF166,'シフト記号表（勤務時間帯）'!$C$6:$U$35,19,FALSE))</f>
        <v/>
      </c>
      <c r="AG168" s="324" t="str">
        <f>IF(AG166="","",VLOOKUP(AG166,'シフト記号表（勤務時間帯）'!$C$6:$U$35,19,FALSE))</f>
        <v/>
      </c>
      <c r="AH168" s="325" t="str">
        <f>IF(AH166="","",VLOOKUP(AH166,'シフト記号表（勤務時間帯）'!$C$6:$U$35,19,FALSE))</f>
        <v/>
      </c>
      <c r="AI168" s="325" t="str">
        <f>IF(AI166="","",VLOOKUP(AI166,'シフト記号表（勤務時間帯）'!$C$6:$U$35,19,FALSE))</f>
        <v/>
      </c>
      <c r="AJ168" s="325" t="str">
        <f>IF(AJ166="","",VLOOKUP(AJ166,'シフト記号表（勤務時間帯）'!$C$6:$U$35,19,FALSE))</f>
        <v/>
      </c>
      <c r="AK168" s="325" t="str">
        <f>IF(AK166="","",VLOOKUP(AK166,'シフト記号表（勤務時間帯）'!$C$6:$U$35,19,FALSE))</f>
        <v/>
      </c>
      <c r="AL168" s="325" t="str">
        <f>IF(AL166="","",VLOOKUP(AL166,'シフト記号表（勤務時間帯）'!$C$6:$U$35,19,FALSE))</f>
        <v/>
      </c>
      <c r="AM168" s="326" t="str">
        <f>IF(AM166="","",VLOOKUP(AM166,'シフト記号表（勤務時間帯）'!$C$6:$U$35,19,FALSE))</f>
        <v/>
      </c>
      <c r="AN168" s="324" t="str">
        <f>IF(AN166="","",VLOOKUP(AN166,'シフト記号表（勤務時間帯）'!$C$6:$U$35,19,FALSE))</f>
        <v/>
      </c>
      <c r="AO168" s="325" t="str">
        <f>IF(AO166="","",VLOOKUP(AO166,'シフト記号表（勤務時間帯）'!$C$6:$U$35,19,FALSE))</f>
        <v/>
      </c>
      <c r="AP168" s="325" t="str">
        <f>IF(AP166="","",VLOOKUP(AP166,'シフト記号表（勤務時間帯）'!$C$6:$U$35,19,FALSE))</f>
        <v/>
      </c>
      <c r="AQ168" s="325" t="str">
        <f>IF(AQ166="","",VLOOKUP(AQ166,'シフト記号表（勤務時間帯）'!$C$6:$U$35,19,FALSE))</f>
        <v/>
      </c>
      <c r="AR168" s="325" t="str">
        <f>IF(AR166="","",VLOOKUP(AR166,'シフト記号表（勤務時間帯）'!$C$6:$U$35,19,FALSE))</f>
        <v/>
      </c>
      <c r="AS168" s="325" t="str">
        <f>IF(AS166="","",VLOOKUP(AS166,'シフト記号表（勤務時間帯）'!$C$6:$U$35,19,FALSE))</f>
        <v/>
      </c>
      <c r="AT168" s="326" t="str">
        <f>IF(AT166="","",VLOOKUP(AT166,'シフト記号表（勤務時間帯）'!$C$6:$U$35,19,FALSE))</f>
        <v/>
      </c>
      <c r="AU168" s="324" t="str">
        <f>IF(AU166="","",VLOOKUP(AU166,'シフト記号表（勤務時間帯）'!$C$6:$U$35,19,FALSE))</f>
        <v/>
      </c>
      <c r="AV168" s="325" t="str">
        <f>IF(AV166="","",VLOOKUP(AV166,'シフト記号表（勤務時間帯）'!$C$6:$U$35,19,FALSE))</f>
        <v/>
      </c>
      <c r="AW168" s="325" t="str">
        <f>IF(AW166="","",VLOOKUP(AW166,'シフト記号表（勤務時間帯）'!$C$6:$U$35,19,FALSE))</f>
        <v/>
      </c>
      <c r="AX168" s="797">
        <f>IF($BB$3="４週",SUM(S168:AT168),IF($BB$3="暦月",SUM(S168:AW168),""))</f>
        <v>0</v>
      </c>
      <c r="AY168" s="798"/>
      <c r="AZ168" s="799">
        <f>IF($BB$3="４週",AX168/4,IF($BB$3="暦月",'勤務形態一覧表（100名）'!AX168/('勤務形態一覧表（100名）'!$BB$8/7),""))</f>
        <v>0</v>
      </c>
      <c r="BA168" s="800"/>
      <c r="BB168" s="847"/>
      <c r="BC168" s="761"/>
      <c r="BD168" s="761"/>
      <c r="BE168" s="761"/>
      <c r="BF168" s="762"/>
    </row>
    <row r="169" spans="2:58" ht="20.25" customHeight="1" x14ac:dyDescent="0.15">
      <c r="B169" s="831">
        <f>B166+1</f>
        <v>50</v>
      </c>
      <c r="C169" s="833"/>
      <c r="D169" s="834"/>
      <c r="E169" s="835"/>
      <c r="F169" s="327"/>
      <c r="G169" s="747"/>
      <c r="H169" s="750"/>
      <c r="I169" s="751"/>
      <c r="J169" s="751"/>
      <c r="K169" s="752"/>
      <c r="L169" s="754"/>
      <c r="M169" s="755"/>
      <c r="N169" s="755"/>
      <c r="O169" s="756"/>
      <c r="P169" s="763" t="s">
        <v>771</v>
      </c>
      <c r="Q169" s="764"/>
      <c r="R169" s="765"/>
      <c r="S169" s="392"/>
      <c r="T169" s="393"/>
      <c r="U169" s="393"/>
      <c r="V169" s="393"/>
      <c r="W169" s="393"/>
      <c r="X169" s="393"/>
      <c r="Y169" s="394"/>
      <c r="Z169" s="392"/>
      <c r="AA169" s="393"/>
      <c r="AB169" s="393"/>
      <c r="AC169" s="393"/>
      <c r="AD169" s="393"/>
      <c r="AE169" s="393"/>
      <c r="AF169" s="394"/>
      <c r="AG169" s="392"/>
      <c r="AH169" s="393"/>
      <c r="AI169" s="393"/>
      <c r="AJ169" s="393"/>
      <c r="AK169" s="393"/>
      <c r="AL169" s="393"/>
      <c r="AM169" s="394"/>
      <c r="AN169" s="392"/>
      <c r="AO169" s="393"/>
      <c r="AP169" s="393"/>
      <c r="AQ169" s="393"/>
      <c r="AR169" s="393"/>
      <c r="AS169" s="393"/>
      <c r="AT169" s="394"/>
      <c r="AU169" s="392"/>
      <c r="AV169" s="393"/>
      <c r="AW169" s="393"/>
      <c r="AX169" s="949"/>
      <c r="AY169" s="950"/>
      <c r="AZ169" s="951"/>
      <c r="BA169" s="952"/>
      <c r="BB169" s="782"/>
      <c r="BC169" s="755"/>
      <c r="BD169" s="755"/>
      <c r="BE169" s="755"/>
      <c r="BF169" s="756"/>
    </row>
    <row r="170" spans="2:58" ht="20.25" customHeight="1" x14ac:dyDescent="0.15">
      <c r="B170" s="831"/>
      <c r="C170" s="836"/>
      <c r="D170" s="837"/>
      <c r="E170" s="838"/>
      <c r="F170" s="319"/>
      <c r="G170" s="748"/>
      <c r="H170" s="753"/>
      <c r="I170" s="751"/>
      <c r="J170" s="751"/>
      <c r="K170" s="752"/>
      <c r="L170" s="757"/>
      <c r="M170" s="758"/>
      <c r="N170" s="758"/>
      <c r="O170" s="759"/>
      <c r="P170" s="787" t="s">
        <v>484</v>
      </c>
      <c r="Q170" s="788"/>
      <c r="R170" s="789"/>
      <c r="S170" s="320" t="str">
        <f>IF(S169="","",VLOOKUP(S169,'シフト記号表（勤務時間帯）'!$C$6:$K$35,9,FALSE))</f>
        <v/>
      </c>
      <c r="T170" s="321" t="str">
        <f>IF(T169="","",VLOOKUP(T169,'シフト記号表（勤務時間帯）'!$C$6:$K$35,9,FALSE))</f>
        <v/>
      </c>
      <c r="U170" s="321" t="str">
        <f>IF(U169="","",VLOOKUP(U169,'シフト記号表（勤務時間帯）'!$C$6:$K$35,9,FALSE))</f>
        <v/>
      </c>
      <c r="V170" s="321" t="str">
        <f>IF(V169="","",VLOOKUP(V169,'シフト記号表（勤務時間帯）'!$C$6:$K$35,9,FALSE))</f>
        <v/>
      </c>
      <c r="W170" s="321" t="str">
        <f>IF(W169="","",VLOOKUP(W169,'シフト記号表（勤務時間帯）'!$C$6:$K$35,9,FALSE))</f>
        <v/>
      </c>
      <c r="X170" s="321" t="str">
        <f>IF(X169="","",VLOOKUP(X169,'シフト記号表（勤務時間帯）'!$C$6:$K$35,9,FALSE))</f>
        <v/>
      </c>
      <c r="Y170" s="322" t="str">
        <f>IF(Y169="","",VLOOKUP(Y169,'シフト記号表（勤務時間帯）'!$C$6:$K$35,9,FALSE))</f>
        <v/>
      </c>
      <c r="Z170" s="320" t="str">
        <f>IF(Z169="","",VLOOKUP(Z169,'シフト記号表（勤務時間帯）'!$C$6:$K$35,9,FALSE))</f>
        <v/>
      </c>
      <c r="AA170" s="321" t="str">
        <f>IF(AA169="","",VLOOKUP(AA169,'シフト記号表（勤務時間帯）'!$C$6:$K$35,9,FALSE))</f>
        <v/>
      </c>
      <c r="AB170" s="321" t="str">
        <f>IF(AB169="","",VLOOKUP(AB169,'シフト記号表（勤務時間帯）'!$C$6:$K$35,9,FALSE))</f>
        <v/>
      </c>
      <c r="AC170" s="321" t="str">
        <f>IF(AC169="","",VLOOKUP(AC169,'シフト記号表（勤務時間帯）'!$C$6:$K$35,9,FALSE))</f>
        <v/>
      </c>
      <c r="AD170" s="321" t="str">
        <f>IF(AD169="","",VLOOKUP(AD169,'シフト記号表（勤務時間帯）'!$C$6:$K$35,9,FALSE))</f>
        <v/>
      </c>
      <c r="AE170" s="321" t="str">
        <f>IF(AE169="","",VLOOKUP(AE169,'シフト記号表（勤務時間帯）'!$C$6:$K$35,9,FALSE))</f>
        <v/>
      </c>
      <c r="AF170" s="322" t="str">
        <f>IF(AF169="","",VLOOKUP(AF169,'シフト記号表（勤務時間帯）'!$C$6:$K$35,9,FALSE))</f>
        <v/>
      </c>
      <c r="AG170" s="320" t="str">
        <f>IF(AG169="","",VLOOKUP(AG169,'シフト記号表（勤務時間帯）'!$C$6:$K$35,9,FALSE))</f>
        <v/>
      </c>
      <c r="AH170" s="321" t="str">
        <f>IF(AH169="","",VLOOKUP(AH169,'シフト記号表（勤務時間帯）'!$C$6:$K$35,9,FALSE))</f>
        <v/>
      </c>
      <c r="AI170" s="321" t="str">
        <f>IF(AI169="","",VLOOKUP(AI169,'シフト記号表（勤務時間帯）'!$C$6:$K$35,9,FALSE))</f>
        <v/>
      </c>
      <c r="AJ170" s="321" t="str">
        <f>IF(AJ169="","",VLOOKUP(AJ169,'シフト記号表（勤務時間帯）'!$C$6:$K$35,9,FALSE))</f>
        <v/>
      </c>
      <c r="AK170" s="321" t="str">
        <f>IF(AK169="","",VLOOKUP(AK169,'シフト記号表（勤務時間帯）'!$C$6:$K$35,9,FALSE))</f>
        <v/>
      </c>
      <c r="AL170" s="321" t="str">
        <f>IF(AL169="","",VLOOKUP(AL169,'シフト記号表（勤務時間帯）'!$C$6:$K$35,9,FALSE))</f>
        <v/>
      </c>
      <c r="AM170" s="322" t="str">
        <f>IF(AM169="","",VLOOKUP(AM169,'シフト記号表（勤務時間帯）'!$C$6:$K$35,9,FALSE))</f>
        <v/>
      </c>
      <c r="AN170" s="320" t="str">
        <f>IF(AN169="","",VLOOKUP(AN169,'シフト記号表（勤務時間帯）'!$C$6:$K$35,9,FALSE))</f>
        <v/>
      </c>
      <c r="AO170" s="321" t="str">
        <f>IF(AO169="","",VLOOKUP(AO169,'シフト記号表（勤務時間帯）'!$C$6:$K$35,9,FALSE))</f>
        <v/>
      </c>
      <c r="AP170" s="321" t="str">
        <f>IF(AP169="","",VLOOKUP(AP169,'シフト記号表（勤務時間帯）'!$C$6:$K$35,9,FALSE))</f>
        <v/>
      </c>
      <c r="AQ170" s="321" t="str">
        <f>IF(AQ169="","",VLOOKUP(AQ169,'シフト記号表（勤務時間帯）'!$C$6:$K$35,9,FALSE))</f>
        <v/>
      </c>
      <c r="AR170" s="321" t="str">
        <f>IF(AR169="","",VLOOKUP(AR169,'シフト記号表（勤務時間帯）'!$C$6:$K$35,9,FALSE))</f>
        <v/>
      </c>
      <c r="AS170" s="321" t="str">
        <f>IF(AS169="","",VLOOKUP(AS169,'シフト記号表（勤務時間帯）'!$C$6:$K$35,9,FALSE))</f>
        <v/>
      </c>
      <c r="AT170" s="322" t="str">
        <f>IF(AT169="","",VLOOKUP(AT169,'シフト記号表（勤務時間帯）'!$C$6:$K$35,9,FALSE))</f>
        <v/>
      </c>
      <c r="AU170" s="320" t="str">
        <f>IF(AU169="","",VLOOKUP(AU169,'シフト記号表（勤務時間帯）'!$C$6:$K$35,9,FALSE))</f>
        <v/>
      </c>
      <c r="AV170" s="321" t="str">
        <f>IF(AV169="","",VLOOKUP(AV169,'シフト記号表（勤務時間帯）'!$C$6:$K$35,9,FALSE))</f>
        <v/>
      </c>
      <c r="AW170" s="321" t="str">
        <f>IF(AW169="","",VLOOKUP(AW169,'シフト記号表（勤務時間帯）'!$C$6:$K$35,9,FALSE))</f>
        <v/>
      </c>
      <c r="AX170" s="790">
        <f>IF($BB$3="４週",SUM(S170:AT170),IF($BB$3="暦月",SUM(S170:AW170),""))</f>
        <v>0</v>
      </c>
      <c r="AY170" s="791"/>
      <c r="AZ170" s="792">
        <f>IF($BB$3="４週",AX170/4,IF($BB$3="暦月",'勤務形態一覧表（100名）'!AX170/('勤務形態一覧表（100名）'!$BB$8/7),""))</f>
        <v>0</v>
      </c>
      <c r="BA170" s="793"/>
      <c r="BB170" s="783"/>
      <c r="BC170" s="758"/>
      <c r="BD170" s="758"/>
      <c r="BE170" s="758"/>
      <c r="BF170" s="759"/>
    </row>
    <row r="171" spans="2:58" ht="20.25" customHeight="1" x14ac:dyDescent="0.15">
      <c r="B171" s="831"/>
      <c r="C171" s="839"/>
      <c r="D171" s="840"/>
      <c r="E171" s="841"/>
      <c r="F171" s="395">
        <f>C169</f>
        <v>0</v>
      </c>
      <c r="G171" s="749"/>
      <c r="H171" s="753"/>
      <c r="I171" s="751"/>
      <c r="J171" s="751"/>
      <c r="K171" s="752"/>
      <c r="L171" s="760"/>
      <c r="M171" s="761"/>
      <c r="N171" s="761"/>
      <c r="O171" s="762"/>
      <c r="P171" s="828" t="s">
        <v>485</v>
      </c>
      <c r="Q171" s="829"/>
      <c r="R171" s="830"/>
      <c r="S171" s="324" t="str">
        <f>IF(S169="","",VLOOKUP(S169,'シフト記号表（勤務時間帯）'!$C$6:$U$35,19,FALSE))</f>
        <v/>
      </c>
      <c r="T171" s="325" t="str">
        <f>IF(T169="","",VLOOKUP(T169,'シフト記号表（勤務時間帯）'!$C$6:$U$35,19,FALSE))</f>
        <v/>
      </c>
      <c r="U171" s="325" t="str">
        <f>IF(U169="","",VLOOKUP(U169,'シフト記号表（勤務時間帯）'!$C$6:$U$35,19,FALSE))</f>
        <v/>
      </c>
      <c r="V171" s="325" t="str">
        <f>IF(V169="","",VLOOKUP(V169,'シフト記号表（勤務時間帯）'!$C$6:$U$35,19,FALSE))</f>
        <v/>
      </c>
      <c r="W171" s="325" t="str">
        <f>IF(W169="","",VLOOKUP(W169,'シフト記号表（勤務時間帯）'!$C$6:$U$35,19,FALSE))</f>
        <v/>
      </c>
      <c r="X171" s="325" t="str">
        <f>IF(X169="","",VLOOKUP(X169,'シフト記号表（勤務時間帯）'!$C$6:$U$35,19,FALSE))</f>
        <v/>
      </c>
      <c r="Y171" s="326" t="str">
        <f>IF(Y169="","",VLOOKUP(Y169,'シフト記号表（勤務時間帯）'!$C$6:$U$35,19,FALSE))</f>
        <v/>
      </c>
      <c r="Z171" s="324" t="str">
        <f>IF(Z169="","",VLOOKUP(Z169,'シフト記号表（勤務時間帯）'!$C$6:$U$35,19,FALSE))</f>
        <v/>
      </c>
      <c r="AA171" s="325" t="str">
        <f>IF(AA169="","",VLOOKUP(AA169,'シフト記号表（勤務時間帯）'!$C$6:$U$35,19,FALSE))</f>
        <v/>
      </c>
      <c r="AB171" s="325" t="str">
        <f>IF(AB169="","",VLOOKUP(AB169,'シフト記号表（勤務時間帯）'!$C$6:$U$35,19,FALSE))</f>
        <v/>
      </c>
      <c r="AC171" s="325" t="str">
        <f>IF(AC169="","",VLOOKUP(AC169,'シフト記号表（勤務時間帯）'!$C$6:$U$35,19,FALSE))</f>
        <v/>
      </c>
      <c r="AD171" s="325" t="str">
        <f>IF(AD169="","",VLOOKUP(AD169,'シフト記号表（勤務時間帯）'!$C$6:$U$35,19,FALSE))</f>
        <v/>
      </c>
      <c r="AE171" s="325" t="str">
        <f>IF(AE169="","",VLOOKUP(AE169,'シフト記号表（勤務時間帯）'!$C$6:$U$35,19,FALSE))</f>
        <v/>
      </c>
      <c r="AF171" s="326" t="str">
        <f>IF(AF169="","",VLOOKUP(AF169,'シフト記号表（勤務時間帯）'!$C$6:$U$35,19,FALSE))</f>
        <v/>
      </c>
      <c r="AG171" s="324" t="str">
        <f>IF(AG169="","",VLOOKUP(AG169,'シフト記号表（勤務時間帯）'!$C$6:$U$35,19,FALSE))</f>
        <v/>
      </c>
      <c r="AH171" s="325" t="str">
        <f>IF(AH169="","",VLOOKUP(AH169,'シフト記号表（勤務時間帯）'!$C$6:$U$35,19,FALSE))</f>
        <v/>
      </c>
      <c r="AI171" s="325" t="str">
        <f>IF(AI169="","",VLOOKUP(AI169,'シフト記号表（勤務時間帯）'!$C$6:$U$35,19,FALSE))</f>
        <v/>
      </c>
      <c r="AJ171" s="325" t="str">
        <f>IF(AJ169="","",VLOOKUP(AJ169,'シフト記号表（勤務時間帯）'!$C$6:$U$35,19,FALSE))</f>
        <v/>
      </c>
      <c r="AK171" s="325" t="str">
        <f>IF(AK169="","",VLOOKUP(AK169,'シフト記号表（勤務時間帯）'!$C$6:$U$35,19,FALSE))</f>
        <v/>
      </c>
      <c r="AL171" s="325" t="str">
        <f>IF(AL169="","",VLOOKUP(AL169,'シフト記号表（勤務時間帯）'!$C$6:$U$35,19,FALSE))</f>
        <v/>
      </c>
      <c r="AM171" s="326" t="str">
        <f>IF(AM169="","",VLOOKUP(AM169,'シフト記号表（勤務時間帯）'!$C$6:$U$35,19,FALSE))</f>
        <v/>
      </c>
      <c r="AN171" s="324" t="str">
        <f>IF(AN169="","",VLOOKUP(AN169,'シフト記号表（勤務時間帯）'!$C$6:$U$35,19,FALSE))</f>
        <v/>
      </c>
      <c r="AO171" s="325" t="str">
        <f>IF(AO169="","",VLOOKUP(AO169,'シフト記号表（勤務時間帯）'!$C$6:$U$35,19,FALSE))</f>
        <v/>
      </c>
      <c r="AP171" s="325" t="str">
        <f>IF(AP169="","",VLOOKUP(AP169,'シフト記号表（勤務時間帯）'!$C$6:$U$35,19,FALSE))</f>
        <v/>
      </c>
      <c r="AQ171" s="325" t="str">
        <f>IF(AQ169="","",VLOOKUP(AQ169,'シフト記号表（勤務時間帯）'!$C$6:$U$35,19,FALSE))</f>
        <v/>
      </c>
      <c r="AR171" s="325" t="str">
        <f>IF(AR169="","",VLOOKUP(AR169,'シフト記号表（勤務時間帯）'!$C$6:$U$35,19,FALSE))</f>
        <v/>
      </c>
      <c r="AS171" s="325" t="str">
        <f>IF(AS169="","",VLOOKUP(AS169,'シフト記号表（勤務時間帯）'!$C$6:$U$35,19,FALSE))</f>
        <v/>
      </c>
      <c r="AT171" s="326" t="str">
        <f>IF(AT169="","",VLOOKUP(AT169,'シフト記号表（勤務時間帯）'!$C$6:$U$35,19,FALSE))</f>
        <v/>
      </c>
      <c r="AU171" s="324" t="str">
        <f>IF(AU169="","",VLOOKUP(AU169,'シフト記号表（勤務時間帯）'!$C$6:$U$35,19,FALSE))</f>
        <v/>
      </c>
      <c r="AV171" s="325" t="str">
        <f>IF(AV169="","",VLOOKUP(AV169,'シフト記号表（勤務時間帯）'!$C$6:$U$35,19,FALSE))</f>
        <v/>
      </c>
      <c r="AW171" s="325" t="str">
        <f>IF(AW169="","",VLOOKUP(AW169,'シフト記号表（勤務時間帯）'!$C$6:$U$35,19,FALSE))</f>
        <v/>
      </c>
      <c r="AX171" s="797">
        <f>IF($BB$3="４週",SUM(S171:AT171),IF($BB$3="暦月",SUM(S171:AW171),""))</f>
        <v>0</v>
      </c>
      <c r="AY171" s="798"/>
      <c r="AZ171" s="799">
        <f>IF($BB$3="４週",AX171/4,IF($BB$3="暦月",'勤務形態一覧表（100名）'!AX171/('勤務形態一覧表（100名）'!$BB$8/7),""))</f>
        <v>0</v>
      </c>
      <c r="BA171" s="800"/>
      <c r="BB171" s="847"/>
      <c r="BC171" s="761"/>
      <c r="BD171" s="761"/>
      <c r="BE171" s="761"/>
      <c r="BF171" s="762"/>
    </row>
    <row r="172" spans="2:58" ht="20.25" customHeight="1" x14ac:dyDescent="0.15">
      <c r="B172" s="831">
        <f>B169+1</f>
        <v>51</v>
      </c>
      <c r="C172" s="833"/>
      <c r="D172" s="834"/>
      <c r="E172" s="835"/>
      <c r="F172" s="327"/>
      <c r="G172" s="747"/>
      <c r="H172" s="750"/>
      <c r="I172" s="751"/>
      <c r="J172" s="751"/>
      <c r="K172" s="752"/>
      <c r="L172" s="754"/>
      <c r="M172" s="755"/>
      <c r="N172" s="755"/>
      <c r="O172" s="756"/>
      <c r="P172" s="763" t="s">
        <v>771</v>
      </c>
      <c r="Q172" s="764"/>
      <c r="R172" s="765"/>
      <c r="S172" s="392"/>
      <c r="T172" s="393"/>
      <c r="U172" s="393"/>
      <c r="V172" s="393"/>
      <c r="W172" s="393"/>
      <c r="X172" s="393"/>
      <c r="Y172" s="394"/>
      <c r="Z172" s="392"/>
      <c r="AA172" s="393"/>
      <c r="AB172" s="393"/>
      <c r="AC172" s="393"/>
      <c r="AD172" s="393"/>
      <c r="AE172" s="393"/>
      <c r="AF172" s="394"/>
      <c r="AG172" s="392"/>
      <c r="AH172" s="393"/>
      <c r="AI172" s="393"/>
      <c r="AJ172" s="393"/>
      <c r="AK172" s="393"/>
      <c r="AL172" s="393"/>
      <c r="AM172" s="394"/>
      <c r="AN172" s="392"/>
      <c r="AO172" s="393"/>
      <c r="AP172" s="393"/>
      <c r="AQ172" s="393"/>
      <c r="AR172" s="393"/>
      <c r="AS172" s="393"/>
      <c r="AT172" s="394"/>
      <c r="AU172" s="392"/>
      <c r="AV172" s="393"/>
      <c r="AW172" s="393"/>
      <c r="AX172" s="949"/>
      <c r="AY172" s="950"/>
      <c r="AZ172" s="951"/>
      <c r="BA172" s="952"/>
      <c r="BB172" s="782"/>
      <c r="BC172" s="755"/>
      <c r="BD172" s="755"/>
      <c r="BE172" s="755"/>
      <c r="BF172" s="756"/>
    </row>
    <row r="173" spans="2:58" ht="20.25" customHeight="1" x14ac:dyDescent="0.15">
      <c r="B173" s="831"/>
      <c r="C173" s="836"/>
      <c r="D173" s="837"/>
      <c r="E173" s="838"/>
      <c r="F173" s="319"/>
      <c r="G173" s="748"/>
      <c r="H173" s="753"/>
      <c r="I173" s="751"/>
      <c r="J173" s="751"/>
      <c r="K173" s="752"/>
      <c r="L173" s="757"/>
      <c r="M173" s="758"/>
      <c r="N173" s="758"/>
      <c r="O173" s="759"/>
      <c r="P173" s="787" t="s">
        <v>484</v>
      </c>
      <c r="Q173" s="788"/>
      <c r="R173" s="789"/>
      <c r="S173" s="320" t="str">
        <f>IF(S172="","",VLOOKUP(S172,'シフト記号表（勤務時間帯）'!$C$6:$K$35,9,FALSE))</f>
        <v/>
      </c>
      <c r="T173" s="321" t="str">
        <f>IF(T172="","",VLOOKUP(T172,'シフト記号表（勤務時間帯）'!$C$6:$K$35,9,FALSE))</f>
        <v/>
      </c>
      <c r="U173" s="321" t="str">
        <f>IF(U172="","",VLOOKUP(U172,'シフト記号表（勤務時間帯）'!$C$6:$K$35,9,FALSE))</f>
        <v/>
      </c>
      <c r="V173" s="321" t="str">
        <f>IF(V172="","",VLOOKUP(V172,'シフト記号表（勤務時間帯）'!$C$6:$K$35,9,FALSE))</f>
        <v/>
      </c>
      <c r="W173" s="321" t="str">
        <f>IF(W172="","",VLOOKUP(W172,'シフト記号表（勤務時間帯）'!$C$6:$K$35,9,FALSE))</f>
        <v/>
      </c>
      <c r="X173" s="321" t="str">
        <f>IF(X172="","",VLOOKUP(X172,'シフト記号表（勤務時間帯）'!$C$6:$K$35,9,FALSE))</f>
        <v/>
      </c>
      <c r="Y173" s="322" t="str">
        <f>IF(Y172="","",VLOOKUP(Y172,'シフト記号表（勤務時間帯）'!$C$6:$K$35,9,FALSE))</f>
        <v/>
      </c>
      <c r="Z173" s="320" t="str">
        <f>IF(Z172="","",VLOOKUP(Z172,'シフト記号表（勤務時間帯）'!$C$6:$K$35,9,FALSE))</f>
        <v/>
      </c>
      <c r="AA173" s="321" t="str">
        <f>IF(AA172="","",VLOOKUP(AA172,'シフト記号表（勤務時間帯）'!$C$6:$K$35,9,FALSE))</f>
        <v/>
      </c>
      <c r="AB173" s="321" t="str">
        <f>IF(AB172="","",VLOOKUP(AB172,'シフト記号表（勤務時間帯）'!$C$6:$K$35,9,FALSE))</f>
        <v/>
      </c>
      <c r="AC173" s="321" t="str">
        <f>IF(AC172="","",VLOOKUP(AC172,'シフト記号表（勤務時間帯）'!$C$6:$K$35,9,FALSE))</f>
        <v/>
      </c>
      <c r="AD173" s="321" t="str">
        <f>IF(AD172="","",VLOOKUP(AD172,'シフト記号表（勤務時間帯）'!$C$6:$K$35,9,FALSE))</f>
        <v/>
      </c>
      <c r="AE173" s="321" t="str">
        <f>IF(AE172="","",VLOOKUP(AE172,'シフト記号表（勤務時間帯）'!$C$6:$K$35,9,FALSE))</f>
        <v/>
      </c>
      <c r="AF173" s="322" t="str">
        <f>IF(AF172="","",VLOOKUP(AF172,'シフト記号表（勤務時間帯）'!$C$6:$K$35,9,FALSE))</f>
        <v/>
      </c>
      <c r="AG173" s="320" t="str">
        <f>IF(AG172="","",VLOOKUP(AG172,'シフト記号表（勤務時間帯）'!$C$6:$K$35,9,FALSE))</f>
        <v/>
      </c>
      <c r="AH173" s="321" t="str">
        <f>IF(AH172="","",VLOOKUP(AH172,'シフト記号表（勤務時間帯）'!$C$6:$K$35,9,FALSE))</f>
        <v/>
      </c>
      <c r="AI173" s="321" t="str">
        <f>IF(AI172="","",VLOOKUP(AI172,'シフト記号表（勤務時間帯）'!$C$6:$K$35,9,FALSE))</f>
        <v/>
      </c>
      <c r="AJ173" s="321" t="str">
        <f>IF(AJ172="","",VLOOKUP(AJ172,'シフト記号表（勤務時間帯）'!$C$6:$K$35,9,FALSE))</f>
        <v/>
      </c>
      <c r="AK173" s="321" t="str">
        <f>IF(AK172="","",VLOOKUP(AK172,'シフト記号表（勤務時間帯）'!$C$6:$K$35,9,FALSE))</f>
        <v/>
      </c>
      <c r="AL173" s="321" t="str">
        <f>IF(AL172="","",VLOOKUP(AL172,'シフト記号表（勤務時間帯）'!$C$6:$K$35,9,FALSE))</f>
        <v/>
      </c>
      <c r="AM173" s="322" t="str">
        <f>IF(AM172="","",VLOOKUP(AM172,'シフト記号表（勤務時間帯）'!$C$6:$K$35,9,FALSE))</f>
        <v/>
      </c>
      <c r="AN173" s="320" t="str">
        <f>IF(AN172="","",VLOOKUP(AN172,'シフト記号表（勤務時間帯）'!$C$6:$K$35,9,FALSE))</f>
        <v/>
      </c>
      <c r="AO173" s="321" t="str">
        <f>IF(AO172="","",VLOOKUP(AO172,'シフト記号表（勤務時間帯）'!$C$6:$K$35,9,FALSE))</f>
        <v/>
      </c>
      <c r="AP173" s="321" t="str">
        <f>IF(AP172="","",VLOOKUP(AP172,'シフト記号表（勤務時間帯）'!$C$6:$K$35,9,FALSE))</f>
        <v/>
      </c>
      <c r="AQ173" s="321" t="str">
        <f>IF(AQ172="","",VLOOKUP(AQ172,'シフト記号表（勤務時間帯）'!$C$6:$K$35,9,FALSE))</f>
        <v/>
      </c>
      <c r="AR173" s="321" t="str">
        <f>IF(AR172="","",VLOOKUP(AR172,'シフト記号表（勤務時間帯）'!$C$6:$K$35,9,FALSE))</f>
        <v/>
      </c>
      <c r="AS173" s="321" t="str">
        <f>IF(AS172="","",VLOOKUP(AS172,'シフト記号表（勤務時間帯）'!$C$6:$K$35,9,FALSE))</f>
        <v/>
      </c>
      <c r="AT173" s="322" t="str">
        <f>IF(AT172="","",VLOOKUP(AT172,'シフト記号表（勤務時間帯）'!$C$6:$K$35,9,FALSE))</f>
        <v/>
      </c>
      <c r="AU173" s="320" t="str">
        <f>IF(AU172="","",VLOOKUP(AU172,'シフト記号表（勤務時間帯）'!$C$6:$K$35,9,FALSE))</f>
        <v/>
      </c>
      <c r="AV173" s="321" t="str">
        <f>IF(AV172="","",VLOOKUP(AV172,'シフト記号表（勤務時間帯）'!$C$6:$K$35,9,FALSE))</f>
        <v/>
      </c>
      <c r="AW173" s="321" t="str">
        <f>IF(AW172="","",VLOOKUP(AW172,'シフト記号表（勤務時間帯）'!$C$6:$K$35,9,FALSE))</f>
        <v/>
      </c>
      <c r="AX173" s="790">
        <f>IF($BB$3="４週",SUM(S173:AT173),IF($BB$3="暦月",SUM(S173:AW173),""))</f>
        <v>0</v>
      </c>
      <c r="AY173" s="791"/>
      <c r="AZ173" s="792">
        <f>IF($BB$3="４週",AX173/4,IF($BB$3="暦月",'勤務形態一覧表（100名）'!AX173/('勤務形態一覧表（100名）'!$BB$8/7),""))</f>
        <v>0</v>
      </c>
      <c r="BA173" s="793"/>
      <c r="BB173" s="783"/>
      <c r="BC173" s="758"/>
      <c r="BD173" s="758"/>
      <c r="BE173" s="758"/>
      <c r="BF173" s="759"/>
    </row>
    <row r="174" spans="2:58" ht="20.25" customHeight="1" x14ac:dyDescent="0.15">
      <c r="B174" s="831"/>
      <c r="C174" s="839"/>
      <c r="D174" s="840"/>
      <c r="E174" s="841"/>
      <c r="F174" s="395">
        <f>C172</f>
        <v>0</v>
      </c>
      <c r="G174" s="749"/>
      <c r="H174" s="753"/>
      <c r="I174" s="751"/>
      <c r="J174" s="751"/>
      <c r="K174" s="752"/>
      <c r="L174" s="760"/>
      <c r="M174" s="761"/>
      <c r="N174" s="761"/>
      <c r="O174" s="762"/>
      <c r="P174" s="828" t="s">
        <v>485</v>
      </c>
      <c r="Q174" s="829"/>
      <c r="R174" s="830"/>
      <c r="S174" s="324" t="str">
        <f>IF(S172="","",VLOOKUP(S172,'シフト記号表（勤務時間帯）'!$C$6:$U$35,19,FALSE))</f>
        <v/>
      </c>
      <c r="T174" s="325" t="str">
        <f>IF(T172="","",VLOOKUP(T172,'シフト記号表（勤務時間帯）'!$C$6:$U$35,19,FALSE))</f>
        <v/>
      </c>
      <c r="U174" s="325" t="str">
        <f>IF(U172="","",VLOOKUP(U172,'シフト記号表（勤務時間帯）'!$C$6:$U$35,19,FALSE))</f>
        <v/>
      </c>
      <c r="V174" s="325" t="str">
        <f>IF(V172="","",VLOOKUP(V172,'シフト記号表（勤務時間帯）'!$C$6:$U$35,19,FALSE))</f>
        <v/>
      </c>
      <c r="W174" s="325" t="str">
        <f>IF(W172="","",VLOOKUP(W172,'シフト記号表（勤務時間帯）'!$C$6:$U$35,19,FALSE))</f>
        <v/>
      </c>
      <c r="X174" s="325" t="str">
        <f>IF(X172="","",VLOOKUP(X172,'シフト記号表（勤務時間帯）'!$C$6:$U$35,19,FALSE))</f>
        <v/>
      </c>
      <c r="Y174" s="326" t="str">
        <f>IF(Y172="","",VLOOKUP(Y172,'シフト記号表（勤務時間帯）'!$C$6:$U$35,19,FALSE))</f>
        <v/>
      </c>
      <c r="Z174" s="324" t="str">
        <f>IF(Z172="","",VLOOKUP(Z172,'シフト記号表（勤務時間帯）'!$C$6:$U$35,19,FALSE))</f>
        <v/>
      </c>
      <c r="AA174" s="325" t="str">
        <f>IF(AA172="","",VLOOKUP(AA172,'シフト記号表（勤務時間帯）'!$C$6:$U$35,19,FALSE))</f>
        <v/>
      </c>
      <c r="AB174" s="325" t="str">
        <f>IF(AB172="","",VLOOKUP(AB172,'シフト記号表（勤務時間帯）'!$C$6:$U$35,19,FALSE))</f>
        <v/>
      </c>
      <c r="AC174" s="325" t="str">
        <f>IF(AC172="","",VLOOKUP(AC172,'シフト記号表（勤務時間帯）'!$C$6:$U$35,19,FALSE))</f>
        <v/>
      </c>
      <c r="AD174" s="325" t="str">
        <f>IF(AD172="","",VLOOKUP(AD172,'シフト記号表（勤務時間帯）'!$C$6:$U$35,19,FALSE))</f>
        <v/>
      </c>
      <c r="AE174" s="325" t="str">
        <f>IF(AE172="","",VLOOKUP(AE172,'シフト記号表（勤務時間帯）'!$C$6:$U$35,19,FALSE))</f>
        <v/>
      </c>
      <c r="AF174" s="326" t="str">
        <f>IF(AF172="","",VLOOKUP(AF172,'シフト記号表（勤務時間帯）'!$C$6:$U$35,19,FALSE))</f>
        <v/>
      </c>
      <c r="AG174" s="324" t="str">
        <f>IF(AG172="","",VLOOKUP(AG172,'シフト記号表（勤務時間帯）'!$C$6:$U$35,19,FALSE))</f>
        <v/>
      </c>
      <c r="AH174" s="325" t="str">
        <f>IF(AH172="","",VLOOKUP(AH172,'シフト記号表（勤務時間帯）'!$C$6:$U$35,19,FALSE))</f>
        <v/>
      </c>
      <c r="AI174" s="325" t="str">
        <f>IF(AI172="","",VLOOKUP(AI172,'シフト記号表（勤務時間帯）'!$C$6:$U$35,19,FALSE))</f>
        <v/>
      </c>
      <c r="AJ174" s="325" t="str">
        <f>IF(AJ172="","",VLOOKUP(AJ172,'シフト記号表（勤務時間帯）'!$C$6:$U$35,19,FALSE))</f>
        <v/>
      </c>
      <c r="AK174" s="325" t="str">
        <f>IF(AK172="","",VLOOKUP(AK172,'シフト記号表（勤務時間帯）'!$C$6:$U$35,19,FALSE))</f>
        <v/>
      </c>
      <c r="AL174" s="325" t="str">
        <f>IF(AL172="","",VLOOKUP(AL172,'シフト記号表（勤務時間帯）'!$C$6:$U$35,19,FALSE))</f>
        <v/>
      </c>
      <c r="AM174" s="326" t="str">
        <f>IF(AM172="","",VLOOKUP(AM172,'シフト記号表（勤務時間帯）'!$C$6:$U$35,19,FALSE))</f>
        <v/>
      </c>
      <c r="AN174" s="324" t="str">
        <f>IF(AN172="","",VLOOKUP(AN172,'シフト記号表（勤務時間帯）'!$C$6:$U$35,19,FALSE))</f>
        <v/>
      </c>
      <c r="AO174" s="325" t="str">
        <f>IF(AO172="","",VLOOKUP(AO172,'シフト記号表（勤務時間帯）'!$C$6:$U$35,19,FALSE))</f>
        <v/>
      </c>
      <c r="AP174" s="325" t="str">
        <f>IF(AP172="","",VLOOKUP(AP172,'シフト記号表（勤務時間帯）'!$C$6:$U$35,19,FALSE))</f>
        <v/>
      </c>
      <c r="AQ174" s="325" t="str">
        <f>IF(AQ172="","",VLOOKUP(AQ172,'シフト記号表（勤務時間帯）'!$C$6:$U$35,19,FALSE))</f>
        <v/>
      </c>
      <c r="AR174" s="325" t="str">
        <f>IF(AR172="","",VLOOKUP(AR172,'シフト記号表（勤務時間帯）'!$C$6:$U$35,19,FALSE))</f>
        <v/>
      </c>
      <c r="AS174" s="325" t="str">
        <f>IF(AS172="","",VLOOKUP(AS172,'シフト記号表（勤務時間帯）'!$C$6:$U$35,19,FALSE))</f>
        <v/>
      </c>
      <c r="AT174" s="326" t="str">
        <f>IF(AT172="","",VLOOKUP(AT172,'シフト記号表（勤務時間帯）'!$C$6:$U$35,19,FALSE))</f>
        <v/>
      </c>
      <c r="AU174" s="324" t="str">
        <f>IF(AU172="","",VLOOKUP(AU172,'シフト記号表（勤務時間帯）'!$C$6:$U$35,19,FALSE))</f>
        <v/>
      </c>
      <c r="AV174" s="325" t="str">
        <f>IF(AV172="","",VLOOKUP(AV172,'シフト記号表（勤務時間帯）'!$C$6:$U$35,19,FALSE))</f>
        <v/>
      </c>
      <c r="AW174" s="325" t="str">
        <f>IF(AW172="","",VLOOKUP(AW172,'シフト記号表（勤務時間帯）'!$C$6:$U$35,19,FALSE))</f>
        <v/>
      </c>
      <c r="AX174" s="797">
        <f>IF($BB$3="４週",SUM(S174:AT174),IF($BB$3="暦月",SUM(S174:AW174),""))</f>
        <v>0</v>
      </c>
      <c r="AY174" s="798"/>
      <c r="AZ174" s="799">
        <f>IF($BB$3="４週",AX174/4,IF($BB$3="暦月",'勤務形態一覧表（100名）'!AX174/('勤務形態一覧表（100名）'!$BB$8/7),""))</f>
        <v>0</v>
      </c>
      <c r="BA174" s="800"/>
      <c r="BB174" s="847"/>
      <c r="BC174" s="761"/>
      <c r="BD174" s="761"/>
      <c r="BE174" s="761"/>
      <c r="BF174" s="762"/>
    </row>
    <row r="175" spans="2:58" ht="20.25" customHeight="1" x14ac:dyDescent="0.15">
      <c r="B175" s="831">
        <f>B172+1</f>
        <v>52</v>
      </c>
      <c r="C175" s="833"/>
      <c r="D175" s="834"/>
      <c r="E175" s="835"/>
      <c r="F175" s="327"/>
      <c r="G175" s="747"/>
      <c r="H175" s="750"/>
      <c r="I175" s="751"/>
      <c r="J175" s="751"/>
      <c r="K175" s="752"/>
      <c r="L175" s="754"/>
      <c r="M175" s="755"/>
      <c r="N175" s="755"/>
      <c r="O175" s="756"/>
      <c r="P175" s="763" t="s">
        <v>771</v>
      </c>
      <c r="Q175" s="764"/>
      <c r="R175" s="765"/>
      <c r="S175" s="392"/>
      <c r="T175" s="393"/>
      <c r="U175" s="393"/>
      <c r="V175" s="393"/>
      <c r="W175" s="393"/>
      <c r="X175" s="393"/>
      <c r="Y175" s="394"/>
      <c r="Z175" s="392"/>
      <c r="AA175" s="393"/>
      <c r="AB175" s="393"/>
      <c r="AC175" s="393"/>
      <c r="AD175" s="393"/>
      <c r="AE175" s="393"/>
      <c r="AF175" s="394"/>
      <c r="AG175" s="392"/>
      <c r="AH175" s="393"/>
      <c r="AI175" s="393"/>
      <c r="AJ175" s="393"/>
      <c r="AK175" s="393"/>
      <c r="AL175" s="393"/>
      <c r="AM175" s="394"/>
      <c r="AN175" s="392"/>
      <c r="AO175" s="393"/>
      <c r="AP175" s="393"/>
      <c r="AQ175" s="393"/>
      <c r="AR175" s="393"/>
      <c r="AS175" s="393"/>
      <c r="AT175" s="394"/>
      <c r="AU175" s="392"/>
      <c r="AV175" s="393"/>
      <c r="AW175" s="393"/>
      <c r="AX175" s="949"/>
      <c r="AY175" s="950"/>
      <c r="AZ175" s="951"/>
      <c r="BA175" s="952"/>
      <c r="BB175" s="782"/>
      <c r="BC175" s="755"/>
      <c r="BD175" s="755"/>
      <c r="BE175" s="755"/>
      <c r="BF175" s="756"/>
    </row>
    <row r="176" spans="2:58" ht="20.25" customHeight="1" x14ac:dyDescent="0.15">
      <c r="B176" s="831"/>
      <c r="C176" s="836"/>
      <c r="D176" s="837"/>
      <c r="E176" s="838"/>
      <c r="F176" s="319"/>
      <c r="G176" s="748"/>
      <c r="H176" s="753"/>
      <c r="I176" s="751"/>
      <c r="J176" s="751"/>
      <c r="K176" s="752"/>
      <c r="L176" s="757"/>
      <c r="M176" s="758"/>
      <c r="N176" s="758"/>
      <c r="O176" s="759"/>
      <c r="P176" s="787" t="s">
        <v>484</v>
      </c>
      <c r="Q176" s="788"/>
      <c r="R176" s="789"/>
      <c r="S176" s="320" t="str">
        <f>IF(S175="","",VLOOKUP(S175,'シフト記号表（勤務時間帯）'!$C$6:$K$35,9,FALSE))</f>
        <v/>
      </c>
      <c r="T176" s="321" t="str">
        <f>IF(T175="","",VLOOKUP(T175,'シフト記号表（勤務時間帯）'!$C$6:$K$35,9,FALSE))</f>
        <v/>
      </c>
      <c r="U176" s="321" t="str">
        <f>IF(U175="","",VLOOKUP(U175,'シフト記号表（勤務時間帯）'!$C$6:$K$35,9,FALSE))</f>
        <v/>
      </c>
      <c r="V176" s="321" t="str">
        <f>IF(V175="","",VLOOKUP(V175,'シフト記号表（勤務時間帯）'!$C$6:$K$35,9,FALSE))</f>
        <v/>
      </c>
      <c r="W176" s="321" t="str">
        <f>IF(W175="","",VLOOKUP(W175,'シフト記号表（勤務時間帯）'!$C$6:$K$35,9,FALSE))</f>
        <v/>
      </c>
      <c r="X176" s="321" t="str">
        <f>IF(X175="","",VLOOKUP(X175,'シフト記号表（勤務時間帯）'!$C$6:$K$35,9,FALSE))</f>
        <v/>
      </c>
      <c r="Y176" s="322" t="str">
        <f>IF(Y175="","",VLOOKUP(Y175,'シフト記号表（勤務時間帯）'!$C$6:$K$35,9,FALSE))</f>
        <v/>
      </c>
      <c r="Z176" s="320" t="str">
        <f>IF(Z175="","",VLOOKUP(Z175,'シフト記号表（勤務時間帯）'!$C$6:$K$35,9,FALSE))</f>
        <v/>
      </c>
      <c r="AA176" s="321" t="str">
        <f>IF(AA175="","",VLOOKUP(AA175,'シフト記号表（勤務時間帯）'!$C$6:$K$35,9,FALSE))</f>
        <v/>
      </c>
      <c r="AB176" s="321" t="str">
        <f>IF(AB175="","",VLOOKUP(AB175,'シフト記号表（勤務時間帯）'!$C$6:$K$35,9,FALSE))</f>
        <v/>
      </c>
      <c r="AC176" s="321" t="str">
        <f>IF(AC175="","",VLOOKUP(AC175,'シフト記号表（勤務時間帯）'!$C$6:$K$35,9,FALSE))</f>
        <v/>
      </c>
      <c r="AD176" s="321" t="str">
        <f>IF(AD175="","",VLOOKUP(AD175,'シフト記号表（勤務時間帯）'!$C$6:$K$35,9,FALSE))</f>
        <v/>
      </c>
      <c r="AE176" s="321" t="str">
        <f>IF(AE175="","",VLOOKUP(AE175,'シフト記号表（勤務時間帯）'!$C$6:$K$35,9,FALSE))</f>
        <v/>
      </c>
      <c r="AF176" s="322" t="str">
        <f>IF(AF175="","",VLOOKUP(AF175,'シフト記号表（勤務時間帯）'!$C$6:$K$35,9,FALSE))</f>
        <v/>
      </c>
      <c r="AG176" s="320" t="str">
        <f>IF(AG175="","",VLOOKUP(AG175,'シフト記号表（勤務時間帯）'!$C$6:$K$35,9,FALSE))</f>
        <v/>
      </c>
      <c r="AH176" s="321" t="str">
        <f>IF(AH175="","",VLOOKUP(AH175,'シフト記号表（勤務時間帯）'!$C$6:$K$35,9,FALSE))</f>
        <v/>
      </c>
      <c r="AI176" s="321" t="str">
        <f>IF(AI175="","",VLOOKUP(AI175,'シフト記号表（勤務時間帯）'!$C$6:$K$35,9,FALSE))</f>
        <v/>
      </c>
      <c r="AJ176" s="321" t="str">
        <f>IF(AJ175="","",VLOOKUP(AJ175,'シフト記号表（勤務時間帯）'!$C$6:$K$35,9,FALSE))</f>
        <v/>
      </c>
      <c r="AK176" s="321" t="str">
        <f>IF(AK175="","",VLOOKUP(AK175,'シフト記号表（勤務時間帯）'!$C$6:$K$35,9,FALSE))</f>
        <v/>
      </c>
      <c r="AL176" s="321" t="str">
        <f>IF(AL175="","",VLOOKUP(AL175,'シフト記号表（勤務時間帯）'!$C$6:$K$35,9,FALSE))</f>
        <v/>
      </c>
      <c r="AM176" s="322" t="str">
        <f>IF(AM175="","",VLOOKUP(AM175,'シフト記号表（勤務時間帯）'!$C$6:$K$35,9,FALSE))</f>
        <v/>
      </c>
      <c r="AN176" s="320" t="str">
        <f>IF(AN175="","",VLOOKUP(AN175,'シフト記号表（勤務時間帯）'!$C$6:$K$35,9,FALSE))</f>
        <v/>
      </c>
      <c r="AO176" s="321" t="str">
        <f>IF(AO175="","",VLOOKUP(AO175,'シフト記号表（勤務時間帯）'!$C$6:$K$35,9,FALSE))</f>
        <v/>
      </c>
      <c r="AP176" s="321" t="str">
        <f>IF(AP175="","",VLOOKUP(AP175,'シフト記号表（勤務時間帯）'!$C$6:$K$35,9,FALSE))</f>
        <v/>
      </c>
      <c r="AQ176" s="321" t="str">
        <f>IF(AQ175="","",VLOOKUP(AQ175,'シフト記号表（勤務時間帯）'!$C$6:$K$35,9,FALSE))</f>
        <v/>
      </c>
      <c r="AR176" s="321" t="str">
        <f>IF(AR175="","",VLOOKUP(AR175,'シフト記号表（勤務時間帯）'!$C$6:$K$35,9,FALSE))</f>
        <v/>
      </c>
      <c r="AS176" s="321" t="str">
        <f>IF(AS175="","",VLOOKUP(AS175,'シフト記号表（勤務時間帯）'!$C$6:$K$35,9,FALSE))</f>
        <v/>
      </c>
      <c r="AT176" s="322" t="str">
        <f>IF(AT175="","",VLOOKUP(AT175,'シフト記号表（勤務時間帯）'!$C$6:$K$35,9,FALSE))</f>
        <v/>
      </c>
      <c r="AU176" s="320" t="str">
        <f>IF(AU175="","",VLOOKUP(AU175,'シフト記号表（勤務時間帯）'!$C$6:$K$35,9,FALSE))</f>
        <v/>
      </c>
      <c r="AV176" s="321" t="str">
        <f>IF(AV175="","",VLOOKUP(AV175,'シフト記号表（勤務時間帯）'!$C$6:$K$35,9,FALSE))</f>
        <v/>
      </c>
      <c r="AW176" s="321" t="str">
        <f>IF(AW175="","",VLOOKUP(AW175,'シフト記号表（勤務時間帯）'!$C$6:$K$35,9,FALSE))</f>
        <v/>
      </c>
      <c r="AX176" s="790">
        <f>IF($BB$3="４週",SUM(S176:AT176),IF($BB$3="暦月",SUM(S176:AW176),""))</f>
        <v>0</v>
      </c>
      <c r="AY176" s="791"/>
      <c r="AZ176" s="792">
        <f>IF($BB$3="４週",AX176/4,IF($BB$3="暦月",'勤務形態一覧表（100名）'!AX176/('勤務形態一覧表（100名）'!$BB$8/7),""))</f>
        <v>0</v>
      </c>
      <c r="BA176" s="793"/>
      <c r="BB176" s="783"/>
      <c r="BC176" s="758"/>
      <c r="BD176" s="758"/>
      <c r="BE176" s="758"/>
      <c r="BF176" s="759"/>
    </row>
    <row r="177" spans="2:58" ht="20.25" customHeight="1" x14ac:dyDescent="0.15">
      <c r="B177" s="831"/>
      <c r="C177" s="839"/>
      <c r="D177" s="840"/>
      <c r="E177" s="841"/>
      <c r="F177" s="395">
        <f>C175</f>
        <v>0</v>
      </c>
      <c r="G177" s="749"/>
      <c r="H177" s="753"/>
      <c r="I177" s="751"/>
      <c r="J177" s="751"/>
      <c r="K177" s="752"/>
      <c r="L177" s="760"/>
      <c r="M177" s="761"/>
      <c r="N177" s="761"/>
      <c r="O177" s="762"/>
      <c r="P177" s="828" t="s">
        <v>485</v>
      </c>
      <c r="Q177" s="829"/>
      <c r="R177" s="830"/>
      <c r="S177" s="324" t="str">
        <f>IF(S175="","",VLOOKUP(S175,'シフト記号表（勤務時間帯）'!$C$6:$U$35,19,FALSE))</f>
        <v/>
      </c>
      <c r="T177" s="325" t="str">
        <f>IF(T175="","",VLOOKUP(T175,'シフト記号表（勤務時間帯）'!$C$6:$U$35,19,FALSE))</f>
        <v/>
      </c>
      <c r="U177" s="325" t="str">
        <f>IF(U175="","",VLOOKUP(U175,'シフト記号表（勤務時間帯）'!$C$6:$U$35,19,FALSE))</f>
        <v/>
      </c>
      <c r="V177" s="325" t="str">
        <f>IF(V175="","",VLOOKUP(V175,'シフト記号表（勤務時間帯）'!$C$6:$U$35,19,FALSE))</f>
        <v/>
      </c>
      <c r="W177" s="325" t="str">
        <f>IF(W175="","",VLOOKUP(W175,'シフト記号表（勤務時間帯）'!$C$6:$U$35,19,FALSE))</f>
        <v/>
      </c>
      <c r="X177" s="325" t="str">
        <f>IF(X175="","",VLOOKUP(X175,'シフト記号表（勤務時間帯）'!$C$6:$U$35,19,FALSE))</f>
        <v/>
      </c>
      <c r="Y177" s="326" t="str">
        <f>IF(Y175="","",VLOOKUP(Y175,'シフト記号表（勤務時間帯）'!$C$6:$U$35,19,FALSE))</f>
        <v/>
      </c>
      <c r="Z177" s="324" t="str">
        <f>IF(Z175="","",VLOOKUP(Z175,'シフト記号表（勤務時間帯）'!$C$6:$U$35,19,FALSE))</f>
        <v/>
      </c>
      <c r="AA177" s="325" t="str">
        <f>IF(AA175="","",VLOOKUP(AA175,'シフト記号表（勤務時間帯）'!$C$6:$U$35,19,FALSE))</f>
        <v/>
      </c>
      <c r="AB177" s="325" t="str">
        <f>IF(AB175="","",VLOOKUP(AB175,'シフト記号表（勤務時間帯）'!$C$6:$U$35,19,FALSE))</f>
        <v/>
      </c>
      <c r="AC177" s="325" t="str">
        <f>IF(AC175="","",VLOOKUP(AC175,'シフト記号表（勤務時間帯）'!$C$6:$U$35,19,FALSE))</f>
        <v/>
      </c>
      <c r="AD177" s="325" t="str">
        <f>IF(AD175="","",VLOOKUP(AD175,'シフト記号表（勤務時間帯）'!$C$6:$U$35,19,FALSE))</f>
        <v/>
      </c>
      <c r="AE177" s="325" t="str">
        <f>IF(AE175="","",VLOOKUP(AE175,'シフト記号表（勤務時間帯）'!$C$6:$U$35,19,FALSE))</f>
        <v/>
      </c>
      <c r="AF177" s="326" t="str">
        <f>IF(AF175="","",VLOOKUP(AF175,'シフト記号表（勤務時間帯）'!$C$6:$U$35,19,FALSE))</f>
        <v/>
      </c>
      <c r="AG177" s="324" t="str">
        <f>IF(AG175="","",VLOOKUP(AG175,'シフト記号表（勤務時間帯）'!$C$6:$U$35,19,FALSE))</f>
        <v/>
      </c>
      <c r="AH177" s="325" t="str">
        <f>IF(AH175="","",VLOOKUP(AH175,'シフト記号表（勤務時間帯）'!$C$6:$U$35,19,FALSE))</f>
        <v/>
      </c>
      <c r="AI177" s="325" t="str">
        <f>IF(AI175="","",VLOOKUP(AI175,'シフト記号表（勤務時間帯）'!$C$6:$U$35,19,FALSE))</f>
        <v/>
      </c>
      <c r="AJ177" s="325" t="str">
        <f>IF(AJ175="","",VLOOKUP(AJ175,'シフト記号表（勤務時間帯）'!$C$6:$U$35,19,FALSE))</f>
        <v/>
      </c>
      <c r="AK177" s="325" t="str">
        <f>IF(AK175="","",VLOOKUP(AK175,'シフト記号表（勤務時間帯）'!$C$6:$U$35,19,FALSE))</f>
        <v/>
      </c>
      <c r="AL177" s="325" t="str">
        <f>IF(AL175="","",VLOOKUP(AL175,'シフト記号表（勤務時間帯）'!$C$6:$U$35,19,FALSE))</f>
        <v/>
      </c>
      <c r="AM177" s="326" t="str">
        <f>IF(AM175="","",VLOOKUP(AM175,'シフト記号表（勤務時間帯）'!$C$6:$U$35,19,FALSE))</f>
        <v/>
      </c>
      <c r="AN177" s="324" t="str">
        <f>IF(AN175="","",VLOOKUP(AN175,'シフト記号表（勤務時間帯）'!$C$6:$U$35,19,FALSE))</f>
        <v/>
      </c>
      <c r="AO177" s="325" t="str">
        <f>IF(AO175="","",VLOOKUP(AO175,'シフト記号表（勤務時間帯）'!$C$6:$U$35,19,FALSE))</f>
        <v/>
      </c>
      <c r="AP177" s="325" t="str">
        <f>IF(AP175="","",VLOOKUP(AP175,'シフト記号表（勤務時間帯）'!$C$6:$U$35,19,FALSE))</f>
        <v/>
      </c>
      <c r="AQ177" s="325" t="str">
        <f>IF(AQ175="","",VLOOKUP(AQ175,'シフト記号表（勤務時間帯）'!$C$6:$U$35,19,FALSE))</f>
        <v/>
      </c>
      <c r="AR177" s="325" t="str">
        <f>IF(AR175="","",VLOOKUP(AR175,'シフト記号表（勤務時間帯）'!$C$6:$U$35,19,FALSE))</f>
        <v/>
      </c>
      <c r="AS177" s="325" t="str">
        <f>IF(AS175="","",VLOOKUP(AS175,'シフト記号表（勤務時間帯）'!$C$6:$U$35,19,FALSE))</f>
        <v/>
      </c>
      <c r="AT177" s="326" t="str">
        <f>IF(AT175="","",VLOOKUP(AT175,'シフト記号表（勤務時間帯）'!$C$6:$U$35,19,FALSE))</f>
        <v/>
      </c>
      <c r="AU177" s="324" t="str">
        <f>IF(AU175="","",VLOOKUP(AU175,'シフト記号表（勤務時間帯）'!$C$6:$U$35,19,FALSE))</f>
        <v/>
      </c>
      <c r="AV177" s="325" t="str">
        <f>IF(AV175="","",VLOOKUP(AV175,'シフト記号表（勤務時間帯）'!$C$6:$U$35,19,FALSE))</f>
        <v/>
      </c>
      <c r="AW177" s="325" t="str">
        <f>IF(AW175="","",VLOOKUP(AW175,'シフト記号表（勤務時間帯）'!$C$6:$U$35,19,FALSE))</f>
        <v/>
      </c>
      <c r="AX177" s="797">
        <f>IF($BB$3="４週",SUM(S177:AT177),IF($BB$3="暦月",SUM(S177:AW177),""))</f>
        <v>0</v>
      </c>
      <c r="AY177" s="798"/>
      <c r="AZ177" s="799">
        <f>IF($BB$3="４週",AX177/4,IF($BB$3="暦月",'勤務形態一覧表（100名）'!AX177/('勤務形態一覧表（100名）'!$BB$8/7),""))</f>
        <v>0</v>
      </c>
      <c r="BA177" s="800"/>
      <c r="BB177" s="847"/>
      <c r="BC177" s="761"/>
      <c r="BD177" s="761"/>
      <c r="BE177" s="761"/>
      <c r="BF177" s="762"/>
    </row>
    <row r="178" spans="2:58" ht="20.25" customHeight="1" x14ac:dyDescent="0.15">
      <c r="B178" s="831">
        <f>B175+1</f>
        <v>53</v>
      </c>
      <c r="C178" s="833"/>
      <c r="D178" s="834"/>
      <c r="E178" s="835"/>
      <c r="F178" s="327"/>
      <c r="G178" s="747"/>
      <c r="H178" s="750"/>
      <c r="I178" s="751"/>
      <c r="J178" s="751"/>
      <c r="K178" s="752"/>
      <c r="L178" s="754"/>
      <c r="M178" s="755"/>
      <c r="N178" s="755"/>
      <c r="O178" s="756"/>
      <c r="P178" s="763" t="s">
        <v>771</v>
      </c>
      <c r="Q178" s="764"/>
      <c r="R178" s="765"/>
      <c r="S178" s="392"/>
      <c r="T178" s="393"/>
      <c r="U178" s="393"/>
      <c r="V178" s="393"/>
      <c r="W178" s="393"/>
      <c r="X178" s="393"/>
      <c r="Y178" s="394"/>
      <c r="Z178" s="392"/>
      <c r="AA178" s="393"/>
      <c r="AB178" s="393"/>
      <c r="AC178" s="393"/>
      <c r="AD178" s="393"/>
      <c r="AE178" s="393"/>
      <c r="AF178" s="394"/>
      <c r="AG178" s="392"/>
      <c r="AH178" s="393"/>
      <c r="AI178" s="393"/>
      <c r="AJ178" s="393"/>
      <c r="AK178" s="393"/>
      <c r="AL178" s="393"/>
      <c r="AM178" s="394"/>
      <c r="AN178" s="392"/>
      <c r="AO178" s="393"/>
      <c r="AP178" s="393"/>
      <c r="AQ178" s="393"/>
      <c r="AR178" s="393"/>
      <c r="AS178" s="393"/>
      <c r="AT178" s="394"/>
      <c r="AU178" s="392"/>
      <c r="AV178" s="393"/>
      <c r="AW178" s="393"/>
      <c r="AX178" s="949"/>
      <c r="AY178" s="950"/>
      <c r="AZ178" s="951"/>
      <c r="BA178" s="952"/>
      <c r="BB178" s="782"/>
      <c r="BC178" s="755"/>
      <c r="BD178" s="755"/>
      <c r="BE178" s="755"/>
      <c r="BF178" s="756"/>
    </row>
    <row r="179" spans="2:58" ht="20.25" customHeight="1" x14ac:dyDescent="0.15">
      <c r="B179" s="831"/>
      <c r="C179" s="836"/>
      <c r="D179" s="837"/>
      <c r="E179" s="838"/>
      <c r="F179" s="319"/>
      <c r="G179" s="748"/>
      <c r="H179" s="753"/>
      <c r="I179" s="751"/>
      <c r="J179" s="751"/>
      <c r="K179" s="752"/>
      <c r="L179" s="757"/>
      <c r="M179" s="758"/>
      <c r="N179" s="758"/>
      <c r="O179" s="759"/>
      <c r="P179" s="787" t="s">
        <v>484</v>
      </c>
      <c r="Q179" s="788"/>
      <c r="R179" s="789"/>
      <c r="S179" s="320" t="str">
        <f>IF(S178="","",VLOOKUP(S178,'シフト記号表（勤務時間帯）'!$C$6:$K$35,9,FALSE))</f>
        <v/>
      </c>
      <c r="T179" s="321" t="str">
        <f>IF(T178="","",VLOOKUP(T178,'シフト記号表（勤務時間帯）'!$C$6:$K$35,9,FALSE))</f>
        <v/>
      </c>
      <c r="U179" s="321" t="str">
        <f>IF(U178="","",VLOOKUP(U178,'シフト記号表（勤務時間帯）'!$C$6:$K$35,9,FALSE))</f>
        <v/>
      </c>
      <c r="V179" s="321" t="str">
        <f>IF(V178="","",VLOOKUP(V178,'シフト記号表（勤務時間帯）'!$C$6:$K$35,9,FALSE))</f>
        <v/>
      </c>
      <c r="W179" s="321" t="str">
        <f>IF(W178="","",VLOOKUP(W178,'シフト記号表（勤務時間帯）'!$C$6:$K$35,9,FALSE))</f>
        <v/>
      </c>
      <c r="X179" s="321" t="str">
        <f>IF(X178="","",VLOOKUP(X178,'シフト記号表（勤務時間帯）'!$C$6:$K$35,9,FALSE))</f>
        <v/>
      </c>
      <c r="Y179" s="322" t="str">
        <f>IF(Y178="","",VLOOKUP(Y178,'シフト記号表（勤務時間帯）'!$C$6:$K$35,9,FALSE))</f>
        <v/>
      </c>
      <c r="Z179" s="320" t="str">
        <f>IF(Z178="","",VLOOKUP(Z178,'シフト記号表（勤務時間帯）'!$C$6:$K$35,9,FALSE))</f>
        <v/>
      </c>
      <c r="AA179" s="321" t="str">
        <f>IF(AA178="","",VLOOKUP(AA178,'シフト記号表（勤務時間帯）'!$C$6:$K$35,9,FALSE))</f>
        <v/>
      </c>
      <c r="AB179" s="321" t="str">
        <f>IF(AB178="","",VLOOKUP(AB178,'シフト記号表（勤務時間帯）'!$C$6:$K$35,9,FALSE))</f>
        <v/>
      </c>
      <c r="AC179" s="321" t="str">
        <f>IF(AC178="","",VLOOKUP(AC178,'シフト記号表（勤務時間帯）'!$C$6:$K$35,9,FALSE))</f>
        <v/>
      </c>
      <c r="AD179" s="321" t="str">
        <f>IF(AD178="","",VLOOKUP(AD178,'シフト記号表（勤務時間帯）'!$C$6:$K$35,9,FALSE))</f>
        <v/>
      </c>
      <c r="AE179" s="321" t="str">
        <f>IF(AE178="","",VLOOKUP(AE178,'シフト記号表（勤務時間帯）'!$C$6:$K$35,9,FALSE))</f>
        <v/>
      </c>
      <c r="AF179" s="322" t="str">
        <f>IF(AF178="","",VLOOKUP(AF178,'シフト記号表（勤務時間帯）'!$C$6:$K$35,9,FALSE))</f>
        <v/>
      </c>
      <c r="AG179" s="320" t="str">
        <f>IF(AG178="","",VLOOKUP(AG178,'シフト記号表（勤務時間帯）'!$C$6:$K$35,9,FALSE))</f>
        <v/>
      </c>
      <c r="AH179" s="321" t="str">
        <f>IF(AH178="","",VLOOKUP(AH178,'シフト記号表（勤務時間帯）'!$C$6:$K$35,9,FALSE))</f>
        <v/>
      </c>
      <c r="AI179" s="321" t="str">
        <f>IF(AI178="","",VLOOKUP(AI178,'シフト記号表（勤務時間帯）'!$C$6:$K$35,9,FALSE))</f>
        <v/>
      </c>
      <c r="AJ179" s="321" t="str">
        <f>IF(AJ178="","",VLOOKUP(AJ178,'シフト記号表（勤務時間帯）'!$C$6:$K$35,9,FALSE))</f>
        <v/>
      </c>
      <c r="AK179" s="321" t="str">
        <f>IF(AK178="","",VLOOKUP(AK178,'シフト記号表（勤務時間帯）'!$C$6:$K$35,9,FALSE))</f>
        <v/>
      </c>
      <c r="AL179" s="321" t="str">
        <f>IF(AL178="","",VLOOKUP(AL178,'シフト記号表（勤務時間帯）'!$C$6:$K$35,9,FALSE))</f>
        <v/>
      </c>
      <c r="AM179" s="322" t="str">
        <f>IF(AM178="","",VLOOKUP(AM178,'シフト記号表（勤務時間帯）'!$C$6:$K$35,9,FALSE))</f>
        <v/>
      </c>
      <c r="AN179" s="320" t="str">
        <f>IF(AN178="","",VLOOKUP(AN178,'シフト記号表（勤務時間帯）'!$C$6:$K$35,9,FALSE))</f>
        <v/>
      </c>
      <c r="AO179" s="321" t="str">
        <f>IF(AO178="","",VLOOKUP(AO178,'シフト記号表（勤務時間帯）'!$C$6:$K$35,9,FALSE))</f>
        <v/>
      </c>
      <c r="AP179" s="321" t="str">
        <f>IF(AP178="","",VLOOKUP(AP178,'シフト記号表（勤務時間帯）'!$C$6:$K$35,9,FALSE))</f>
        <v/>
      </c>
      <c r="AQ179" s="321" t="str">
        <f>IF(AQ178="","",VLOOKUP(AQ178,'シフト記号表（勤務時間帯）'!$C$6:$K$35,9,FALSE))</f>
        <v/>
      </c>
      <c r="AR179" s="321" t="str">
        <f>IF(AR178="","",VLOOKUP(AR178,'シフト記号表（勤務時間帯）'!$C$6:$K$35,9,FALSE))</f>
        <v/>
      </c>
      <c r="AS179" s="321" t="str">
        <f>IF(AS178="","",VLOOKUP(AS178,'シフト記号表（勤務時間帯）'!$C$6:$K$35,9,FALSE))</f>
        <v/>
      </c>
      <c r="AT179" s="322" t="str">
        <f>IF(AT178="","",VLOOKUP(AT178,'シフト記号表（勤務時間帯）'!$C$6:$K$35,9,FALSE))</f>
        <v/>
      </c>
      <c r="AU179" s="320" t="str">
        <f>IF(AU178="","",VLOOKUP(AU178,'シフト記号表（勤務時間帯）'!$C$6:$K$35,9,FALSE))</f>
        <v/>
      </c>
      <c r="AV179" s="321" t="str">
        <f>IF(AV178="","",VLOOKUP(AV178,'シフト記号表（勤務時間帯）'!$C$6:$K$35,9,FALSE))</f>
        <v/>
      </c>
      <c r="AW179" s="321" t="str">
        <f>IF(AW178="","",VLOOKUP(AW178,'シフト記号表（勤務時間帯）'!$C$6:$K$35,9,FALSE))</f>
        <v/>
      </c>
      <c r="AX179" s="790">
        <f>IF($BB$3="４週",SUM(S179:AT179),IF($BB$3="暦月",SUM(S179:AW179),""))</f>
        <v>0</v>
      </c>
      <c r="AY179" s="791"/>
      <c r="AZ179" s="792">
        <f>IF($BB$3="４週",AX179/4,IF($BB$3="暦月",'勤務形態一覧表（100名）'!AX179/('勤務形態一覧表（100名）'!$BB$8/7),""))</f>
        <v>0</v>
      </c>
      <c r="BA179" s="793"/>
      <c r="BB179" s="783"/>
      <c r="BC179" s="758"/>
      <c r="BD179" s="758"/>
      <c r="BE179" s="758"/>
      <c r="BF179" s="759"/>
    </row>
    <row r="180" spans="2:58" ht="20.25" customHeight="1" x14ac:dyDescent="0.15">
      <c r="B180" s="831"/>
      <c r="C180" s="839"/>
      <c r="D180" s="840"/>
      <c r="E180" s="841"/>
      <c r="F180" s="395">
        <f>C178</f>
        <v>0</v>
      </c>
      <c r="G180" s="749"/>
      <c r="H180" s="753"/>
      <c r="I180" s="751"/>
      <c r="J180" s="751"/>
      <c r="K180" s="752"/>
      <c r="L180" s="760"/>
      <c r="M180" s="761"/>
      <c r="N180" s="761"/>
      <c r="O180" s="762"/>
      <c r="P180" s="828" t="s">
        <v>485</v>
      </c>
      <c r="Q180" s="829"/>
      <c r="R180" s="830"/>
      <c r="S180" s="324" t="str">
        <f>IF(S178="","",VLOOKUP(S178,'シフト記号表（勤務時間帯）'!$C$6:$U$35,19,FALSE))</f>
        <v/>
      </c>
      <c r="T180" s="325" t="str">
        <f>IF(T178="","",VLOOKUP(T178,'シフト記号表（勤務時間帯）'!$C$6:$U$35,19,FALSE))</f>
        <v/>
      </c>
      <c r="U180" s="325" t="str">
        <f>IF(U178="","",VLOOKUP(U178,'シフト記号表（勤務時間帯）'!$C$6:$U$35,19,FALSE))</f>
        <v/>
      </c>
      <c r="V180" s="325" t="str">
        <f>IF(V178="","",VLOOKUP(V178,'シフト記号表（勤務時間帯）'!$C$6:$U$35,19,FALSE))</f>
        <v/>
      </c>
      <c r="W180" s="325" t="str">
        <f>IF(W178="","",VLOOKUP(W178,'シフト記号表（勤務時間帯）'!$C$6:$U$35,19,FALSE))</f>
        <v/>
      </c>
      <c r="X180" s="325" t="str">
        <f>IF(X178="","",VLOOKUP(X178,'シフト記号表（勤務時間帯）'!$C$6:$U$35,19,FALSE))</f>
        <v/>
      </c>
      <c r="Y180" s="326" t="str">
        <f>IF(Y178="","",VLOOKUP(Y178,'シフト記号表（勤務時間帯）'!$C$6:$U$35,19,FALSE))</f>
        <v/>
      </c>
      <c r="Z180" s="324" t="str">
        <f>IF(Z178="","",VLOOKUP(Z178,'シフト記号表（勤務時間帯）'!$C$6:$U$35,19,FALSE))</f>
        <v/>
      </c>
      <c r="AA180" s="325" t="str">
        <f>IF(AA178="","",VLOOKUP(AA178,'シフト記号表（勤務時間帯）'!$C$6:$U$35,19,FALSE))</f>
        <v/>
      </c>
      <c r="AB180" s="325" t="str">
        <f>IF(AB178="","",VLOOKUP(AB178,'シフト記号表（勤務時間帯）'!$C$6:$U$35,19,FALSE))</f>
        <v/>
      </c>
      <c r="AC180" s="325" t="str">
        <f>IF(AC178="","",VLOOKUP(AC178,'シフト記号表（勤務時間帯）'!$C$6:$U$35,19,FALSE))</f>
        <v/>
      </c>
      <c r="AD180" s="325" t="str">
        <f>IF(AD178="","",VLOOKUP(AD178,'シフト記号表（勤務時間帯）'!$C$6:$U$35,19,FALSE))</f>
        <v/>
      </c>
      <c r="AE180" s="325" t="str">
        <f>IF(AE178="","",VLOOKUP(AE178,'シフト記号表（勤務時間帯）'!$C$6:$U$35,19,FALSE))</f>
        <v/>
      </c>
      <c r="AF180" s="326" t="str">
        <f>IF(AF178="","",VLOOKUP(AF178,'シフト記号表（勤務時間帯）'!$C$6:$U$35,19,FALSE))</f>
        <v/>
      </c>
      <c r="AG180" s="324" t="str">
        <f>IF(AG178="","",VLOOKUP(AG178,'シフト記号表（勤務時間帯）'!$C$6:$U$35,19,FALSE))</f>
        <v/>
      </c>
      <c r="AH180" s="325" t="str">
        <f>IF(AH178="","",VLOOKUP(AH178,'シフト記号表（勤務時間帯）'!$C$6:$U$35,19,FALSE))</f>
        <v/>
      </c>
      <c r="AI180" s="325" t="str">
        <f>IF(AI178="","",VLOOKUP(AI178,'シフト記号表（勤務時間帯）'!$C$6:$U$35,19,FALSE))</f>
        <v/>
      </c>
      <c r="AJ180" s="325" t="str">
        <f>IF(AJ178="","",VLOOKUP(AJ178,'シフト記号表（勤務時間帯）'!$C$6:$U$35,19,FALSE))</f>
        <v/>
      </c>
      <c r="AK180" s="325" t="str">
        <f>IF(AK178="","",VLOOKUP(AK178,'シフト記号表（勤務時間帯）'!$C$6:$U$35,19,FALSE))</f>
        <v/>
      </c>
      <c r="AL180" s="325" t="str">
        <f>IF(AL178="","",VLOOKUP(AL178,'シフト記号表（勤務時間帯）'!$C$6:$U$35,19,FALSE))</f>
        <v/>
      </c>
      <c r="AM180" s="326" t="str">
        <f>IF(AM178="","",VLOOKUP(AM178,'シフト記号表（勤務時間帯）'!$C$6:$U$35,19,FALSE))</f>
        <v/>
      </c>
      <c r="AN180" s="324" t="str">
        <f>IF(AN178="","",VLOOKUP(AN178,'シフト記号表（勤務時間帯）'!$C$6:$U$35,19,FALSE))</f>
        <v/>
      </c>
      <c r="AO180" s="325" t="str">
        <f>IF(AO178="","",VLOOKUP(AO178,'シフト記号表（勤務時間帯）'!$C$6:$U$35,19,FALSE))</f>
        <v/>
      </c>
      <c r="AP180" s="325" t="str">
        <f>IF(AP178="","",VLOOKUP(AP178,'シフト記号表（勤務時間帯）'!$C$6:$U$35,19,FALSE))</f>
        <v/>
      </c>
      <c r="AQ180" s="325" t="str">
        <f>IF(AQ178="","",VLOOKUP(AQ178,'シフト記号表（勤務時間帯）'!$C$6:$U$35,19,FALSE))</f>
        <v/>
      </c>
      <c r="AR180" s="325" t="str">
        <f>IF(AR178="","",VLOOKUP(AR178,'シフト記号表（勤務時間帯）'!$C$6:$U$35,19,FALSE))</f>
        <v/>
      </c>
      <c r="AS180" s="325" t="str">
        <f>IF(AS178="","",VLOOKUP(AS178,'シフト記号表（勤務時間帯）'!$C$6:$U$35,19,FALSE))</f>
        <v/>
      </c>
      <c r="AT180" s="326" t="str">
        <f>IF(AT178="","",VLOOKUP(AT178,'シフト記号表（勤務時間帯）'!$C$6:$U$35,19,FALSE))</f>
        <v/>
      </c>
      <c r="AU180" s="324" t="str">
        <f>IF(AU178="","",VLOOKUP(AU178,'シフト記号表（勤務時間帯）'!$C$6:$U$35,19,FALSE))</f>
        <v/>
      </c>
      <c r="AV180" s="325" t="str">
        <f>IF(AV178="","",VLOOKUP(AV178,'シフト記号表（勤務時間帯）'!$C$6:$U$35,19,FALSE))</f>
        <v/>
      </c>
      <c r="AW180" s="325" t="str">
        <f>IF(AW178="","",VLOOKUP(AW178,'シフト記号表（勤務時間帯）'!$C$6:$U$35,19,FALSE))</f>
        <v/>
      </c>
      <c r="AX180" s="797">
        <f>IF($BB$3="４週",SUM(S180:AT180),IF($BB$3="暦月",SUM(S180:AW180),""))</f>
        <v>0</v>
      </c>
      <c r="AY180" s="798"/>
      <c r="AZ180" s="799">
        <f>IF($BB$3="４週",AX180/4,IF($BB$3="暦月",'勤務形態一覧表（100名）'!AX180/('勤務形態一覧表（100名）'!$BB$8/7),""))</f>
        <v>0</v>
      </c>
      <c r="BA180" s="800"/>
      <c r="BB180" s="847"/>
      <c r="BC180" s="761"/>
      <c r="BD180" s="761"/>
      <c r="BE180" s="761"/>
      <c r="BF180" s="762"/>
    </row>
    <row r="181" spans="2:58" ht="20.25" customHeight="1" x14ac:dyDescent="0.15">
      <c r="B181" s="831">
        <f>B178+1</f>
        <v>54</v>
      </c>
      <c r="C181" s="833"/>
      <c r="D181" s="834"/>
      <c r="E181" s="835"/>
      <c r="F181" s="327"/>
      <c r="G181" s="747"/>
      <c r="H181" s="750"/>
      <c r="I181" s="751"/>
      <c r="J181" s="751"/>
      <c r="K181" s="752"/>
      <c r="L181" s="754"/>
      <c r="M181" s="755"/>
      <c r="N181" s="755"/>
      <c r="O181" s="756"/>
      <c r="P181" s="763" t="s">
        <v>754</v>
      </c>
      <c r="Q181" s="764"/>
      <c r="R181" s="765"/>
      <c r="S181" s="392"/>
      <c r="T181" s="393"/>
      <c r="U181" s="393"/>
      <c r="V181" s="393"/>
      <c r="W181" s="393"/>
      <c r="X181" s="393"/>
      <c r="Y181" s="394"/>
      <c r="Z181" s="392"/>
      <c r="AA181" s="393"/>
      <c r="AB181" s="393"/>
      <c r="AC181" s="393"/>
      <c r="AD181" s="393"/>
      <c r="AE181" s="393"/>
      <c r="AF181" s="394"/>
      <c r="AG181" s="392"/>
      <c r="AH181" s="393"/>
      <c r="AI181" s="393"/>
      <c r="AJ181" s="393"/>
      <c r="AK181" s="393"/>
      <c r="AL181" s="393"/>
      <c r="AM181" s="394"/>
      <c r="AN181" s="392"/>
      <c r="AO181" s="393"/>
      <c r="AP181" s="393"/>
      <c r="AQ181" s="393"/>
      <c r="AR181" s="393"/>
      <c r="AS181" s="393"/>
      <c r="AT181" s="394"/>
      <c r="AU181" s="392"/>
      <c r="AV181" s="393"/>
      <c r="AW181" s="393"/>
      <c r="AX181" s="949"/>
      <c r="AY181" s="950"/>
      <c r="AZ181" s="951"/>
      <c r="BA181" s="952"/>
      <c r="BB181" s="782"/>
      <c r="BC181" s="755"/>
      <c r="BD181" s="755"/>
      <c r="BE181" s="755"/>
      <c r="BF181" s="756"/>
    </row>
    <row r="182" spans="2:58" ht="20.25" customHeight="1" x14ac:dyDescent="0.15">
      <c r="B182" s="831"/>
      <c r="C182" s="836"/>
      <c r="D182" s="837"/>
      <c r="E182" s="838"/>
      <c r="F182" s="319"/>
      <c r="G182" s="748"/>
      <c r="H182" s="753"/>
      <c r="I182" s="751"/>
      <c r="J182" s="751"/>
      <c r="K182" s="752"/>
      <c r="L182" s="757"/>
      <c r="M182" s="758"/>
      <c r="N182" s="758"/>
      <c r="O182" s="759"/>
      <c r="P182" s="787" t="s">
        <v>484</v>
      </c>
      <c r="Q182" s="788"/>
      <c r="R182" s="789"/>
      <c r="S182" s="320" t="str">
        <f>IF(S181="","",VLOOKUP(S181,'シフト記号表（勤務時間帯）'!$C$6:$K$35,9,FALSE))</f>
        <v/>
      </c>
      <c r="T182" s="321" t="str">
        <f>IF(T181="","",VLOOKUP(T181,'シフト記号表（勤務時間帯）'!$C$6:$K$35,9,FALSE))</f>
        <v/>
      </c>
      <c r="U182" s="321" t="str">
        <f>IF(U181="","",VLOOKUP(U181,'シフト記号表（勤務時間帯）'!$C$6:$K$35,9,FALSE))</f>
        <v/>
      </c>
      <c r="V182" s="321" t="str">
        <f>IF(V181="","",VLOOKUP(V181,'シフト記号表（勤務時間帯）'!$C$6:$K$35,9,FALSE))</f>
        <v/>
      </c>
      <c r="W182" s="321" t="str">
        <f>IF(W181="","",VLOOKUP(W181,'シフト記号表（勤務時間帯）'!$C$6:$K$35,9,FALSE))</f>
        <v/>
      </c>
      <c r="X182" s="321" t="str">
        <f>IF(X181="","",VLOOKUP(X181,'シフト記号表（勤務時間帯）'!$C$6:$K$35,9,FALSE))</f>
        <v/>
      </c>
      <c r="Y182" s="322" t="str">
        <f>IF(Y181="","",VLOOKUP(Y181,'シフト記号表（勤務時間帯）'!$C$6:$K$35,9,FALSE))</f>
        <v/>
      </c>
      <c r="Z182" s="320" t="str">
        <f>IF(Z181="","",VLOOKUP(Z181,'シフト記号表（勤務時間帯）'!$C$6:$K$35,9,FALSE))</f>
        <v/>
      </c>
      <c r="AA182" s="321" t="str">
        <f>IF(AA181="","",VLOOKUP(AA181,'シフト記号表（勤務時間帯）'!$C$6:$K$35,9,FALSE))</f>
        <v/>
      </c>
      <c r="AB182" s="321" t="str">
        <f>IF(AB181="","",VLOOKUP(AB181,'シフト記号表（勤務時間帯）'!$C$6:$K$35,9,FALSE))</f>
        <v/>
      </c>
      <c r="AC182" s="321" t="str">
        <f>IF(AC181="","",VLOOKUP(AC181,'シフト記号表（勤務時間帯）'!$C$6:$K$35,9,FALSE))</f>
        <v/>
      </c>
      <c r="AD182" s="321" t="str">
        <f>IF(AD181="","",VLOOKUP(AD181,'シフト記号表（勤務時間帯）'!$C$6:$K$35,9,FALSE))</f>
        <v/>
      </c>
      <c r="AE182" s="321" t="str">
        <f>IF(AE181="","",VLOOKUP(AE181,'シフト記号表（勤務時間帯）'!$C$6:$K$35,9,FALSE))</f>
        <v/>
      </c>
      <c r="AF182" s="322" t="str">
        <f>IF(AF181="","",VLOOKUP(AF181,'シフト記号表（勤務時間帯）'!$C$6:$K$35,9,FALSE))</f>
        <v/>
      </c>
      <c r="AG182" s="320" t="str">
        <f>IF(AG181="","",VLOOKUP(AG181,'シフト記号表（勤務時間帯）'!$C$6:$K$35,9,FALSE))</f>
        <v/>
      </c>
      <c r="AH182" s="321" t="str">
        <f>IF(AH181="","",VLOOKUP(AH181,'シフト記号表（勤務時間帯）'!$C$6:$K$35,9,FALSE))</f>
        <v/>
      </c>
      <c r="AI182" s="321" t="str">
        <f>IF(AI181="","",VLOOKUP(AI181,'シフト記号表（勤務時間帯）'!$C$6:$K$35,9,FALSE))</f>
        <v/>
      </c>
      <c r="AJ182" s="321" t="str">
        <f>IF(AJ181="","",VLOOKUP(AJ181,'シフト記号表（勤務時間帯）'!$C$6:$K$35,9,FALSE))</f>
        <v/>
      </c>
      <c r="AK182" s="321" t="str">
        <f>IF(AK181="","",VLOOKUP(AK181,'シフト記号表（勤務時間帯）'!$C$6:$K$35,9,FALSE))</f>
        <v/>
      </c>
      <c r="AL182" s="321" t="str">
        <f>IF(AL181="","",VLOOKUP(AL181,'シフト記号表（勤務時間帯）'!$C$6:$K$35,9,FALSE))</f>
        <v/>
      </c>
      <c r="AM182" s="322" t="str">
        <f>IF(AM181="","",VLOOKUP(AM181,'シフト記号表（勤務時間帯）'!$C$6:$K$35,9,FALSE))</f>
        <v/>
      </c>
      <c r="AN182" s="320" t="str">
        <f>IF(AN181="","",VLOOKUP(AN181,'シフト記号表（勤務時間帯）'!$C$6:$K$35,9,FALSE))</f>
        <v/>
      </c>
      <c r="AO182" s="321" t="str">
        <f>IF(AO181="","",VLOOKUP(AO181,'シフト記号表（勤務時間帯）'!$C$6:$K$35,9,FALSE))</f>
        <v/>
      </c>
      <c r="AP182" s="321" t="str">
        <f>IF(AP181="","",VLOOKUP(AP181,'シフト記号表（勤務時間帯）'!$C$6:$K$35,9,FALSE))</f>
        <v/>
      </c>
      <c r="AQ182" s="321" t="str">
        <f>IF(AQ181="","",VLOOKUP(AQ181,'シフト記号表（勤務時間帯）'!$C$6:$K$35,9,FALSE))</f>
        <v/>
      </c>
      <c r="AR182" s="321" t="str">
        <f>IF(AR181="","",VLOOKUP(AR181,'シフト記号表（勤務時間帯）'!$C$6:$K$35,9,FALSE))</f>
        <v/>
      </c>
      <c r="AS182" s="321" t="str">
        <f>IF(AS181="","",VLOOKUP(AS181,'シフト記号表（勤務時間帯）'!$C$6:$K$35,9,FALSE))</f>
        <v/>
      </c>
      <c r="AT182" s="322" t="str">
        <f>IF(AT181="","",VLOOKUP(AT181,'シフト記号表（勤務時間帯）'!$C$6:$K$35,9,FALSE))</f>
        <v/>
      </c>
      <c r="AU182" s="320" t="str">
        <f>IF(AU181="","",VLOOKUP(AU181,'シフト記号表（勤務時間帯）'!$C$6:$K$35,9,FALSE))</f>
        <v/>
      </c>
      <c r="AV182" s="321" t="str">
        <f>IF(AV181="","",VLOOKUP(AV181,'シフト記号表（勤務時間帯）'!$C$6:$K$35,9,FALSE))</f>
        <v/>
      </c>
      <c r="AW182" s="321" t="str">
        <f>IF(AW181="","",VLOOKUP(AW181,'シフト記号表（勤務時間帯）'!$C$6:$K$35,9,FALSE))</f>
        <v/>
      </c>
      <c r="AX182" s="790">
        <f>IF($BB$3="４週",SUM(S182:AT182),IF($BB$3="暦月",SUM(S182:AW182),""))</f>
        <v>0</v>
      </c>
      <c r="AY182" s="791"/>
      <c r="AZ182" s="792">
        <f>IF($BB$3="４週",AX182/4,IF($BB$3="暦月",'勤務形態一覧表（100名）'!AX182/('勤務形態一覧表（100名）'!$BB$8/7),""))</f>
        <v>0</v>
      </c>
      <c r="BA182" s="793"/>
      <c r="BB182" s="783"/>
      <c r="BC182" s="758"/>
      <c r="BD182" s="758"/>
      <c r="BE182" s="758"/>
      <c r="BF182" s="759"/>
    </row>
    <row r="183" spans="2:58" ht="20.25" customHeight="1" x14ac:dyDescent="0.15">
      <c r="B183" s="831"/>
      <c r="C183" s="839"/>
      <c r="D183" s="840"/>
      <c r="E183" s="841"/>
      <c r="F183" s="395">
        <f>C181</f>
        <v>0</v>
      </c>
      <c r="G183" s="749"/>
      <c r="H183" s="753"/>
      <c r="I183" s="751"/>
      <c r="J183" s="751"/>
      <c r="K183" s="752"/>
      <c r="L183" s="760"/>
      <c r="M183" s="761"/>
      <c r="N183" s="761"/>
      <c r="O183" s="762"/>
      <c r="P183" s="828" t="s">
        <v>485</v>
      </c>
      <c r="Q183" s="829"/>
      <c r="R183" s="830"/>
      <c r="S183" s="324" t="str">
        <f>IF(S181="","",VLOOKUP(S181,'シフト記号表（勤務時間帯）'!$C$6:$U$35,19,FALSE))</f>
        <v/>
      </c>
      <c r="T183" s="325" t="str">
        <f>IF(T181="","",VLOOKUP(T181,'シフト記号表（勤務時間帯）'!$C$6:$U$35,19,FALSE))</f>
        <v/>
      </c>
      <c r="U183" s="325" t="str">
        <f>IF(U181="","",VLOOKUP(U181,'シフト記号表（勤務時間帯）'!$C$6:$U$35,19,FALSE))</f>
        <v/>
      </c>
      <c r="V183" s="325" t="str">
        <f>IF(V181="","",VLOOKUP(V181,'シフト記号表（勤務時間帯）'!$C$6:$U$35,19,FALSE))</f>
        <v/>
      </c>
      <c r="W183" s="325" t="str">
        <f>IF(W181="","",VLOOKUP(W181,'シフト記号表（勤務時間帯）'!$C$6:$U$35,19,FALSE))</f>
        <v/>
      </c>
      <c r="X183" s="325" t="str">
        <f>IF(X181="","",VLOOKUP(X181,'シフト記号表（勤務時間帯）'!$C$6:$U$35,19,FALSE))</f>
        <v/>
      </c>
      <c r="Y183" s="326" t="str">
        <f>IF(Y181="","",VLOOKUP(Y181,'シフト記号表（勤務時間帯）'!$C$6:$U$35,19,FALSE))</f>
        <v/>
      </c>
      <c r="Z183" s="324" t="str">
        <f>IF(Z181="","",VLOOKUP(Z181,'シフト記号表（勤務時間帯）'!$C$6:$U$35,19,FALSE))</f>
        <v/>
      </c>
      <c r="AA183" s="325" t="str">
        <f>IF(AA181="","",VLOOKUP(AA181,'シフト記号表（勤務時間帯）'!$C$6:$U$35,19,FALSE))</f>
        <v/>
      </c>
      <c r="AB183" s="325" t="str">
        <f>IF(AB181="","",VLOOKUP(AB181,'シフト記号表（勤務時間帯）'!$C$6:$U$35,19,FALSE))</f>
        <v/>
      </c>
      <c r="AC183" s="325" t="str">
        <f>IF(AC181="","",VLOOKUP(AC181,'シフト記号表（勤務時間帯）'!$C$6:$U$35,19,FALSE))</f>
        <v/>
      </c>
      <c r="AD183" s="325" t="str">
        <f>IF(AD181="","",VLOOKUP(AD181,'シフト記号表（勤務時間帯）'!$C$6:$U$35,19,FALSE))</f>
        <v/>
      </c>
      <c r="AE183" s="325" t="str">
        <f>IF(AE181="","",VLOOKUP(AE181,'シフト記号表（勤務時間帯）'!$C$6:$U$35,19,FALSE))</f>
        <v/>
      </c>
      <c r="AF183" s="326" t="str">
        <f>IF(AF181="","",VLOOKUP(AF181,'シフト記号表（勤務時間帯）'!$C$6:$U$35,19,FALSE))</f>
        <v/>
      </c>
      <c r="AG183" s="324" t="str">
        <f>IF(AG181="","",VLOOKUP(AG181,'シフト記号表（勤務時間帯）'!$C$6:$U$35,19,FALSE))</f>
        <v/>
      </c>
      <c r="AH183" s="325" t="str">
        <f>IF(AH181="","",VLOOKUP(AH181,'シフト記号表（勤務時間帯）'!$C$6:$U$35,19,FALSE))</f>
        <v/>
      </c>
      <c r="AI183" s="325" t="str">
        <f>IF(AI181="","",VLOOKUP(AI181,'シフト記号表（勤務時間帯）'!$C$6:$U$35,19,FALSE))</f>
        <v/>
      </c>
      <c r="AJ183" s="325" t="str">
        <f>IF(AJ181="","",VLOOKUP(AJ181,'シフト記号表（勤務時間帯）'!$C$6:$U$35,19,FALSE))</f>
        <v/>
      </c>
      <c r="AK183" s="325" t="str">
        <f>IF(AK181="","",VLOOKUP(AK181,'シフト記号表（勤務時間帯）'!$C$6:$U$35,19,FALSE))</f>
        <v/>
      </c>
      <c r="AL183" s="325" t="str">
        <f>IF(AL181="","",VLOOKUP(AL181,'シフト記号表（勤務時間帯）'!$C$6:$U$35,19,FALSE))</f>
        <v/>
      </c>
      <c r="AM183" s="326" t="str">
        <f>IF(AM181="","",VLOOKUP(AM181,'シフト記号表（勤務時間帯）'!$C$6:$U$35,19,FALSE))</f>
        <v/>
      </c>
      <c r="AN183" s="324" t="str">
        <f>IF(AN181="","",VLOOKUP(AN181,'シフト記号表（勤務時間帯）'!$C$6:$U$35,19,FALSE))</f>
        <v/>
      </c>
      <c r="AO183" s="325" t="str">
        <f>IF(AO181="","",VLOOKUP(AO181,'シフト記号表（勤務時間帯）'!$C$6:$U$35,19,FALSE))</f>
        <v/>
      </c>
      <c r="AP183" s="325" t="str">
        <f>IF(AP181="","",VLOOKUP(AP181,'シフト記号表（勤務時間帯）'!$C$6:$U$35,19,FALSE))</f>
        <v/>
      </c>
      <c r="AQ183" s="325" t="str">
        <f>IF(AQ181="","",VLOOKUP(AQ181,'シフト記号表（勤務時間帯）'!$C$6:$U$35,19,FALSE))</f>
        <v/>
      </c>
      <c r="AR183" s="325" t="str">
        <f>IF(AR181="","",VLOOKUP(AR181,'シフト記号表（勤務時間帯）'!$C$6:$U$35,19,FALSE))</f>
        <v/>
      </c>
      <c r="AS183" s="325" t="str">
        <f>IF(AS181="","",VLOOKUP(AS181,'シフト記号表（勤務時間帯）'!$C$6:$U$35,19,FALSE))</f>
        <v/>
      </c>
      <c r="AT183" s="326" t="str">
        <f>IF(AT181="","",VLOOKUP(AT181,'シフト記号表（勤務時間帯）'!$C$6:$U$35,19,FALSE))</f>
        <v/>
      </c>
      <c r="AU183" s="324" t="str">
        <f>IF(AU181="","",VLOOKUP(AU181,'シフト記号表（勤務時間帯）'!$C$6:$U$35,19,FALSE))</f>
        <v/>
      </c>
      <c r="AV183" s="325" t="str">
        <f>IF(AV181="","",VLOOKUP(AV181,'シフト記号表（勤務時間帯）'!$C$6:$U$35,19,FALSE))</f>
        <v/>
      </c>
      <c r="AW183" s="325" t="str">
        <f>IF(AW181="","",VLOOKUP(AW181,'シフト記号表（勤務時間帯）'!$C$6:$U$35,19,FALSE))</f>
        <v/>
      </c>
      <c r="AX183" s="797">
        <f>IF($BB$3="４週",SUM(S183:AT183),IF($BB$3="暦月",SUM(S183:AW183),""))</f>
        <v>0</v>
      </c>
      <c r="AY183" s="798"/>
      <c r="AZ183" s="799">
        <f>IF($BB$3="４週",AX183/4,IF($BB$3="暦月",'勤務形態一覧表（100名）'!AX183/('勤務形態一覧表（100名）'!$BB$8/7),""))</f>
        <v>0</v>
      </c>
      <c r="BA183" s="800"/>
      <c r="BB183" s="847"/>
      <c r="BC183" s="761"/>
      <c r="BD183" s="761"/>
      <c r="BE183" s="761"/>
      <c r="BF183" s="762"/>
    </row>
    <row r="184" spans="2:58" ht="20.25" customHeight="1" x14ac:dyDescent="0.15">
      <c r="B184" s="831">
        <f>B181+1</f>
        <v>55</v>
      </c>
      <c r="C184" s="833"/>
      <c r="D184" s="834"/>
      <c r="E184" s="835"/>
      <c r="F184" s="327"/>
      <c r="G184" s="747"/>
      <c r="H184" s="750"/>
      <c r="I184" s="751"/>
      <c r="J184" s="751"/>
      <c r="K184" s="752"/>
      <c r="L184" s="754"/>
      <c r="M184" s="755"/>
      <c r="N184" s="755"/>
      <c r="O184" s="756"/>
      <c r="P184" s="763" t="s">
        <v>771</v>
      </c>
      <c r="Q184" s="764"/>
      <c r="R184" s="765"/>
      <c r="S184" s="392"/>
      <c r="T184" s="393"/>
      <c r="U184" s="393"/>
      <c r="V184" s="393"/>
      <c r="W184" s="393"/>
      <c r="X184" s="393"/>
      <c r="Y184" s="394"/>
      <c r="Z184" s="392"/>
      <c r="AA184" s="393"/>
      <c r="AB184" s="393"/>
      <c r="AC184" s="393"/>
      <c r="AD184" s="393"/>
      <c r="AE184" s="393"/>
      <c r="AF184" s="394"/>
      <c r="AG184" s="392"/>
      <c r="AH184" s="393"/>
      <c r="AI184" s="393"/>
      <c r="AJ184" s="393"/>
      <c r="AK184" s="393"/>
      <c r="AL184" s="393"/>
      <c r="AM184" s="394"/>
      <c r="AN184" s="392"/>
      <c r="AO184" s="393"/>
      <c r="AP184" s="393"/>
      <c r="AQ184" s="393"/>
      <c r="AR184" s="393"/>
      <c r="AS184" s="393"/>
      <c r="AT184" s="394"/>
      <c r="AU184" s="392"/>
      <c r="AV184" s="393"/>
      <c r="AW184" s="393"/>
      <c r="AX184" s="949"/>
      <c r="AY184" s="950"/>
      <c r="AZ184" s="951"/>
      <c r="BA184" s="952"/>
      <c r="BB184" s="782"/>
      <c r="BC184" s="755"/>
      <c r="BD184" s="755"/>
      <c r="BE184" s="755"/>
      <c r="BF184" s="756"/>
    </row>
    <row r="185" spans="2:58" ht="20.25" customHeight="1" x14ac:dyDescent="0.15">
      <c r="B185" s="831"/>
      <c r="C185" s="836"/>
      <c r="D185" s="837"/>
      <c r="E185" s="838"/>
      <c r="F185" s="319"/>
      <c r="G185" s="748"/>
      <c r="H185" s="753"/>
      <c r="I185" s="751"/>
      <c r="J185" s="751"/>
      <c r="K185" s="752"/>
      <c r="L185" s="757"/>
      <c r="M185" s="758"/>
      <c r="N185" s="758"/>
      <c r="O185" s="759"/>
      <c r="P185" s="787" t="s">
        <v>484</v>
      </c>
      <c r="Q185" s="788"/>
      <c r="R185" s="789"/>
      <c r="S185" s="320" t="str">
        <f>IF(S184="","",VLOOKUP(S184,'シフト記号表（勤務時間帯）'!$C$6:$K$35,9,FALSE))</f>
        <v/>
      </c>
      <c r="T185" s="321" t="str">
        <f>IF(T184="","",VLOOKUP(T184,'シフト記号表（勤務時間帯）'!$C$6:$K$35,9,FALSE))</f>
        <v/>
      </c>
      <c r="U185" s="321" t="str">
        <f>IF(U184="","",VLOOKUP(U184,'シフト記号表（勤務時間帯）'!$C$6:$K$35,9,FALSE))</f>
        <v/>
      </c>
      <c r="V185" s="321" t="str">
        <f>IF(V184="","",VLOOKUP(V184,'シフト記号表（勤務時間帯）'!$C$6:$K$35,9,FALSE))</f>
        <v/>
      </c>
      <c r="W185" s="321" t="str">
        <f>IF(W184="","",VLOOKUP(W184,'シフト記号表（勤務時間帯）'!$C$6:$K$35,9,FALSE))</f>
        <v/>
      </c>
      <c r="X185" s="321" t="str">
        <f>IF(X184="","",VLOOKUP(X184,'シフト記号表（勤務時間帯）'!$C$6:$K$35,9,FALSE))</f>
        <v/>
      </c>
      <c r="Y185" s="322" t="str">
        <f>IF(Y184="","",VLOOKUP(Y184,'シフト記号表（勤務時間帯）'!$C$6:$K$35,9,FALSE))</f>
        <v/>
      </c>
      <c r="Z185" s="320" t="str">
        <f>IF(Z184="","",VLOOKUP(Z184,'シフト記号表（勤務時間帯）'!$C$6:$K$35,9,FALSE))</f>
        <v/>
      </c>
      <c r="AA185" s="321" t="str">
        <f>IF(AA184="","",VLOOKUP(AA184,'シフト記号表（勤務時間帯）'!$C$6:$K$35,9,FALSE))</f>
        <v/>
      </c>
      <c r="AB185" s="321" t="str">
        <f>IF(AB184="","",VLOOKUP(AB184,'シフト記号表（勤務時間帯）'!$C$6:$K$35,9,FALSE))</f>
        <v/>
      </c>
      <c r="AC185" s="321" t="str">
        <f>IF(AC184="","",VLOOKUP(AC184,'シフト記号表（勤務時間帯）'!$C$6:$K$35,9,FALSE))</f>
        <v/>
      </c>
      <c r="AD185" s="321" t="str">
        <f>IF(AD184="","",VLOOKUP(AD184,'シフト記号表（勤務時間帯）'!$C$6:$K$35,9,FALSE))</f>
        <v/>
      </c>
      <c r="AE185" s="321" t="str">
        <f>IF(AE184="","",VLOOKUP(AE184,'シフト記号表（勤務時間帯）'!$C$6:$K$35,9,FALSE))</f>
        <v/>
      </c>
      <c r="AF185" s="322" t="str">
        <f>IF(AF184="","",VLOOKUP(AF184,'シフト記号表（勤務時間帯）'!$C$6:$K$35,9,FALSE))</f>
        <v/>
      </c>
      <c r="AG185" s="320" t="str">
        <f>IF(AG184="","",VLOOKUP(AG184,'シフト記号表（勤務時間帯）'!$C$6:$K$35,9,FALSE))</f>
        <v/>
      </c>
      <c r="AH185" s="321" t="str">
        <f>IF(AH184="","",VLOOKUP(AH184,'シフト記号表（勤務時間帯）'!$C$6:$K$35,9,FALSE))</f>
        <v/>
      </c>
      <c r="AI185" s="321" t="str">
        <f>IF(AI184="","",VLOOKUP(AI184,'シフト記号表（勤務時間帯）'!$C$6:$K$35,9,FALSE))</f>
        <v/>
      </c>
      <c r="AJ185" s="321" t="str">
        <f>IF(AJ184="","",VLOOKUP(AJ184,'シフト記号表（勤務時間帯）'!$C$6:$K$35,9,FALSE))</f>
        <v/>
      </c>
      <c r="AK185" s="321" t="str">
        <f>IF(AK184="","",VLOOKUP(AK184,'シフト記号表（勤務時間帯）'!$C$6:$K$35,9,FALSE))</f>
        <v/>
      </c>
      <c r="AL185" s="321" t="str">
        <f>IF(AL184="","",VLOOKUP(AL184,'シフト記号表（勤務時間帯）'!$C$6:$K$35,9,FALSE))</f>
        <v/>
      </c>
      <c r="AM185" s="322" t="str">
        <f>IF(AM184="","",VLOOKUP(AM184,'シフト記号表（勤務時間帯）'!$C$6:$K$35,9,FALSE))</f>
        <v/>
      </c>
      <c r="AN185" s="320" t="str">
        <f>IF(AN184="","",VLOOKUP(AN184,'シフト記号表（勤務時間帯）'!$C$6:$K$35,9,FALSE))</f>
        <v/>
      </c>
      <c r="AO185" s="321" t="str">
        <f>IF(AO184="","",VLOOKUP(AO184,'シフト記号表（勤務時間帯）'!$C$6:$K$35,9,FALSE))</f>
        <v/>
      </c>
      <c r="AP185" s="321" t="str">
        <f>IF(AP184="","",VLOOKUP(AP184,'シフト記号表（勤務時間帯）'!$C$6:$K$35,9,FALSE))</f>
        <v/>
      </c>
      <c r="AQ185" s="321" t="str">
        <f>IF(AQ184="","",VLOOKUP(AQ184,'シフト記号表（勤務時間帯）'!$C$6:$K$35,9,FALSE))</f>
        <v/>
      </c>
      <c r="AR185" s="321" t="str">
        <f>IF(AR184="","",VLOOKUP(AR184,'シフト記号表（勤務時間帯）'!$C$6:$K$35,9,FALSE))</f>
        <v/>
      </c>
      <c r="AS185" s="321" t="str">
        <f>IF(AS184="","",VLOOKUP(AS184,'シフト記号表（勤務時間帯）'!$C$6:$K$35,9,FALSE))</f>
        <v/>
      </c>
      <c r="AT185" s="322" t="str">
        <f>IF(AT184="","",VLOOKUP(AT184,'シフト記号表（勤務時間帯）'!$C$6:$K$35,9,FALSE))</f>
        <v/>
      </c>
      <c r="AU185" s="320" t="str">
        <f>IF(AU184="","",VLOOKUP(AU184,'シフト記号表（勤務時間帯）'!$C$6:$K$35,9,FALSE))</f>
        <v/>
      </c>
      <c r="AV185" s="321" t="str">
        <f>IF(AV184="","",VLOOKUP(AV184,'シフト記号表（勤務時間帯）'!$C$6:$K$35,9,FALSE))</f>
        <v/>
      </c>
      <c r="AW185" s="321" t="str">
        <f>IF(AW184="","",VLOOKUP(AW184,'シフト記号表（勤務時間帯）'!$C$6:$K$35,9,FALSE))</f>
        <v/>
      </c>
      <c r="AX185" s="790">
        <f>IF($BB$3="４週",SUM(S185:AT185),IF($BB$3="暦月",SUM(S185:AW185),""))</f>
        <v>0</v>
      </c>
      <c r="AY185" s="791"/>
      <c r="AZ185" s="792">
        <f>IF($BB$3="４週",AX185/4,IF($BB$3="暦月",'勤務形態一覧表（100名）'!AX185/('勤務形態一覧表（100名）'!$BB$8/7),""))</f>
        <v>0</v>
      </c>
      <c r="BA185" s="793"/>
      <c r="BB185" s="783"/>
      <c r="BC185" s="758"/>
      <c r="BD185" s="758"/>
      <c r="BE185" s="758"/>
      <c r="BF185" s="759"/>
    </row>
    <row r="186" spans="2:58" ht="20.25" customHeight="1" x14ac:dyDescent="0.15">
      <c r="B186" s="831"/>
      <c r="C186" s="839"/>
      <c r="D186" s="840"/>
      <c r="E186" s="841"/>
      <c r="F186" s="395">
        <f>C184</f>
        <v>0</v>
      </c>
      <c r="G186" s="749"/>
      <c r="H186" s="753"/>
      <c r="I186" s="751"/>
      <c r="J186" s="751"/>
      <c r="K186" s="752"/>
      <c r="L186" s="760"/>
      <c r="M186" s="761"/>
      <c r="N186" s="761"/>
      <c r="O186" s="762"/>
      <c r="P186" s="828" t="s">
        <v>485</v>
      </c>
      <c r="Q186" s="829"/>
      <c r="R186" s="830"/>
      <c r="S186" s="324" t="str">
        <f>IF(S184="","",VLOOKUP(S184,'シフト記号表（勤務時間帯）'!$C$6:$U$35,19,FALSE))</f>
        <v/>
      </c>
      <c r="T186" s="325" t="str">
        <f>IF(T184="","",VLOOKUP(T184,'シフト記号表（勤務時間帯）'!$C$6:$U$35,19,FALSE))</f>
        <v/>
      </c>
      <c r="U186" s="325" t="str">
        <f>IF(U184="","",VLOOKUP(U184,'シフト記号表（勤務時間帯）'!$C$6:$U$35,19,FALSE))</f>
        <v/>
      </c>
      <c r="V186" s="325" t="str">
        <f>IF(V184="","",VLOOKUP(V184,'シフト記号表（勤務時間帯）'!$C$6:$U$35,19,FALSE))</f>
        <v/>
      </c>
      <c r="W186" s="325" t="str">
        <f>IF(W184="","",VLOOKUP(W184,'シフト記号表（勤務時間帯）'!$C$6:$U$35,19,FALSE))</f>
        <v/>
      </c>
      <c r="X186" s="325" t="str">
        <f>IF(X184="","",VLOOKUP(X184,'シフト記号表（勤務時間帯）'!$C$6:$U$35,19,FALSE))</f>
        <v/>
      </c>
      <c r="Y186" s="326" t="str">
        <f>IF(Y184="","",VLOOKUP(Y184,'シフト記号表（勤務時間帯）'!$C$6:$U$35,19,FALSE))</f>
        <v/>
      </c>
      <c r="Z186" s="324" t="str">
        <f>IF(Z184="","",VLOOKUP(Z184,'シフト記号表（勤務時間帯）'!$C$6:$U$35,19,FALSE))</f>
        <v/>
      </c>
      <c r="AA186" s="325" t="str">
        <f>IF(AA184="","",VLOOKUP(AA184,'シフト記号表（勤務時間帯）'!$C$6:$U$35,19,FALSE))</f>
        <v/>
      </c>
      <c r="AB186" s="325" t="str">
        <f>IF(AB184="","",VLOOKUP(AB184,'シフト記号表（勤務時間帯）'!$C$6:$U$35,19,FALSE))</f>
        <v/>
      </c>
      <c r="AC186" s="325" t="str">
        <f>IF(AC184="","",VLOOKUP(AC184,'シフト記号表（勤務時間帯）'!$C$6:$U$35,19,FALSE))</f>
        <v/>
      </c>
      <c r="AD186" s="325" t="str">
        <f>IF(AD184="","",VLOOKUP(AD184,'シフト記号表（勤務時間帯）'!$C$6:$U$35,19,FALSE))</f>
        <v/>
      </c>
      <c r="AE186" s="325" t="str">
        <f>IF(AE184="","",VLOOKUP(AE184,'シフト記号表（勤務時間帯）'!$C$6:$U$35,19,FALSE))</f>
        <v/>
      </c>
      <c r="AF186" s="326" t="str">
        <f>IF(AF184="","",VLOOKUP(AF184,'シフト記号表（勤務時間帯）'!$C$6:$U$35,19,FALSE))</f>
        <v/>
      </c>
      <c r="AG186" s="324" t="str">
        <f>IF(AG184="","",VLOOKUP(AG184,'シフト記号表（勤務時間帯）'!$C$6:$U$35,19,FALSE))</f>
        <v/>
      </c>
      <c r="AH186" s="325" t="str">
        <f>IF(AH184="","",VLOOKUP(AH184,'シフト記号表（勤務時間帯）'!$C$6:$U$35,19,FALSE))</f>
        <v/>
      </c>
      <c r="AI186" s="325" t="str">
        <f>IF(AI184="","",VLOOKUP(AI184,'シフト記号表（勤務時間帯）'!$C$6:$U$35,19,FALSE))</f>
        <v/>
      </c>
      <c r="AJ186" s="325" t="str">
        <f>IF(AJ184="","",VLOOKUP(AJ184,'シフト記号表（勤務時間帯）'!$C$6:$U$35,19,FALSE))</f>
        <v/>
      </c>
      <c r="AK186" s="325" t="str">
        <f>IF(AK184="","",VLOOKUP(AK184,'シフト記号表（勤務時間帯）'!$C$6:$U$35,19,FALSE))</f>
        <v/>
      </c>
      <c r="AL186" s="325" t="str">
        <f>IF(AL184="","",VLOOKUP(AL184,'シフト記号表（勤務時間帯）'!$C$6:$U$35,19,FALSE))</f>
        <v/>
      </c>
      <c r="AM186" s="326" t="str">
        <f>IF(AM184="","",VLOOKUP(AM184,'シフト記号表（勤務時間帯）'!$C$6:$U$35,19,FALSE))</f>
        <v/>
      </c>
      <c r="AN186" s="324" t="str">
        <f>IF(AN184="","",VLOOKUP(AN184,'シフト記号表（勤務時間帯）'!$C$6:$U$35,19,FALSE))</f>
        <v/>
      </c>
      <c r="AO186" s="325" t="str">
        <f>IF(AO184="","",VLOOKUP(AO184,'シフト記号表（勤務時間帯）'!$C$6:$U$35,19,FALSE))</f>
        <v/>
      </c>
      <c r="AP186" s="325" t="str">
        <f>IF(AP184="","",VLOOKUP(AP184,'シフト記号表（勤務時間帯）'!$C$6:$U$35,19,FALSE))</f>
        <v/>
      </c>
      <c r="AQ186" s="325" t="str">
        <f>IF(AQ184="","",VLOOKUP(AQ184,'シフト記号表（勤務時間帯）'!$C$6:$U$35,19,FALSE))</f>
        <v/>
      </c>
      <c r="AR186" s="325" t="str">
        <f>IF(AR184="","",VLOOKUP(AR184,'シフト記号表（勤務時間帯）'!$C$6:$U$35,19,FALSE))</f>
        <v/>
      </c>
      <c r="AS186" s="325" t="str">
        <f>IF(AS184="","",VLOOKUP(AS184,'シフト記号表（勤務時間帯）'!$C$6:$U$35,19,FALSE))</f>
        <v/>
      </c>
      <c r="AT186" s="326" t="str">
        <f>IF(AT184="","",VLOOKUP(AT184,'シフト記号表（勤務時間帯）'!$C$6:$U$35,19,FALSE))</f>
        <v/>
      </c>
      <c r="AU186" s="324" t="str">
        <f>IF(AU184="","",VLOOKUP(AU184,'シフト記号表（勤務時間帯）'!$C$6:$U$35,19,FALSE))</f>
        <v/>
      </c>
      <c r="AV186" s="325" t="str">
        <f>IF(AV184="","",VLOOKUP(AV184,'シフト記号表（勤務時間帯）'!$C$6:$U$35,19,FALSE))</f>
        <v/>
      </c>
      <c r="AW186" s="325" t="str">
        <f>IF(AW184="","",VLOOKUP(AW184,'シフト記号表（勤務時間帯）'!$C$6:$U$35,19,FALSE))</f>
        <v/>
      </c>
      <c r="AX186" s="797">
        <f>IF($BB$3="４週",SUM(S186:AT186),IF($BB$3="暦月",SUM(S186:AW186),""))</f>
        <v>0</v>
      </c>
      <c r="AY186" s="798"/>
      <c r="AZ186" s="799">
        <f>IF($BB$3="４週",AX186/4,IF($BB$3="暦月",'勤務形態一覧表（100名）'!AX186/('勤務形態一覧表（100名）'!$BB$8/7),""))</f>
        <v>0</v>
      </c>
      <c r="BA186" s="800"/>
      <c r="BB186" s="847"/>
      <c r="BC186" s="761"/>
      <c r="BD186" s="761"/>
      <c r="BE186" s="761"/>
      <c r="BF186" s="762"/>
    </row>
    <row r="187" spans="2:58" ht="20.25" customHeight="1" x14ac:dyDescent="0.15">
      <c r="B187" s="831">
        <f>B184+1</f>
        <v>56</v>
      </c>
      <c r="C187" s="833"/>
      <c r="D187" s="834"/>
      <c r="E187" s="835"/>
      <c r="F187" s="327"/>
      <c r="G187" s="747"/>
      <c r="H187" s="750"/>
      <c r="I187" s="751"/>
      <c r="J187" s="751"/>
      <c r="K187" s="752"/>
      <c r="L187" s="754"/>
      <c r="M187" s="755"/>
      <c r="N187" s="755"/>
      <c r="O187" s="756"/>
      <c r="P187" s="763" t="s">
        <v>754</v>
      </c>
      <c r="Q187" s="764"/>
      <c r="R187" s="765"/>
      <c r="S187" s="392"/>
      <c r="T187" s="393"/>
      <c r="U187" s="393"/>
      <c r="V187" s="393"/>
      <c r="W187" s="393"/>
      <c r="X187" s="393"/>
      <c r="Y187" s="394"/>
      <c r="Z187" s="392"/>
      <c r="AA187" s="393"/>
      <c r="AB187" s="393"/>
      <c r="AC187" s="393"/>
      <c r="AD187" s="393"/>
      <c r="AE187" s="393"/>
      <c r="AF187" s="394"/>
      <c r="AG187" s="392"/>
      <c r="AH187" s="393"/>
      <c r="AI187" s="393"/>
      <c r="AJ187" s="393"/>
      <c r="AK187" s="393"/>
      <c r="AL187" s="393"/>
      <c r="AM187" s="394"/>
      <c r="AN187" s="392"/>
      <c r="AO187" s="393"/>
      <c r="AP187" s="393"/>
      <c r="AQ187" s="393"/>
      <c r="AR187" s="393"/>
      <c r="AS187" s="393"/>
      <c r="AT187" s="394"/>
      <c r="AU187" s="392"/>
      <c r="AV187" s="393"/>
      <c r="AW187" s="393"/>
      <c r="AX187" s="949"/>
      <c r="AY187" s="950"/>
      <c r="AZ187" s="951"/>
      <c r="BA187" s="952"/>
      <c r="BB187" s="782"/>
      <c r="BC187" s="755"/>
      <c r="BD187" s="755"/>
      <c r="BE187" s="755"/>
      <c r="BF187" s="756"/>
    </row>
    <row r="188" spans="2:58" ht="20.25" customHeight="1" x14ac:dyDescent="0.15">
      <c r="B188" s="831"/>
      <c r="C188" s="836"/>
      <c r="D188" s="837"/>
      <c r="E188" s="838"/>
      <c r="F188" s="319"/>
      <c r="G188" s="748"/>
      <c r="H188" s="753"/>
      <c r="I188" s="751"/>
      <c r="J188" s="751"/>
      <c r="K188" s="752"/>
      <c r="L188" s="757"/>
      <c r="M188" s="758"/>
      <c r="N188" s="758"/>
      <c r="O188" s="759"/>
      <c r="P188" s="787" t="s">
        <v>484</v>
      </c>
      <c r="Q188" s="788"/>
      <c r="R188" s="789"/>
      <c r="S188" s="320" t="str">
        <f>IF(S187="","",VLOOKUP(S187,'シフト記号表（勤務時間帯）'!$C$6:$K$35,9,FALSE))</f>
        <v/>
      </c>
      <c r="T188" s="321" t="str">
        <f>IF(T187="","",VLOOKUP(T187,'シフト記号表（勤務時間帯）'!$C$6:$K$35,9,FALSE))</f>
        <v/>
      </c>
      <c r="U188" s="321" t="str">
        <f>IF(U187="","",VLOOKUP(U187,'シフト記号表（勤務時間帯）'!$C$6:$K$35,9,FALSE))</f>
        <v/>
      </c>
      <c r="V188" s="321" t="str">
        <f>IF(V187="","",VLOOKUP(V187,'シフト記号表（勤務時間帯）'!$C$6:$K$35,9,FALSE))</f>
        <v/>
      </c>
      <c r="W188" s="321" t="str">
        <f>IF(W187="","",VLOOKUP(W187,'シフト記号表（勤務時間帯）'!$C$6:$K$35,9,FALSE))</f>
        <v/>
      </c>
      <c r="X188" s="321" t="str">
        <f>IF(X187="","",VLOOKUP(X187,'シフト記号表（勤務時間帯）'!$C$6:$K$35,9,FALSE))</f>
        <v/>
      </c>
      <c r="Y188" s="322" t="str">
        <f>IF(Y187="","",VLOOKUP(Y187,'シフト記号表（勤務時間帯）'!$C$6:$K$35,9,FALSE))</f>
        <v/>
      </c>
      <c r="Z188" s="320" t="str">
        <f>IF(Z187="","",VLOOKUP(Z187,'シフト記号表（勤務時間帯）'!$C$6:$K$35,9,FALSE))</f>
        <v/>
      </c>
      <c r="AA188" s="321" t="str">
        <f>IF(AA187="","",VLOOKUP(AA187,'シフト記号表（勤務時間帯）'!$C$6:$K$35,9,FALSE))</f>
        <v/>
      </c>
      <c r="AB188" s="321" t="str">
        <f>IF(AB187="","",VLOOKUP(AB187,'シフト記号表（勤務時間帯）'!$C$6:$K$35,9,FALSE))</f>
        <v/>
      </c>
      <c r="AC188" s="321" t="str">
        <f>IF(AC187="","",VLOOKUP(AC187,'シフト記号表（勤務時間帯）'!$C$6:$K$35,9,FALSE))</f>
        <v/>
      </c>
      <c r="AD188" s="321" t="str">
        <f>IF(AD187="","",VLOOKUP(AD187,'シフト記号表（勤務時間帯）'!$C$6:$K$35,9,FALSE))</f>
        <v/>
      </c>
      <c r="AE188" s="321" t="str">
        <f>IF(AE187="","",VLOOKUP(AE187,'シフト記号表（勤務時間帯）'!$C$6:$K$35,9,FALSE))</f>
        <v/>
      </c>
      <c r="AF188" s="322" t="str">
        <f>IF(AF187="","",VLOOKUP(AF187,'シフト記号表（勤務時間帯）'!$C$6:$K$35,9,FALSE))</f>
        <v/>
      </c>
      <c r="AG188" s="320" t="str">
        <f>IF(AG187="","",VLOOKUP(AG187,'シフト記号表（勤務時間帯）'!$C$6:$K$35,9,FALSE))</f>
        <v/>
      </c>
      <c r="AH188" s="321" t="str">
        <f>IF(AH187="","",VLOOKUP(AH187,'シフト記号表（勤務時間帯）'!$C$6:$K$35,9,FALSE))</f>
        <v/>
      </c>
      <c r="AI188" s="321" t="str">
        <f>IF(AI187="","",VLOOKUP(AI187,'シフト記号表（勤務時間帯）'!$C$6:$K$35,9,FALSE))</f>
        <v/>
      </c>
      <c r="AJ188" s="321" t="str">
        <f>IF(AJ187="","",VLOOKUP(AJ187,'シフト記号表（勤務時間帯）'!$C$6:$K$35,9,FALSE))</f>
        <v/>
      </c>
      <c r="AK188" s="321" t="str">
        <f>IF(AK187="","",VLOOKUP(AK187,'シフト記号表（勤務時間帯）'!$C$6:$K$35,9,FALSE))</f>
        <v/>
      </c>
      <c r="AL188" s="321" t="str">
        <f>IF(AL187="","",VLOOKUP(AL187,'シフト記号表（勤務時間帯）'!$C$6:$K$35,9,FALSE))</f>
        <v/>
      </c>
      <c r="AM188" s="322" t="str">
        <f>IF(AM187="","",VLOOKUP(AM187,'シフト記号表（勤務時間帯）'!$C$6:$K$35,9,FALSE))</f>
        <v/>
      </c>
      <c r="AN188" s="320" t="str">
        <f>IF(AN187="","",VLOOKUP(AN187,'シフト記号表（勤務時間帯）'!$C$6:$K$35,9,FALSE))</f>
        <v/>
      </c>
      <c r="AO188" s="321" t="str">
        <f>IF(AO187="","",VLOOKUP(AO187,'シフト記号表（勤務時間帯）'!$C$6:$K$35,9,FALSE))</f>
        <v/>
      </c>
      <c r="AP188" s="321" t="str">
        <f>IF(AP187="","",VLOOKUP(AP187,'シフト記号表（勤務時間帯）'!$C$6:$K$35,9,FALSE))</f>
        <v/>
      </c>
      <c r="AQ188" s="321" t="str">
        <f>IF(AQ187="","",VLOOKUP(AQ187,'シフト記号表（勤務時間帯）'!$C$6:$K$35,9,FALSE))</f>
        <v/>
      </c>
      <c r="AR188" s="321" t="str">
        <f>IF(AR187="","",VLOOKUP(AR187,'シフト記号表（勤務時間帯）'!$C$6:$K$35,9,FALSE))</f>
        <v/>
      </c>
      <c r="AS188" s="321" t="str">
        <f>IF(AS187="","",VLOOKUP(AS187,'シフト記号表（勤務時間帯）'!$C$6:$K$35,9,FALSE))</f>
        <v/>
      </c>
      <c r="AT188" s="322" t="str">
        <f>IF(AT187="","",VLOOKUP(AT187,'シフト記号表（勤務時間帯）'!$C$6:$K$35,9,FALSE))</f>
        <v/>
      </c>
      <c r="AU188" s="320" t="str">
        <f>IF(AU187="","",VLOOKUP(AU187,'シフト記号表（勤務時間帯）'!$C$6:$K$35,9,FALSE))</f>
        <v/>
      </c>
      <c r="AV188" s="321" t="str">
        <f>IF(AV187="","",VLOOKUP(AV187,'シフト記号表（勤務時間帯）'!$C$6:$K$35,9,FALSE))</f>
        <v/>
      </c>
      <c r="AW188" s="321" t="str">
        <f>IF(AW187="","",VLOOKUP(AW187,'シフト記号表（勤務時間帯）'!$C$6:$K$35,9,FALSE))</f>
        <v/>
      </c>
      <c r="AX188" s="790">
        <f>IF($BB$3="４週",SUM(S188:AT188),IF($BB$3="暦月",SUM(S188:AW188),""))</f>
        <v>0</v>
      </c>
      <c r="AY188" s="791"/>
      <c r="AZ188" s="792">
        <f>IF($BB$3="４週",AX188/4,IF($BB$3="暦月",'勤務形態一覧表（100名）'!AX188/('勤務形態一覧表（100名）'!$BB$8/7),""))</f>
        <v>0</v>
      </c>
      <c r="BA188" s="793"/>
      <c r="BB188" s="783"/>
      <c r="BC188" s="758"/>
      <c r="BD188" s="758"/>
      <c r="BE188" s="758"/>
      <c r="BF188" s="759"/>
    </row>
    <row r="189" spans="2:58" ht="20.25" customHeight="1" x14ac:dyDescent="0.15">
      <c r="B189" s="831"/>
      <c r="C189" s="839"/>
      <c r="D189" s="840"/>
      <c r="E189" s="841"/>
      <c r="F189" s="395">
        <f>C187</f>
        <v>0</v>
      </c>
      <c r="G189" s="749"/>
      <c r="H189" s="753"/>
      <c r="I189" s="751"/>
      <c r="J189" s="751"/>
      <c r="K189" s="752"/>
      <c r="L189" s="760"/>
      <c r="M189" s="761"/>
      <c r="N189" s="761"/>
      <c r="O189" s="762"/>
      <c r="P189" s="828" t="s">
        <v>485</v>
      </c>
      <c r="Q189" s="829"/>
      <c r="R189" s="830"/>
      <c r="S189" s="324" t="str">
        <f>IF(S187="","",VLOOKUP(S187,'シフト記号表（勤務時間帯）'!$C$6:$U$35,19,FALSE))</f>
        <v/>
      </c>
      <c r="T189" s="325" t="str">
        <f>IF(T187="","",VLOOKUP(T187,'シフト記号表（勤務時間帯）'!$C$6:$U$35,19,FALSE))</f>
        <v/>
      </c>
      <c r="U189" s="325" t="str">
        <f>IF(U187="","",VLOOKUP(U187,'シフト記号表（勤務時間帯）'!$C$6:$U$35,19,FALSE))</f>
        <v/>
      </c>
      <c r="V189" s="325" t="str">
        <f>IF(V187="","",VLOOKUP(V187,'シフト記号表（勤務時間帯）'!$C$6:$U$35,19,FALSE))</f>
        <v/>
      </c>
      <c r="W189" s="325" t="str">
        <f>IF(W187="","",VLOOKUP(W187,'シフト記号表（勤務時間帯）'!$C$6:$U$35,19,FALSE))</f>
        <v/>
      </c>
      <c r="X189" s="325" t="str">
        <f>IF(X187="","",VLOOKUP(X187,'シフト記号表（勤務時間帯）'!$C$6:$U$35,19,FALSE))</f>
        <v/>
      </c>
      <c r="Y189" s="326" t="str">
        <f>IF(Y187="","",VLOOKUP(Y187,'シフト記号表（勤務時間帯）'!$C$6:$U$35,19,FALSE))</f>
        <v/>
      </c>
      <c r="Z189" s="324" t="str">
        <f>IF(Z187="","",VLOOKUP(Z187,'シフト記号表（勤務時間帯）'!$C$6:$U$35,19,FALSE))</f>
        <v/>
      </c>
      <c r="AA189" s="325" t="str">
        <f>IF(AA187="","",VLOOKUP(AA187,'シフト記号表（勤務時間帯）'!$C$6:$U$35,19,FALSE))</f>
        <v/>
      </c>
      <c r="AB189" s="325" t="str">
        <f>IF(AB187="","",VLOOKUP(AB187,'シフト記号表（勤務時間帯）'!$C$6:$U$35,19,FALSE))</f>
        <v/>
      </c>
      <c r="AC189" s="325" t="str">
        <f>IF(AC187="","",VLOOKUP(AC187,'シフト記号表（勤務時間帯）'!$C$6:$U$35,19,FALSE))</f>
        <v/>
      </c>
      <c r="AD189" s="325" t="str">
        <f>IF(AD187="","",VLOOKUP(AD187,'シフト記号表（勤務時間帯）'!$C$6:$U$35,19,FALSE))</f>
        <v/>
      </c>
      <c r="AE189" s="325" t="str">
        <f>IF(AE187="","",VLOOKUP(AE187,'シフト記号表（勤務時間帯）'!$C$6:$U$35,19,FALSE))</f>
        <v/>
      </c>
      <c r="AF189" s="326" t="str">
        <f>IF(AF187="","",VLOOKUP(AF187,'シフト記号表（勤務時間帯）'!$C$6:$U$35,19,FALSE))</f>
        <v/>
      </c>
      <c r="AG189" s="324" t="str">
        <f>IF(AG187="","",VLOOKUP(AG187,'シフト記号表（勤務時間帯）'!$C$6:$U$35,19,FALSE))</f>
        <v/>
      </c>
      <c r="AH189" s="325" t="str">
        <f>IF(AH187="","",VLOOKUP(AH187,'シフト記号表（勤務時間帯）'!$C$6:$U$35,19,FALSE))</f>
        <v/>
      </c>
      <c r="AI189" s="325" t="str">
        <f>IF(AI187="","",VLOOKUP(AI187,'シフト記号表（勤務時間帯）'!$C$6:$U$35,19,FALSE))</f>
        <v/>
      </c>
      <c r="AJ189" s="325" t="str">
        <f>IF(AJ187="","",VLOOKUP(AJ187,'シフト記号表（勤務時間帯）'!$C$6:$U$35,19,FALSE))</f>
        <v/>
      </c>
      <c r="AK189" s="325" t="str">
        <f>IF(AK187="","",VLOOKUP(AK187,'シフト記号表（勤務時間帯）'!$C$6:$U$35,19,FALSE))</f>
        <v/>
      </c>
      <c r="AL189" s="325" t="str">
        <f>IF(AL187="","",VLOOKUP(AL187,'シフト記号表（勤務時間帯）'!$C$6:$U$35,19,FALSE))</f>
        <v/>
      </c>
      <c r="AM189" s="326" t="str">
        <f>IF(AM187="","",VLOOKUP(AM187,'シフト記号表（勤務時間帯）'!$C$6:$U$35,19,FALSE))</f>
        <v/>
      </c>
      <c r="AN189" s="324" t="str">
        <f>IF(AN187="","",VLOOKUP(AN187,'シフト記号表（勤務時間帯）'!$C$6:$U$35,19,FALSE))</f>
        <v/>
      </c>
      <c r="AO189" s="325" t="str">
        <f>IF(AO187="","",VLOOKUP(AO187,'シフト記号表（勤務時間帯）'!$C$6:$U$35,19,FALSE))</f>
        <v/>
      </c>
      <c r="AP189" s="325" t="str">
        <f>IF(AP187="","",VLOOKUP(AP187,'シフト記号表（勤務時間帯）'!$C$6:$U$35,19,FALSE))</f>
        <v/>
      </c>
      <c r="AQ189" s="325" t="str">
        <f>IF(AQ187="","",VLOOKUP(AQ187,'シフト記号表（勤務時間帯）'!$C$6:$U$35,19,FALSE))</f>
        <v/>
      </c>
      <c r="AR189" s="325" t="str">
        <f>IF(AR187="","",VLOOKUP(AR187,'シフト記号表（勤務時間帯）'!$C$6:$U$35,19,FALSE))</f>
        <v/>
      </c>
      <c r="AS189" s="325" t="str">
        <f>IF(AS187="","",VLOOKUP(AS187,'シフト記号表（勤務時間帯）'!$C$6:$U$35,19,FALSE))</f>
        <v/>
      </c>
      <c r="AT189" s="326" t="str">
        <f>IF(AT187="","",VLOOKUP(AT187,'シフト記号表（勤務時間帯）'!$C$6:$U$35,19,FALSE))</f>
        <v/>
      </c>
      <c r="AU189" s="324" t="str">
        <f>IF(AU187="","",VLOOKUP(AU187,'シフト記号表（勤務時間帯）'!$C$6:$U$35,19,FALSE))</f>
        <v/>
      </c>
      <c r="AV189" s="325" t="str">
        <f>IF(AV187="","",VLOOKUP(AV187,'シフト記号表（勤務時間帯）'!$C$6:$U$35,19,FALSE))</f>
        <v/>
      </c>
      <c r="AW189" s="325" t="str">
        <f>IF(AW187="","",VLOOKUP(AW187,'シフト記号表（勤務時間帯）'!$C$6:$U$35,19,FALSE))</f>
        <v/>
      </c>
      <c r="AX189" s="797">
        <f>IF($BB$3="４週",SUM(S189:AT189),IF($BB$3="暦月",SUM(S189:AW189),""))</f>
        <v>0</v>
      </c>
      <c r="AY189" s="798"/>
      <c r="AZ189" s="799">
        <f>IF($BB$3="４週",AX189/4,IF($BB$3="暦月",'勤務形態一覧表（100名）'!AX189/('勤務形態一覧表（100名）'!$BB$8/7),""))</f>
        <v>0</v>
      </c>
      <c r="BA189" s="800"/>
      <c r="BB189" s="847"/>
      <c r="BC189" s="761"/>
      <c r="BD189" s="761"/>
      <c r="BE189" s="761"/>
      <c r="BF189" s="762"/>
    </row>
    <row r="190" spans="2:58" ht="20.25" customHeight="1" x14ac:dyDescent="0.15">
      <c r="B190" s="831">
        <f>B187+1</f>
        <v>57</v>
      </c>
      <c r="C190" s="833"/>
      <c r="D190" s="834"/>
      <c r="E190" s="835"/>
      <c r="F190" s="327"/>
      <c r="G190" s="747"/>
      <c r="H190" s="750"/>
      <c r="I190" s="751"/>
      <c r="J190" s="751"/>
      <c r="K190" s="752"/>
      <c r="L190" s="754"/>
      <c r="M190" s="755"/>
      <c r="N190" s="755"/>
      <c r="O190" s="756"/>
      <c r="P190" s="763" t="s">
        <v>771</v>
      </c>
      <c r="Q190" s="764"/>
      <c r="R190" s="765"/>
      <c r="S190" s="392"/>
      <c r="T190" s="393"/>
      <c r="U190" s="393"/>
      <c r="V190" s="393"/>
      <c r="W190" s="393"/>
      <c r="X190" s="393"/>
      <c r="Y190" s="394"/>
      <c r="Z190" s="392"/>
      <c r="AA190" s="393"/>
      <c r="AB190" s="393"/>
      <c r="AC190" s="393"/>
      <c r="AD190" s="393"/>
      <c r="AE190" s="393"/>
      <c r="AF190" s="394"/>
      <c r="AG190" s="392"/>
      <c r="AH190" s="393"/>
      <c r="AI190" s="393"/>
      <c r="AJ190" s="393"/>
      <c r="AK190" s="393"/>
      <c r="AL190" s="393"/>
      <c r="AM190" s="394"/>
      <c r="AN190" s="392"/>
      <c r="AO190" s="393"/>
      <c r="AP190" s="393"/>
      <c r="AQ190" s="393"/>
      <c r="AR190" s="393"/>
      <c r="AS190" s="393"/>
      <c r="AT190" s="394"/>
      <c r="AU190" s="392"/>
      <c r="AV190" s="393"/>
      <c r="AW190" s="393"/>
      <c r="AX190" s="949"/>
      <c r="AY190" s="950"/>
      <c r="AZ190" s="951"/>
      <c r="BA190" s="952"/>
      <c r="BB190" s="782"/>
      <c r="BC190" s="755"/>
      <c r="BD190" s="755"/>
      <c r="BE190" s="755"/>
      <c r="BF190" s="756"/>
    </row>
    <row r="191" spans="2:58" ht="20.25" customHeight="1" x14ac:dyDescent="0.15">
      <c r="B191" s="831"/>
      <c r="C191" s="836"/>
      <c r="D191" s="837"/>
      <c r="E191" s="838"/>
      <c r="F191" s="319"/>
      <c r="G191" s="748"/>
      <c r="H191" s="753"/>
      <c r="I191" s="751"/>
      <c r="J191" s="751"/>
      <c r="K191" s="752"/>
      <c r="L191" s="757"/>
      <c r="M191" s="758"/>
      <c r="N191" s="758"/>
      <c r="O191" s="759"/>
      <c r="P191" s="787" t="s">
        <v>484</v>
      </c>
      <c r="Q191" s="788"/>
      <c r="R191" s="789"/>
      <c r="S191" s="320" t="str">
        <f>IF(S190="","",VLOOKUP(S190,'シフト記号表（勤務時間帯）'!$C$6:$K$35,9,FALSE))</f>
        <v/>
      </c>
      <c r="T191" s="321" t="str">
        <f>IF(T190="","",VLOOKUP(T190,'シフト記号表（勤務時間帯）'!$C$6:$K$35,9,FALSE))</f>
        <v/>
      </c>
      <c r="U191" s="321" t="str">
        <f>IF(U190="","",VLOOKUP(U190,'シフト記号表（勤務時間帯）'!$C$6:$K$35,9,FALSE))</f>
        <v/>
      </c>
      <c r="V191" s="321" t="str">
        <f>IF(V190="","",VLOOKUP(V190,'シフト記号表（勤務時間帯）'!$C$6:$K$35,9,FALSE))</f>
        <v/>
      </c>
      <c r="W191" s="321" t="str">
        <f>IF(W190="","",VLOOKUP(W190,'シフト記号表（勤務時間帯）'!$C$6:$K$35,9,FALSE))</f>
        <v/>
      </c>
      <c r="X191" s="321" t="str">
        <f>IF(X190="","",VLOOKUP(X190,'シフト記号表（勤務時間帯）'!$C$6:$K$35,9,FALSE))</f>
        <v/>
      </c>
      <c r="Y191" s="322" t="str">
        <f>IF(Y190="","",VLOOKUP(Y190,'シフト記号表（勤務時間帯）'!$C$6:$K$35,9,FALSE))</f>
        <v/>
      </c>
      <c r="Z191" s="320" t="str">
        <f>IF(Z190="","",VLOOKUP(Z190,'シフト記号表（勤務時間帯）'!$C$6:$K$35,9,FALSE))</f>
        <v/>
      </c>
      <c r="AA191" s="321" t="str">
        <f>IF(AA190="","",VLOOKUP(AA190,'シフト記号表（勤務時間帯）'!$C$6:$K$35,9,FALSE))</f>
        <v/>
      </c>
      <c r="AB191" s="321" t="str">
        <f>IF(AB190="","",VLOOKUP(AB190,'シフト記号表（勤務時間帯）'!$C$6:$K$35,9,FALSE))</f>
        <v/>
      </c>
      <c r="AC191" s="321" t="str">
        <f>IF(AC190="","",VLOOKUP(AC190,'シフト記号表（勤務時間帯）'!$C$6:$K$35,9,FALSE))</f>
        <v/>
      </c>
      <c r="AD191" s="321" t="str">
        <f>IF(AD190="","",VLOOKUP(AD190,'シフト記号表（勤務時間帯）'!$C$6:$K$35,9,FALSE))</f>
        <v/>
      </c>
      <c r="AE191" s="321" t="str">
        <f>IF(AE190="","",VLOOKUP(AE190,'シフト記号表（勤務時間帯）'!$C$6:$K$35,9,FALSE))</f>
        <v/>
      </c>
      <c r="AF191" s="322" t="str">
        <f>IF(AF190="","",VLOOKUP(AF190,'シフト記号表（勤務時間帯）'!$C$6:$K$35,9,FALSE))</f>
        <v/>
      </c>
      <c r="AG191" s="320" t="str">
        <f>IF(AG190="","",VLOOKUP(AG190,'シフト記号表（勤務時間帯）'!$C$6:$K$35,9,FALSE))</f>
        <v/>
      </c>
      <c r="AH191" s="321" t="str">
        <f>IF(AH190="","",VLOOKUP(AH190,'シフト記号表（勤務時間帯）'!$C$6:$K$35,9,FALSE))</f>
        <v/>
      </c>
      <c r="AI191" s="321" t="str">
        <f>IF(AI190="","",VLOOKUP(AI190,'シフト記号表（勤務時間帯）'!$C$6:$K$35,9,FALSE))</f>
        <v/>
      </c>
      <c r="AJ191" s="321" t="str">
        <f>IF(AJ190="","",VLOOKUP(AJ190,'シフト記号表（勤務時間帯）'!$C$6:$K$35,9,FALSE))</f>
        <v/>
      </c>
      <c r="AK191" s="321" t="str">
        <f>IF(AK190="","",VLOOKUP(AK190,'シフト記号表（勤務時間帯）'!$C$6:$K$35,9,FALSE))</f>
        <v/>
      </c>
      <c r="AL191" s="321" t="str">
        <f>IF(AL190="","",VLOOKUP(AL190,'シフト記号表（勤務時間帯）'!$C$6:$K$35,9,FALSE))</f>
        <v/>
      </c>
      <c r="AM191" s="322" t="str">
        <f>IF(AM190="","",VLOOKUP(AM190,'シフト記号表（勤務時間帯）'!$C$6:$K$35,9,FALSE))</f>
        <v/>
      </c>
      <c r="AN191" s="320" t="str">
        <f>IF(AN190="","",VLOOKUP(AN190,'シフト記号表（勤務時間帯）'!$C$6:$K$35,9,FALSE))</f>
        <v/>
      </c>
      <c r="AO191" s="321" t="str">
        <f>IF(AO190="","",VLOOKUP(AO190,'シフト記号表（勤務時間帯）'!$C$6:$K$35,9,FALSE))</f>
        <v/>
      </c>
      <c r="AP191" s="321" t="str">
        <f>IF(AP190="","",VLOOKUP(AP190,'シフト記号表（勤務時間帯）'!$C$6:$K$35,9,FALSE))</f>
        <v/>
      </c>
      <c r="AQ191" s="321" t="str">
        <f>IF(AQ190="","",VLOOKUP(AQ190,'シフト記号表（勤務時間帯）'!$C$6:$K$35,9,FALSE))</f>
        <v/>
      </c>
      <c r="AR191" s="321" t="str">
        <f>IF(AR190="","",VLOOKUP(AR190,'シフト記号表（勤務時間帯）'!$C$6:$K$35,9,FALSE))</f>
        <v/>
      </c>
      <c r="AS191" s="321" t="str">
        <f>IF(AS190="","",VLOOKUP(AS190,'シフト記号表（勤務時間帯）'!$C$6:$K$35,9,FALSE))</f>
        <v/>
      </c>
      <c r="AT191" s="322" t="str">
        <f>IF(AT190="","",VLOOKUP(AT190,'シフト記号表（勤務時間帯）'!$C$6:$K$35,9,FALSE))</f>
        <v/>
      </c>
      <c r="AU191" s="320" t="str">
        <f>IF(AU190="","",VLOOKUP(AU190,'シフト記号表（勤務時間帯）'!$C$6:$K$35,9,FALSE))</f>
        <v/>
      </c>
      <c r="AV191" s="321" t="str">
        <f>IF(AV190="","",VLOOKUP(AV190,'シフト記号表（勤務時間帯）'!$C$6:$K$35,9,FALSE))</f>
        <v/>
      </c>
      <c r="AW191" s="321" t="str">
        <f>IF(AW190="","",VLOOKUP(AW190,'シフト記号表（勤務時間帯）'!$C$6:$K$35,9,FALSE))</f>
        <v/>
      </c>
      <c r="AX191" s="790">
        <f>IF($BB$3="４週",SUM(S191:AT191),IF($BB$3="暦月",SUM(S191:AW191),""))</f>
        <v>0</v>
      </c>
      <c r="AY191" s="791"/>
      <c r="AZ191" s="792">
        <f>IF($BB$3="４週",AX191/4,IF($BB$3="暦月",'勤務形態一覧表（100名）'!AX191/('勤務形態一覧表（100名）'!$BB$8/7),""))</f>
        <v>0</v>
      </c>
      <c r="BA191" s="793"/>
      <c r="BB191" s="783"/>
      <c r="BC191" s="758"/>
      <c r="BD191" s="758"/>
      <c r="BE191" s="758"/>
      <c r="BF191" s="759"/>
    </row>
    <row r="192" spans="2:58" ht="20.25" customHeight="1" x14ac:dyDescent="0.15">
      <c r="B192" s="831"/>
      <c r="C192" s="839"/>
      <c r="D192" s="840"/>
      <c r="E192" s="841"/>
      <c r="F192" s="395">
        <f>C190</f>
        <v>0</v>
      </c>
      <c r="G192" s="749"/>
      <c r="H192" s="753"/>
      <c r="I192" s="751"/>
      <c r="J192" s="751"/>
      <c r="K192" s="752"/>
      <c r="L192" s="760"/>
      <c r="M192" s="761"/>
      <c r="N192" s="761"/>
      <c r="O192" s="762"/>
      <c r="P192" s="828" t="s">
        <v>485</v>
      </c>
      <c r="Q192" s="829"/>
      <c r="R192" s="830"/>
      <c r="S192" s="324" t="str">
        <f>IF(S190="","",VLOOKUP(S190,'シフト記号表（勤務時間帯）'!$C$6:$U$35,19,FALSE))</f>
        <v/>
      </c>
      <c r="T192" s="325" t="str">
        <f>IF(T190="","",VLOOKUP(T190,'シフト記号表（勤務時間帯）'!$C$6:$U$35,19,FALSE))</f>
        <v/>
      </c>
      <c r="U192" s="325" t="str">
        <f>IF(U190="","",VLOOKUP(U190,'シフト記号表（勤務時間帯）'!$C$6:$U$35,19,FALSE))</f>
        <v/>
      </c>
      <c r="V192" s="325" t="str">
        <f>IF(V190="","",VLOOKUP(V190,'シフト記号表（勤務時間帯）'!$C$6:$U$35,19,FALSE))</f>
        <v/>
      </c>
      <c r="W192" s="325" t="str">
        <f>IF(W190="","",VLOOKUP(W190,'シフト記号表（勤務時間帯）'!$C$6:$U$35,19,FALSE))</f>
        <v/>
      </c>
      <c r="X192" s="325" t="str">
        <f>IF(X190="","",VLOOKUP(X190,'シフト記号表（勤務時間帯）'!$C$6:$U$35,19,FALSE))</f>
        <v/>
      </c>
      <c r="Y192" s="326" t="str">
        <f>IF(Y190="","",VLOOKUP(Y190,'シフト記号表（勤務時間帯）'!$C$6:$U$35,19,FALSE))</f>
        <v/>
      </c>
      <c r="Z192" s="324" t="str">
        <f>IF(Z190="","",VLOOKUP(Z190,'シフト記号表（勤務時間帯）'!$C$6:$U$35,19,FALSE))</f>
        <v/>
      </c>
      <c r="AA192" s="325" t="str">
        <f>IF(AA190="","",VLOOKUP(AA190,'シフト記号表（勤務時間帯）'!$C$6:$U$35,19,FALSE))</f>
        <v/>
      </c>
      <c r="AB192" s="325" t="str">
        <f>IF(AB190="","",VLOOKUP(AB190,'シフト記号表（勤務時間帯）'!$C$6:$U$35,19,FALSE))</f>
        <v/>
      </c>
      <c r="AC192" s="325" t="str">
        <f>IF(AC190="","",VLOOKUP(AC190,'シフト記号表（勤務時間帯）'!$C$6:$U$35,19,FALSE))</f>
        <v/>
      </c>
      <c r="AD192" s="325" t="str">
        <f>IF(AD190="","",VLOOKUP(AD190,'シフト記号表（勤務時間帯）'!$C$6:$U$35,19,FALSE))</f>
        <v/>
      </c>
      <c r="AE192" s="325" t="str">
        <f>IF(AE190="","",VLOOKUP(AE190,'シフト記号表（勤務時間帯）'!$C$6:$U$35,19,FALSE))</f>
        <v/>
      </c>
      <c r="AF192" s="326" t="str">
        <f>IF(AF190="","",VLOOKUP(AF190,'シフト記号表（勤務時間帯）'!$C$6:$U$35,19,FALSE))</f>
        <v/>
      </c>
      <c r="AG192" s="324" t="str">
        <f>IF(AG190="","",VLOOKUP(AG190,'シフト記号表（勤務時間帯）'!$C$6:$U$35,19,FALSE))</f>
        <v/>
      </c>
      <c r="AH192" s="325" t="str">
        <f>IF(AH190="","",VLOOKUP(AH190,'シフト記号表（勤務時間帯）'!$C$6:$U$35,19,FALSE))</f>
        <v/>
      </c>
      <c r="AI192" s="325" t="str">
        <f>IF(AI190="","",VLOOKUP(AI190,'シフト記号表（勤務時間帯）'!$C$6:$U$35,19,FALSE))</f>
        <v/>
      </c>
      <c r="AJ192" s="325" t="str">
        <f>IF(AJ190="","",VLOOKUP(AJ190,'シフト記号表（勤務時間帯）'!$C$6:$U$35,19,FALSE))</f>
        <v/>
      </c>
      <c r="AK192" s="325" t="str">
        <f>IF(AK190="","",VLOOKUP(AK190,'シフト記号表（勤務時間帯）'!$C$6:$U$35,19,FALSE))</f>
        <v/>
      </c>
      <c r="AL192" s="325" t="str">
        <f>IF(AL190="","",VLOOKUP(AL190,'シフト記号表（勤務時間帯）'!$C$6:$U$35,19,FALSE))</f>
        <v/>
      </c>
      <c r="AM192" s="326" t="str">
        <f>IF(AM190="","",VLOOKUP(AM190,'シフト記号表（勤務時間帯）'!$C$6:$U$35,19,FALSE))</f>
        <v/>
      </c>
      <c r="AN192" s="324" t="str">
        <f>IF(AN190="","",VLOOKUP(AN190,'シフト記号表（勤務時間帯）'!$C$6:$U$35,19,FALSE))</f>
        <v/>
      </c>
      <c r="AO192" s="325" t="str">
        <f>IF(AO190="","",VLOOKUP(AO190,'シフト記号表（勤務時間帯）'!$C$6:$U$35,19,FALSE))</f>
        <v/>
      </c>
      <c r="AP192" s="325" t="str">
        <f>IF(AP190="","",VLOOKUP(AP190,'シフト記号表（勤務時間帯）'!$C$6:$U$35,19,FALSE))</f>
        <v/>
      </c>
      <c r="AQ192" s="325" t="str">
        <f>IF(AQ190="","",VLOOKUP(AQ190,'シフト記号表（勤務時間帯）'!$C$6:$U$35,19,FALSE))</f>
        <v/>
      </c>
      <c r="AR192" s="325" t="str">
        <f>IF(AR190="","",VLOOKUP(AR190,'シフト記号表（勤務時間帯）'!$C$6:$U$35,19,FALSE))</f>
        <v/>
      </c>
      <c r="AS192" s="325" t="str">
        <f>IF(AS190="","",VLOOKUP(AS190,'シフト記号表（勤務時間帯）'!$C$6:$U$35,19,FALSE))</f>
        <v/>
      </c>
      <c r="AT192" s="326" t="str">
        <f>IF(AT190="","",VLOOKUP(AT190,'シフト記号表（勤務時間帯）'!$C$6:$U$35,19,FALSE))</f>
        <v/>
      </c>
      <c r="AU192" s="324" t="str">
        <f>IF(AU190="","",VLOOKUP(AU190,'シフト記号表（勤務時間帯）'!$C$6:$U$35,19,FALSE))</f>
        <v/>
      </c>
      <c r="AV192" s="325" t="str">
        <f>IF(AV190="","",VLOOKUP(AV190,'シフト記号表（勤務時間帯）'!$C$6:$U$35,19,FALSE))</f>
        <v/>
      </c>
      <c r="AW192" s="325" t="str">
        <f>IF(AW190="","",VLOOKUP(AW190,'シフト記号表（勤務時間帯）'!$C$6:$U$35,19,FALSE))</f>
        <v/>
      </c>
      <c r="AX192" s="797">
        <f>IF($BB$3="４週",SUM(S192:AT192),IF($BB$3="暦月",SUM(S192:AW192),""))</f>
        <v>0</v>
      </c>
      <c r="AY192" s="798"/>
      <c r="AZ192" s="799">
        <f>IF($BB$3="４週",AX192/4,IF($BB$3="暦月",'勤務形態一覧表（100名）'!AX192/('勤務形態一覧表（100名）'!$BB$8/7),""))</f>
        <v>0</v>
      </c>
      <c r="BA192" s="800"/>
      <c r="BB192" s="847"/>
      <c r="BC192" s="761"/>
      <c r="BD192" s="761"/>
      <c r="BE192" s="761"/>
      <c r="BF192" s="762"/>
    </row>
    <row r="193" spans="2:58" ht="20.25" customHeight="1" x14ac:dyDescent="0.15">
      <c r="B193" s="831">
        <f>B190+1</f>
        <v>58</v>
      </c>
      <c r="C193" s="833"/>
      <c r="D193" s="834"/>
      <c r="E193" s="835"/>
      <c r="F193" s="327"/>
      <c r="G193" s="747"/>
      <c r="H193" s="750"/>
      <c r="I193" s="751"/>
      <c r="J193" s="751"/>
      <c r="K193" s="752"/>
      <c r="L193" s="754"/>
      <c r="M193" s="755"/>
      <c r="N193" s="755"/>
      <c r="O193" s="756"/>
      <c r="P193" s="763" t="s">
        <v>771</v>
      </c>
      <c r="Q193" s="764"/>
      <c r="R193" s="765"/>
      <c r="S193" s="392"/>
      <c r="T193" s="393"/>
      <c r="U193" s="393"/>
      <c r="V193" s="393"/>
      <c r="W193" s="393"/>
      <c r="X193" s="393"/>
      <c r="Y193" s="394"/>
      <c r="Z193" s="392"/>
      <c r="AA193" s="393"/>
      <c r="AB193" s="393"/>
      <c r="AC193" s="393"/>
      <c r="AD193" s="393"/>
      <c r="AE193" s="393"/>
      <c r="AF193" s="394"/>
      <c r="AG193" s="392"/>
      <c r="AH193" s="393"/>
      <c r="AI193" s="393"/>
      <c r="AJ193" s="393"/>
      <c r="AK193" s="393"/>
      <c r="AL193" s="393"/>
      <c r="AM193" s="394"/>
      <c r="AN193" s="392"/>
      <c r="AO193" s="393"/>
      <c r="AP193" s="393"/>
      <c r="AQ193" s="393"/>
      <c r="AR193" s="393"/>
      <c r="AS193" s="393"/>
      <c r="AT193" s="394"/>
      <c r="AU193" s="392"/>
      <c r="AV193" s="393"/>
      <c r="AW193" s="393"/>
      <c r="AX193" s="949"/>
      <c r="AY193" s="950"/>
      <c r="AZ193" s="951"/>
      <c r="BA193" s="952"/>
      <c r="BB193" s="782"/>
      <c r="BC193" s="755"/>
      <c r="BD193" s="755"/>
      <c r="BE193" s="755"/>
      <c r="BF193" s="756"/>
    </row>
    <row r="194" spans="2:58" ht="20.25" customHeight="1" x14ac:dyDescent="0.15">
      <c r="B194" s="831"/>
      <c r="C194" s="836"/>
      <c r="D194" s="837"/>
      <c r="E194" s="838"/>
      <c r="F194" s="319"/>
      <c r="G194" s="748"/>
      <c r="H194" s="753"/>
      <c r="I194" s="751"/>
      <c r="J194" s="751"/>
      <c r="K194" s="752"/>
      <c r="L194" s="757"/>
      <c r="M194" s="758"/>
      <c r="N194" s="758"/>
      <c r="O194" s="759"/>
      <c r="P194" s="787" t="s">
        <v>484</v>
      </c>
      <c r="Q194" s="788"/>
      <c r="R194" s="789"/>
      <c r="S194" s="320" t="str">
        <f>IF(S193="","",VLOOKUP(S193,'シフト記号表（勤務時間帯）'!$C$6:$K$35,9,FALSE))</f>
        <v/>
      </c>
      <c r="T194" s="321" t="str">
        <f>IF(T193="","",VLOOKUP(T193,'シフト記号表（勤務時間帯）'!$C$6:$K$35,9,FALSE))</f>
        <v/>
      </c>
      <c r="U194" s="321" t="str">
        <f>IF(U193="","",VLOOKUP(U193,'シフト記号表（勤務時間帯）'!$C$6:$K$35,9,FALSE))</f>
        <v/>
      </c>
      <c r="V194" s="321" t="str">
        <f>IF(V193="","",VLOOKUP(V193,'シフト記号表（勤務時間帯）'!$C$6:$K$35,9,FALSE))</f>
        <v/>
      </c>
      <c r="W194" s="321" t="str">
        <f>IF(W193="","",VLOOKUP(W193,'シフト記号表（勤務時間帯）'!$C$6:$K$35,9,FALSE))</f>
        <v/>
      </c>
      <c r="X194" s="321" t="str">
        <f>IF(X193="","",VLOOKUP(X193,'シフト記号表（勤務時間帯）'!$C$6:$K$35,9,FALSE))</f>
        <v/>
      </c>
      <c r="Y194" s="322" t="str">
        <f>IF(Y193="","",VLOOKUP(Y193,'シフト記号表（勤務時間帯）'!$C$6:$K$35,9,FALSE))</f>
        <v/>
      </c>
      <c r="Z194" s="320" t="str">
        <f>IF(Z193="","",VLOOKUP(Z193,'シフト記号表（勤務時間帯）'!$C$6:$K$35,9,FALSE))</f>
        <v/>
      </c>
      <c r="AA194" s="321" t="str">
        <f>IF(AA193="","",VLOOKUP(AA193,'シフト記号表（勤務時間帯）'!$C$6:$K$35,9,FALSE))</f>
        <v/>
      </c>
      <c r="AB194" s="321" t="str">
        <f>IF(AB193="","",VLOOKUP(AB193,'シフト記号表（勤務時間帯）'!$C$6:$K$35,9,FALSE))</f>
        <v/>
      </c>
      <c r="AC194" s="321" t="str">
        <f>IF(AC193="","",VLOOKUP(AC193,'シフト記号表（勤務時間帯）'!$C$6:$K$35,9,FALSE))</f>
        <v/>
      </c>
      <c r="AD194" s="321" t="str">
        <f>IF(AD193="","",VLOOKUP(AD193,'シフト記号表（勤務時間帯）'!$C$6:$K$35,9,FALSE))</f>
        <v/>
      </c>
      <c r="AE194" s="321" t="str">
        <f>IF(AE193="","",VLOOKUP(AE193,'シフト記号表（勤務時間帯）'!$C$6:$K$35,9,FALSE))</f>
        <v/>
      </c>
      <c r="AF194" s="322" t="str">
        <f>IF(AF193="","",VLOOKUP(AF193,'シフト記号表（勤務時間帯）'!$C$6:$K$35,9,FALSE))</f>
        <v/>
      </c>
      <c r="AG194" s="320" t="str">
        <f>IF(AG193="","",VLOOKUP(AG193,'シフト記号表（勤務時間帯）'!$C$6:$K$35,9,FALSE))</f>
        <v/>
      </c>
      <c r="AH194" s="321" t="str">
        <f>IF(AH193="","",VLOOKUP(AH193,'シフト記号表（勤務時間帯）'!$C$6:$K$35,9,FALSE))</f>
        <v/>
      </c>
      <c r="AI194" s="321" t="str">
        <f>IF(AI193="","",VLOOKUP(AI193,'シフト記号表（勤務時間帯）'!$C$6:$K$35,9,FALSE))</f>
        <v/>
      </c>
      <c r="AJ194" s="321" t="str">
        <f>IF(AJ193="","",VLOOKUP(AJ193,'シフト記号表（勤務時間帯）'!$C$6:$K$35,9,FALSE))</f>
        <v/>
      </c>
      <c r="AK194" s="321" t="str">
        <f>IF(AK193="","",VLOOKUP(AK193,'シフト記号表（勤務時間帯）'!$C$6:$K$35,9,FALSE))</f>
        <v/>
      </c>
      <c r="AL194" s="321" t="str">
        <f>IF(AL193="","",VLOOKUP(AL193,'シフト記号表（勤務時間帯）'!$C$6:$K$35,9,FALSE))</f>
        <v/>
      </c>
      <c r="AM194" s="322" t="str">
        <f>IF(AM193="","",VLOOKUP(AM193,'シフト記号表（勤務時間帯）'!$C$6:$K$35,9,FALSE))</f>
        <v/>
      </c>
      <c r="AN194" s="320" t="str">
        <f>IF(AN193="","",VLOOKUP(AN193,'シフト記号表（勤務時間帯）'!$C$6:$K$35,9,FALSE))</f>
        <v/>
      </c>
      <c r="AO194" s="321" t="str">
        <f>IF(AO193="","",VLOOKUP(AO193,'シフト記号表（勤務時間帯）'!$C$6:$K$35,9,FALSE))</f>
        <v/>
      </c>
      <c r="AP194" s="321" t="str">
        <f>IF(AP193="","",VLOOKUP(AP193,'シフト記号表（勤務時間帯）'!$C$6:$K$35,9,FALSE))</f>
        <v/>
      </c>
      <c r="AQ194" s="321" t="str">
        <f>IF(AQ193="","",VLOOKUP(AQ193,'シフト記号表（勤務時間帯）'!$C$6:$K$35,9,FALSE))</f>
        <v/>
      </c>
      <c r="AR194" s="321" t="str">
        <f>IF(AR193="","",VLOOKUP(AR193,'シフト記号表（勤務時間帯）'!$C$6:$K$35,9,FALSE))</f>
        <v/>
      </c>
      <c r="AS194" s="321" t="str">
        <f>IF(AS193="","",VLOOKUP(AS193,'シフト記号表（勤務時間帯）'!$C$6:$K$35,9,FALSE))</f>
        <v/>
      </c>
      <c r="AT194" s="322" t="str">
        <f>IF(AT193="","",VLOOKUP(AT193,'シフト記号表（勤務時間帯）'!$C$6:$K$35,9,FALSE))</f>
        <v/>
      </c>
      <c r="AU194" s="320" t="str">
        <f>IF(AU193="","",VLOOKUP(AU193,'シフト記号表（勤務時間帯）'!$C$6:$K$35,9,FALSE))</f>
        <v/>
      </c>
      <c r="AV194" s="321" t="str">
        <f>IF(AV193="","",VLOOKUP(AV193,'シフト記号表（勤務時間帯）'!$C$6:$K$35,9,FALSE))</f>
        <v/>
      </c>
      <c r="AW194" s="321" t="str">
        <f>IF(AW193="","",VLOOKUP(AW193,'シフト記号表（勤務時間帯）'!$C$6:$K$35,9,FALSE))</f>
        <v/>
      </c>
      <c r="AX194" s="790">
        <f>IF($BB$3="４週",SUM(S194:AT194),IF($BB$3="暦月",SUM(S194:AW194),""))</f>
        <v>0</v>
      </c>
      <c r="AY194" s="791"/>
      <c r="AZ194" s="792">
        <f>IF($BB$3="４週",AX194/4,IF($BB$3="暦月",'勤務形態一覧表（100名）'!AX194/('勤務形態一覧表（100名）'!$BB$8/7),""))</f>
        <v>0</v>
      </c>
      <c r="BA194" s="793"/>
      <c r="BB194" s="783"/>
      <c r="BC194" s="758"/>
      <c r="BD194" s="758"/>
      <c r="BE194" s="758"/>
      <c r="BF194" s="759"/>
    </row>
    <row r="195" spans="2:58" ht="20.25" customHeight="1" x14ac:dyDescent="0.15">
      <c r="B195" s="831"/>
      <c r="C195" s="839"/>
      <c r="D195" s="840"/>
      <c r="E195" s="841"/>
      <c r="F195" s="395">
        <f>C193</f>
        <v>0</v>
      </c>
      <c r="G195" s="749"/>
      <c r="H195" s="753"/>
      <c r="I195" s="751"/>
      <c r="J195" s="751"/>
      <c r="K195" s="752"/>
      <c r="L195" s="760"/>
      <c r="M195" s="761"/>
      <c r="N195" s="761"/>
      <c r="O195" s="762"/>
      <c r="P195" s="828" t="s">
        <v>485</v>
      </c>
      <c r="Q195" s="829"/>
      <c r="R195" s="830"/>
      <c r="S195" s="324" t="str">
        <f>IF(S193="","",VLOOKUP(S193,'シフト記号表（勤務時間帯）'!$C$6:$U$35,19,FALSE))</f>
        <v/>
      </c>
      <c r="T195" s="325" t="str">
        <f>IF(T193="","",VLOOKUP(T193,'シフト記号表（勤務時間帯）'!$C$6:$U$35,19,FALSE))</f>
        <v/>
      </c>
      <c r="U195" s="325" t="str">
        <f>IF(U193="","",VLOOKUP(U193,'シフト記号表（勤務時間帯）'!$C$6:$U$35,19,FALSE))</f>
        <v/>
      </c>
      <c r="V195" s="325" t="str">
        <f>IF(V193="","",VLOOKUP(V193,'シフト記号表（勤務時間帯）'!$C$6:$U$35,19,FALSE))</f>
        <v/>
      </c>
      <c r="W195" s="325" t="str">
        <f>IF(W193="","",VLOOKUP(W193,'シフト記号表（勤務時間帯）'!$C$6:$U$35,19,FALSE))</f>
        <v/>
      </c>
      <c r="X195" s="325" t="str">
        <f>IF(X193="","",VLOOKUP(X193,'シフト記号表（勤務時間帯）'!$C$6:$U$35,19,FALSE))</f>
        <v/>
      </c>
      <c r="Y195" s="326" t="str">
        <f>IF(Y193="","",VLOOKUP(Y193,'シフト記号表（勤務時間帯）'!$C$6:$U$35,19,FALSE))</f>
        <v/>
      </c>
      <c r="Z195" s="324" t="str">
        <f>IF(Z193="","",VLOOKUP(Z193,'シフト記号表（勤務時間帯）'!$C$6:$U$35,19,FALSE))</f>
        <v/>
      </c>
      <c r="AA195" s="325" t="str">
        <f>IF(AA193="","",VLOOKUP(AA193,'シフト記号表（勤務時間帯）'!$C$6:$U$35,19,FALSE))</f>
        <v/>
      </c>
      <c r="AB195" s="325" t="str">
        <f>IF(AB193="","",VLOOKUP(AB193,'シフト記号表（勤務時間帯）'!$C$6:$U$35,19,FALSE))</f>
        <v/>
      </c>
      <c r="AC195" s="325" t="str">
        <f>IF(AC193="","",VLOOKUP(AC193,'シフト記号表（勤務時間帯）'!$C$6:$U$35,19,FALSE))</f>
        <v/>
      </c>
      <c r="AD195" s="325" t="str">
        <f>IF(AD193="","",VLOOKUP(AD193,'シフト記号表（勤務時間帯）'!$C$6:$U$35,19,FALSE))</f>
        <v/>
      </c>
      <c r="AE195" s="325" t="str">
        <f>IF(AE193="","",VLOOKUP(AE193,'シフト記号表（勤務時間帯）'!$C$6:$U$35,19,FALSE))</f>
        <v/>
      </c>
      <c r="AF195" s="326" t="str">
        <f>IF(AF193="","",VLOOKUP(AF193,'シフト記号表（勤務時間帯）'!$C$6:$U$35,19,FALSE))</f>
        <v/>
      </c>
      <c r="AG195" s="324" t="str">
        <f>IF(AG193="","",VLOOKUP(AG193,'シフト記号表（勤務時間帯）'!$C$6:$U$35,19,FALSE))</f>
        <v/>
      </c>
      <c r="AH195" s="325" t="str">
        <f>IF(AH193="","",VLOOKUP(AH193,'シフト記号表（勤務時間帯）'!$C$6:$U$35,19,FALSE))</f>
        <v/>
      </c>
      <c r="AI195" s="325" t="str">
        <f>IF(AI193="","",VLOOKUP(AI193,'シフト記号表（勤務時間帯）'!$C$6:$U$35,19,FALSE))</f>
        <v/>
      </c>
      <c r="AJ195" s="325" t="str">
        <f>IF(AJ193="","",VLOOKUP(AJ193,'シフト記号表（勤務時間帯）'!$C$6:$U$35,19,FALSE))</f>
        <v/>
      </c>
      <c r="AK195" s="325" t="str">
        <f>IF(AK193="","",VLOOKUP(AK193,'シフト記号表（勤務時間帯）'!$C$6:$U$35,19,FALSE))</f>
        <v/>
      </c>
      <c r="AL195" s="325" t="str">
        <f>IF(AL193="","",VLOOKUP(AL193,'シフト記号表（勤務時間帯）'!$C$6:$U$35,19,FALSE))</f>
        <v/>
      </c>
      <c r="AM195" s="326" t="str">
        <f>IF(AM193="","",VLOOKUP(AM193,'シフト記号表（勤務時間帯）'!$C$6:$U$35,19,FALSE))</f>
        <v/>
      </c>
      <c r="AN195" s="324" t="str">
        <f>IF(AN193="","",VLOOKUP(AN193,'シフト記号表（勤務時間帯）'!$C$6:$U$35,19,FALSE))</f>
        <v/>
      </c>
      <c r="AO195" s="325" t="str">
        <f>IF(AO193="","",VLOOKUP(AO193,'シフト記号表（勤務時間帯）'!$C$6:$U$35,19,FALSE))</f>
        <v/>
      </c>
      <c r="AP195" s="325" t="str">
        <f>IF(AP193="","",VLOOKUP(AP193,'シフト記号表（勤務時間帯）'!$C$6:$U$35,19,FALSE))</f>
        <v/>
      </c>
      <c r="AQ195" s="325" t="str">
        <f>IF(AQ193="","",VLOOKUP(AQ193,'シフト記号表（勤務時間帯）'!$C$6:$U$35,19,FALSE))</f>
        <v/>
      </c>
      <c r="AR195" s="325" t="str">
        <f>IF(AR193="","",VLOOKUP(AR193,'シフト記号表（勤務時間帯）'!$C$6:$U$35,19,FALSE))</f>
        <v/>
      </c>
      <c r="AS195" s="325" t="str">
        <f>IF(AS193="","",VLOOKUP(AS193,'シフト記号表（勤務時間帯）'!$C$6:$U$35,19,FALSE))</f>
        <v/>
      </c>
      <c r="AT195" s="326" t="str">
        <f>IF(AT193="","",VLOOKUP(AT193,'シフト記号表（勤務時間帯）'!$C$6:$U$35,19,FALSE))</f>
        <v/>
      </c>
      <c r="AU195" s="324" t="str">
        <f>IF(AU193="","",VLOOKUP(AU193,'シフト記号表（勤務時間帯）'!$C$6:$U$35,19,FALSE))</f>
        <v/>
      </c>
      <c r="AV195" s="325" t="str">
        <f>IF(AV193="","",VLOOKUP(AV193,'シフト記号表（勤務時間帯）'!$C$6:$U$35,19,FALSE))</f>
        <v/>
      </c>
      <c r="AW195" s="325" t="str">
        <f>IF(AW193="","",VLOOKUP(AW193,'シフト記号表（勤務時間帯）'!$C$6:$U$35,19,FALSE))</f>
        <v/>
      </c>
      <c r="AX195" s="797">
        <f>IF($BB$3="４週",SUM(S195:AT195),IF($BB$3="暦月",SUM(S195:AW195),""))</f>
        <v>0</v>
      </c>
      <c r="AY195" s="798"/>
      <c r="AZ195" s="799">
        <f>IF($BB$3="４週",AX195/4,IF($BB$3="暦月",'勤務形態一覧表（100名）'!AX195/('勤務形態一覧表（100名）'!$BB$8/7),""))</f>
        <v>0</v>
      </c>
      <c r="BA195" s="800"/>
      <c r="BB195" s="847"/>
      <c r="BC195" s="761"/>
      <c r="BD195" s="761"/>
      <c r="BE195" s="761"/>
      <c r="BF195" s="762"/>
    </row>
    <row r="196" spans="2:58" ht="20.25" customHeight="1" x14ac:dyDescent="0.15">
      <c r="B196" s="831">
        <f>B193+1</f>
        <v>59</v>
      </c>
      <c r="C196" s="833"/>
      <c r="D196" s="834"/>
      <c r="E196" s="835"/>
      <c r="F196" s="327"/>
      <c r="G196" s="747"/>
      <c r="H196" s="750"/>
      <c r="I196" s="751"/>
      <c r="J196" s="751"/>
      <c r="K196" s="752"/>
      <c r="L196" s="754"/>
      <c r="M196" s="755"/>
      <c r="N196" s="755"/>
      <c r="O196" s="756"/>
      <c r="P196" s="763" t="s">
        <v>754</v>
      </c>
      <c r="Q196" s="764"/>
      <c r="R196" s="765"/>
      <c r="S196" s="392"/>
      <c r="T196" s="393"/>
      <c r="U196" s="393"/>
      <c r="V196" s="393"/>
      <c r="W196" s="393"/>
      <c r="X196" s="393"/>
      <c r="Y196" s="394"/>
      <c r="Z196" s="392"/>
      <c r="AA196" s="393"/>
      <c r="AB196" s="393"/>
      <c r="AC196" s="393"/>
      <c r="AD196" s="393"/>
      <c r="AE196" s="393"/>
      <c r="AF196" s="394"/>
      <c r="AG196" s="392"/>
      <c r="AH196" s="393"/>
      <c r="AI196" s="393"/>
      <c r="AJ196" s="393"/>
      <c r="AK196" s="393"/>
      <c r="AL196" s="393"/>
      <c r="AM196" s="394"/>
      <c r="AN196" s="392"/>
      <c r="AO196" s="393"/>
      <c r="AP196" s="393"/>
      <c r="AQ196" s="393"/>
      <c r="AR196" s="393"/>
      <c r="AS196" s="393"/>
      <c r="AT196" s="394"/>
      <c r="AU196" s="392"/>
      <c r="AV196" s="393"/>
      <c r="AW196" s="393"/>
      <c r="AX196" s="949"/>
      <c r="AY196" s="950"/>
      <c r="AZ196" s="951"/>
      <c r="BA196" s="952"/>
      <c r="BB196" s="782"/>
      <c r="BC196" s="755"/>
      <c r="BD196" s="755"/>
      <c r="BE196" s="755"/>
      <c r="BF196" s="756"/>
    </row>
    <row r="197" spans="2:58" ht="20.25" customHeight="1" x14ac:dyDescent="0.15">
      <c r="B197" s="831"/>
      <c r="C197" s="836"/>
      <c r="D197" s="837"/>
      <c r="E197" s="838"/>
      <c r="F197" s="319"/>
      <c r="G197" s="748"/>
      <c r="H197" s="753"/>
      <c r="I197" s="751"/>
      <c r="J197" s="751"/>
      <c r="K197" s="752"/>
      <c r="L197" s="757"/>
      <c r="M197" s="758"/>
      <c r="N197" s="758"/>
      <c r="O197" s="759"/>
      <c r="P197" s="787" t="s">
        <v>484</v>
      </c>
      <c r="Q197" s="788"/>
      <c r="R197" s="789"/>
      <c r="S197" s="320" t="str">
        <f>IF(S196="","",VLOOKUP(S196,'シフト記号表（勤務時間帯）'!$C$6:$K$35,9,FALSE))</f>
        <v/>
      </c>
      <c r="T197" s="321" t="str">
        <f>IF(T196="","",VLOOKUP(T196,'シフト記号表（勤務時間帯）'!$C$6:$K$35,9,FALSE))</f>
        <v/>
      </c>
      <c r="U197" s="321" t="str">
        <f>IF(U196="","",VLOOKUP(U196,'シフト記号表（勤務時間帯）'!$C$6:$K$35,9,FALSE))</f>
        <v/>
      </c>
      <c r="V197" s="321" t="str">
        <f>IF(V196="","",VLOOKUP(V196,'シフト記号表（勤務時間帯）'!$C$6:$K$35,9,FALSE))</f>
        <v/>
      </c>
      <c r="W197" s="321" t="str">
        <f>IF(W196="","",VLOOKUP(W196,'シフト記号表（勤務時間帯）'!$C$6:$K$35,9,FALSE))</f>
        <v/>
      </c>
      <c r="X197" s="321" t="str">
        <f>IF(X196="","",VLOOKUP(X196,'シフト記号表（勤務時間帯）'!$C$6:$K$35,9,FALSE))</f>
        <v/>
      </c>
      <c r="Y197" s="322" t="str">
        <f>IF(Y196="","",VLOOKUP(Y196,'シフト記号表（勤務時間帯）'!$C$6:$K$35,9,FALSE))</f>
        <v/>
      </c>
      <c r="Z197" s="320" t="str">
        <f>IF(Z196="","",VLOOKUP(Z196,'シフト記号表（勤務時間帯）'!$C$6:$K$35,9,FALSE))</f>
        <v/>
      </c>
      <c r="AA197" s="321" t="str">
        <f>IF(AA196="","",VLOOKUP(AA196,'シフト記号表（勤務時間帯）'!$C$6:$K$35,9,FALSE))</f>
        <v/>
      </c>
      <c r="AB197" s="321" t="str">
        <f>IF(AB196="","",VLOOKUP(AB196,'シフト記号表（勤務時間帯）'!$C$6:$K$35,9,FALSE))</f>
        <v/>
      </c>
      <c r="AC197" s="321" t="str">
        <f>IF(AC196="","",VLOOKUP(AC196,'シフト記号表（勤務時間帯）'!$C$6:$K$35,9,FALSE))</f>
        <v/>
      </c>
      <c r="AD197" s="321" t="str">
        <f>IF(AD196="","",VLOOKUP(AD196,'シフト記号表（勤務時間帯）'!$C$6:$K$35,9,FALSE))</f>
        <v/>
      </c>
      <c r="AE197" s="321" t="str">
        <f>IF(AE196="","",VLOOKUP(AE196,'シフト記号表（勤務時間帯）'!$C$6:$K$35,9,FALSE))</f>
        <v/>
      </c>
      <c r="AF197" s="322" t="str">
        <f>IF(AF196="","",VLOOKUP(AF196,'シフト記号表（勤務時間帯）'!$C$6:$K$35,9,FALSE))</f>
        <v/>
      </c>
      <c r="AG197" s="320" t="str">
        <f>IF(AG196="","",VLOOKUP(AG196,'シフト記号表（勤務時間帯）'!$C$6:$K$35,9,FALSE))</f>
        <v/>
      </c>
      <c r="AH197" s="321" t="str">
        <f>IF(AH196="","",VLOOKUP(AH196,'シフト記号表（勤務時間帯）'!$C$6:$K$35,9,FALSE))</f>
        <v/>
      </c>
      <c r="AI197" s="321" t="str">
        <f>IF(AI196="","",VLOOKUP(AI196,'シフト記号表（勤務時間帯）'!$C$6:$K$35,9,FALSE))</f>
        <v/>
      </c>
      <c r="AJ197" s="321" t="str">
        <f>IF(AJ196="","",VLOOKUP(AJ196,'シフト記号表（勤務時間帯）'!$C$6:$K$35,9,FALSE))</f>
        <v/>
      </c>
      <c r="AK197" s="321" t="str">
        <f>IF(AK196="","",VLOOKUP(AK196,'シフト記号表（勤務時間帯）'!$C$6:$K$35,9,FALSE))</f>
        <v/>
      </c>
      <c r="AL197" s="321" t="str">
        <f>IF(AL196="","",VLOOKUP(AL196,'シフト記号表（勤務時間帯）'!$C$6:$K$35,9,FALSE))</f>
        <v/>
      </c>
      <c r="AM197" s="322" t="str">
        <f>IF(AM196="","",VLOOKUP(AM196,'シフト記号表（勤務時間帯）'!$C$6:$K$35,9,FALSE))</f>
        <v/>
      </c>
      <c r="AN197" s="320" t="str">
        <f>IF(AN196="","",VLOOKUP(AN196,'シフト記号表（勤務時間帯）'!$C$6:$K$35,9,FALSE))</f>
        <v/>
      </c>
      <c r="AO197" s="321" t="str">
        <f>IF(AO196="","",VLOOKUP(AO196,'シフト記号表（勤務時間帯）'!$C$6:$K$35,9,FALSE))</f>
        <v/>
      </c>
      <c r="AP197" s="321" t="str">
        <f>IF(AP196="","",VLOOKUP(AP196,'シフト記号表（勤務時間帯）'!$C$6:$K$35,9,FALSE))</f>
        <v/>
      </c>
      <c r="AQ197" s="321" t="str">
        <f>IF(AQ196="","",VLOOKUP(AQ196,'シフト記号表（勤務時間帯）'!$C$6:$K$35,9,FALSE))</f>
        <v/>
      </c>
      <c r="AR197" s="321" t="str">
        <f>IF(AR196="","",VLOOKUP(AR196,'シフト記号表（勤務時間帯）'!$C$6:$K$35,9,FALSE))</f>
        <v/>
      </c>
      <c r="AS197" s="321" t="str">
        <f>IF(AS196="","",VLOOKUP(AS196,'シフト記号表（勤務時間帯）'!$C$6:$K$35,9,FALSE))</f>
        <v/>
      </c>
      <c r="AT197" s="322" t="str">
        <f>IF(AT196="","",VLOOKUP(AT196,'シフト記号表（勤務時間帯）'!$C$6:$K$35,9,FALSE))</f>
        <v/>
      </c>
      <c r="AU197" s="320" t="str">
        <f>IF(AU196="","",VLOOKUP(AU196,'シフト記号表（勤務時間帯）'!$C$6:$K$35,9,FALSE))</f>
        <v/>
      </c>
      <c r="AV197" s="321" t="str">
        <f>IF(AV196="","",VLOOKUP(AV196,'シフト記号表（勤務時間帯）'!$C$6:$K$35,9,FALSE))</f>
        <v/>
      </c>
      <c r="AW197" s="321" t="str">
        <f>IF(AW196="","",VLOOKUP(AW196,'シフト記号表（勤務時間帯）'!$C$6:$K$35,9,FALSE))</f>
        <v/>
      </c>
      <c r="AX197" s="790">
        <f>IF($BB$3="４週",SUM(S197:AT197),IF($BB$3="暦月",SUM(S197:AW197),""))</f>
        <v>0</v>
      </c>
      <c r="AY197" s="791"/>
      <c r="AZ197" s="792">
        <f>IF($BB$3="４週",AX197/4,IF($BB$3="暦月",'勤務形態一覧表（100名）'!AX197/('勤務形態一覧表（100名）'!$BB$8/7),""))</f>
        <v>0</v>
      </c>
      <c r="BA197" s="793"/>
      <c r="BB197" s="783"/>
      <c r="BC197" s="758"/>
      <c r="BD197" s="758"/>
      <c r="BE197" s="758"/>
      <c r="BF197" s="759"/>
    </row>
    <row r="198" spans="2:58" ht="20.25" customHeight="1" x14ac:dyDescent="0.15">
      <c r="B198" s="831"/>
      <c r="C198" s="839"/>
      <c r="D198" s="840"/>
      <c r="E198" s="841"/>
      <c r="F198" s="395">
        <f>C196</f>
        <v>0</v>
      </c>
      <c r="G198" s="749"/>
      <c r="H198" s="753"/>
      <c r="I198" s="751"/>
      <c r="J198" s="751"/>
      <c r="K198" s="752"/>
      <c r="L198" s="760"/>
      <c r="M198" s="761"/>
      <c r="N198" s="761"/>
      <c r="O198" s="762"/>
      <c r="P198" s="828" t="s">
        <v>485</v>
      </c>
      <c r="Q198" s="829"/>
      <c r="R198" s="830"/>
      <c r="S198" s="324" t="str">
        <f>IF(S196="","",VLOOKUP(S196,'シフト記号表（勤務時間帯）'!$C$6:$U$35,19,FALSE))</f>
        <v/>
      </c>
      <c r="T198" s="325" t="str">
        <f>IF(T196="","",VLOOKUP(T196,'シフト記号表（勤務時間帯）'!$C$6:$U$35,19,FALSE))</f>
        <v/>
      </c>
      <c r="U198" s="325" t="str">
        <f>IF(U196="","",VLOOKUP(U196,'シフト記号表（勤務時間帯）'!$C$6:$U$35,19,FALSE))</f>
        <v/>
      </c>
      <c r="V198" s="325" t="str">
        <f>IF(V196="","",VLOOKUP(V196,'シフト記号表（勤務時間帯）'!$C$6:$U$35,19,FALSE))</f>
        <v/>
      </c>
      <c r="W198" s="325" t="str">
        <f>IF(W196="","",VLOOKUP(W196,'シフト記号表（勤務時間帯）'!$C$6:$U$35,19,FALSE))</f>
        <v/>
      </c>
      <c r="X198" s="325" t="str">
        <f>IF(X196="","",VLOOKUP(X196,'シフト記号表（勤務時間帯）'!$C$6:$U$35,19,FALSE))</f>
        <v/>
      </c>
      <c r="Y198" s="326" t="str">
        <f>IF(Y196="","",VLOOKUP(Y196,'シフト記号表（勤務時間帯）'!$C$6:$U$35,19,FALSE))</f>
        <v/>
      </c>
      <c r="Z198" s="324" t="str">
        <f>IF(Z196="","",VLOOKUP(Z196,'シフト記号表（勤務時間帯）'!$C$6:$U$35,19,FALSE))</f>
        <v/>
      </c>
      <c r="AA198" s="325" t="str">
        <f>IF(AA196="","",VLOOKUP(AA196,'シフト記号表（勤務時間帯）'!$C$6:$U$35,19,FALSE))</f>
        <v/>
      </c>
      <c r="AB198" s="325" t="str">
        <f>IF(AB196="","",VLOOKUP(AB196,'シフト記号表（勤務時間帯）'!$C$6:$U$35,19,FALSE))</f>
        <v/>
      </c>
      <c r="AC198" s="325" t="str">
        <f>IF(AC196="","",VLOOKUP(AC196,'シフト記号表（勤務時間帯）'!$C$6:$U$35,19,FALSE))</f>
        <v/>
      </c>
      <c r="AD198" s="325" t="str">
        <f>IF(AD196="","",VLOOKUP(AD196,'シフト記号表（勤務時間帯）'!$C$6:$U$35,19,FALSE))</f>
        <v/>
      </c>
      <c r="AE198" s="325" t="str">
        <f>IF(AE196="","",VLOOKUP(AE196,'シフト記号表（勤務時間帯）'!$C$6:$U$35,19,FALSE))</f>
        <v/>
      </c>
      <c r="AF198" s="326" t="str">
        <f>IF(AF196="","",VLOOKUP(AF196,'シフト記号表（勤務時間帯）'!$C$6:$U$35,19,FALSE))</f>
        <v/>
      </c>
      <c r="AG198" s="324" t="str">
        <f>IF(AG196="","",VLOOKUP(AG196,'シフト記号表（勤務時間帯）'!$C$6:$U$35,19,FALSE))</f>
        <v/>
      </c>
      <c r="AH198" s="325" t="str">
        <f>IF(AH196="","",VLOOKUP(AH196,'シフト記号表（勤務時間帯）'!$C$6:$U$35,19,FALSE))</f>
        <v/>
      </c>
      <c r="AI198" s="325" t="str">
        <f>IF(AI196="","",VLOOKUP(AI196,'シフト記号表（勤務時間帯）'!$C$6:$U$35,19,FALSE))</f>
        <v/>
      </c>
      <c r="AJ198" s="325" t="str">
        <f>IF(AJ196="","",VLOOKUP(AJ196,'シフト記号表（勤務時間帯）'!$C$6:$U$35,19,FALSE))</f>
        <v/>
      </c>
      <c r="AK198" s="325" t="str">
        <f>IF(AK196="","",VLOOKUP(AK196,'シフト記号表（勤務時間帯）'!$C$6:$U$35,19,FALSE))</f>
        <v/>
      </c>
      <c r="AL198" s="325" t="str">
        <f>IF(AL196="","",VLOOKUP(AL196,'シフト記号表（勤務時間帯）'!$C$6:$U$35,19,FALSE))</f>
        <v/>
      </c>
      <c r="AM198" s="326" t="str">
        <f>IF(AM196="","",VLOOKUP(AM196,'シフト記号表（勤務時間帯）'!$C$6:$U$35,19,FALSE))</f>
        <v/>
      </c>
      <c r="AN198" s="324" t="str">
        <f>IF(AN196="","",VLOOKUP(AN196,'シフト記号表（勤務時間帯）'!$C$6:$U$35,19,FALSE))</f>
        <v/>
      </c>
      <c r="AO198" s="325" t="str">
        <f>IF(AO196="","",VLOOKUP(AO196,'シフト記号表（勤務時間帯）'!$C$6:$U$35,19,FALSE))</f>
        <v/>
      </c>
      <c r="AP198" s="325" t="str">
        <f>IF(AP196="","",VLOOKUP(AP196,'シフト記号表（勤務時間帯）'!$C$6:$U$35,19,FALSE))</f>
        <v/>
      </c>
      <c r="AQ198" s="325" t="str">
        <f>IF(AQ196="","",VLOOKUP(AQ196,'シフト記号表（勤務時間帯）'!$C$6:$U$35,19,FALSE))</f>
        <v/>
      </c>
      <c r="AR198" s="325" t="str">
        <f>IF(AR196="","",VLOOKUP(AR196,'シフト記号表（勤務時間帯）'!$C$6:$U$35,19,FALSE))</f>
        <v/>
      </c>
      <c r="AS198" s="325" t="str">
        <f>IF(AS196="","",VLOOKUP(AS196,'シフト記号表（勤務時間帯）'!$C$6:$U$35,19,FALSE))</f>
        <v/>
      </c>
      <c r="AT198" s="326" t="str">
        <f>IF(AT196="","",VLOOKUP(AT196,'シフト記号表（勤務時間帯）'!$C$6:$U$35,19,FALSE))</f>
        <v/>
      </c>
      <c r="AU198" s="324" t="str">
        <f>IF(AU196="","",VLOOKUP(AU196,'シフト記号表（勤務時間帯）'!$C$6:$U$35,19,FALSE))</f>
        <v/>
      </c>
      <c r="AV198" s="325" t="str">
        <f>IF(AV196="","",VLOOKUP(AV196,'シフト記号表（勤務時間帯）'!$C$6:$U$35,19,FALSE))</f>
        <v/>
      </c>
      <c r="AW198" s="325" t="str">
        <f>IF(AW196="","",VLOOKUP(AW196,'シフト記号表（勤務時間帯）'!$C$6:$U$35,19,FALSE))</f>
        <v/>
      </c>
      <c r="AX198" s="797">
        <f>IF($BB$3="４週",SUM(S198:AT198),IF($BB$3="暦月",SUM(S198:AW198),""))</f>
        <v>0</v>
      </c>
      <c r="AY198" s="798"/>
      <c r="AZ198" s="799">
        <f>IF($BB$3="４週",AX198/4,IF($BB$3="暦月",'勤務形態一覧表（100名）'!AX198/('勤務形態一覧表（100名）'!$BB$8/7),""))</f>
        <v>0</v>
      </c>
      <c r="BA198" s="800"/>
      <c r="BB198" s="847"/>
      <c r="BC198" s="761"/>
      <c r="BD198" s="761"/>
      <c r="BE198" s="761"/>
      <c r="BF198" s="762"/>
    </row>
    <row r="199" spans="2:58" ht="20.25" customHeight="1" x14ac:dyDescent="0.15">
      <c r="B199" s="831">
        <f>B196+1</f>
        <v>60</v>
      </c>
      <c r="C199" s="833"/>
      <c r="D199" s="834"/>
      <c r="E199" s="835"/>
      <c r="F199" s="327"/>
      <c r="G199" s="747"/>
      <c r="H199" s="750"/>
      <c r="I199" s="751"/>
      <c r="J199" s="751"/>
      <c r="K199" s="752"/>
      <c r="L199" s="754"/>
      <c r="M199" s="755"/>
      <c r="N199" s="755"/>
      <c r="O199" s="756"/>
      <c r="P199" s="763" t="s">
        <v>771</v>
      </c>
      <c r="Q199" s="764"/>
      <c r="R199" s="765"/>
      <c r="S199" s="392"/>
      <c r="T199" s="393"/>
      <c r="U199" s="393"/>
      <c r="V199" s="393"/>
      <c r="W199" s="393"/>
      <c r="X199" s="393"/>
      <c r="Y199" s="394"/>
      <c r="Z199" s="392"/>
      <c r="AA199" s="393"/>
      <c r="AB199" s="393"/>
      <c r="AC199" s="393"/>
      <c r="AD199" s="393"/>
      <c r="AE199" s="393"/>
      <c r="AF199" s="394"/>
      <c r="AG199" s="392"/>
      <c r="AH199" s="393"/>
      <c r="AI199" s="393"/>
      <c r="AJ199" s="393"/>
      <c r="AK199" s="393"/>
      <c r="AL199" s="393"/>
      <c r="AM199" s="394"/>
      <c r="AN199" s="392"/>
      <c r="AO199" s="393"/>
      <c r="AP199" s="393"/>
      <c r="AQ199" s="393"/>
      <c r="AR199" s="393"/>
      <c r="AS199" s="393"/>
      <c r="AT199" s="394"/>
      <c r="AU199" s="392"/>
      <c r="AV199" s="393"/>
      <c r="AW199" s="393"/>
      <c r="AX199" s="949"/>
      <c r="AY199" s="950"/>
      <c r="AZ199" s="951"/>
      <c r="BA199" s="952"/>
      <c r="BB199" s="782"/>
      <c r="BC199" s="755"/>
      <c r="BD199" s="755"/>
      <c r="BE199" s="755"/>
      <c r="BF199" s="756"/>
    </row>
    <row r="200" spans="2:58" ht="20.25" customHeight="1" x14ac:dyDescent="0.15">
      <c r="B200" s="831"/>
      <c r="C200" s="836"/>
      <c r="D200" s="837"/>
      <c r="E200" s="838"/>
      <c r="F200" s="319"/>
      <c r="G200" s="748"/>
      <c r="H200" s="753"/>
      <c r="I200" s="751"/>
      <c r="J200" s="751"/>
      <c r="K200" s="752"/>
      <c r="L200" s="757"/>
      <c r="M200" s="758"/>
      <c r="N200" s="758"/>
      <c r="O200" s="759"/>
      <c r="P200" s="787" t="s">
        <v>484</v>
      </c>
      <c r="Q200" s="788"/>
      <c r="R200" s="789"/>
      <c r="S200" s="320" t="str">
        <f>IF(S199="","",VLOOKUP(S199,'シフト記号表（勤務時間帯）'!$C$6:$K$35,9,FALSE))</f>
        <v/>
      </c>
      <c r="T200" s="321" t="str">
        <f>IF(T199="","",VLOOKUP(T199,'シフト記号表（勤務時間帯）'!$C$6:$K$35,9,FALSE))</f>
        <v/>
      </c>
      <c r="U200" s="321" t="str">
        <f>IF(U199="","",VLOOKUP(U199,'シフト記号表（勤務時間帯）'!$C$6:$K$35,9,FALSE))</f>
        <v/>
      </c>
      <c r="V200" s="321" t="str">
        <f>IF(V199="","",VLOOKUP(V199,'シフト記号表（勤務時間帯）'!$C$6:$K$35,9,FALSE))</f>
        <v/>
      </c>
      <c r="W200" s="321" t="str">
        <f>IF(W199="","",VLOOKUP(W199,'シフト記号表（勤務時間帯）'!$C$6:$K$35,9,FALSE))</f>
        <v/>
      </c>
      <c r="X200" s="321" t="str">
        <f>IF(X199="","",VLOOKUP(X199,'シフト記号表（勤務時間帯）'!$C$6:$K$35,9,FALSE))</f>
        <v/>
      </c>
      <c r="Y200" s="322" t="str">
        <f>IF(Y199="","",VLOOKUP(Y199,'シフト記号表（勤務時間帯）'!$C$6:$K$35,9,FALSE))</f>
        <v/>
      </c>
      <c r="Z200" s="320" t="str">
        <f>IF(Z199="","",VLOOKUP(Z199,'シフト記号表（勤務時間帯）'!$C$6:$K$35,9,FALSE))</f>
        <v/>
      </c>
      <c r="AA200" s="321" t="str">
        <f>IF(AA199="","",VLOOKUP(AA199,'シフト記号表（勤務時間帯）'!$C$6:$K$35,9,FALSE))</f>
        <v/>
      </c>
      <c r="AB200" s="321" t="str">
        <f>IF(AB199="","",VLOOKUP(AB199,'シフト記号表（勤務時間帯）'!$C$6:$K$35,9,FALSE))</f>
        <v/>
      </c>
      <c r="AC200" s="321" t="str">
        <f>IF(AC199="","",VLOOKUP(AC199,'シフト記号表（勤務時間帯）'!$C$6:$K$35,9,FALSE))</f>
        <v/>
      </c>
      <c r="AD200" s="321" t="str">
        <f>IF(AD199="","",VLOOKUP(AD199,'シフト記号表（勤務時間帯）'!$C$6:$K$35,9,FALSE))</f>
        <v/>
      </c>
      <c r="AE200" s="321" t="str">
        <f>IF(AE199="","",VLOOKUP(AE199,'シフト記号表（勤務時間帯）'!$C$6:$K$35,9,FALSE))</f>
        <v/>
      </c>
      <c r="AF200" s="322" t="str">
        <f>IF(AF199="","",VLOOKUP(AF199,'シフト記号表（勤務時間帯）'!$C$6:$K$35,9,FALSE))</f>
        <v/>
      </c>
      <c r="AG200" s="320" t="str">
        <f>IF(AG199="","",VLOOKUP(AG199,'シフト記号表（勤務時間帯）'!$C$6:$K$35,9,FALSE))</f>
        <v/>
      </c>
      <c r="AH200" s="321" t="str">
        <f>IF(AH199="","",VLOOKUP(AH199,'シフト記号表（勤務時間帯）'!$C$6:$K$35,9,FALSE))</f>
        <v/>
      </c>
      <c r="AI200" s="321" t="str">
        <f>IF(AI199="","",VLOOKUP(AI199,'シフト記号表（勤務時間帯）'!$C$6:$K$35,9,FALSE))</f>
        <v/>
      </c>
      <c r="AJ200" s="321" t="str">
        <f>IF(AJ199="","",VLOOKUP(AJ199,'シフト記号表（勤務時間帯）'!$C$6:$K$35,9,FALSE))</f>
        <v/>
      </c>
      <c r="AK200" s="321" t="str">
        <f>IF(AK199="","",VLOOKUP(AK199,'シフト記号表（勤務時間帯）'!$C$6:$K$35,9,FALSE))</f>
        <v/>
      </c>
      <c r="AL200" s="321" t="str">
        <f>IF(AL199="","",VLOOKUP(AL199,'シフト記号表（勤務時間帯）'!$C$6:$K$35,9,FALSE))</f>
        <v/>
      </c>
      <c r="AM200" s="322" t="str">
        <f>IF(AM199="","",VLOOKUP(AM199,'シフト記号表（勤務時間帯）'!$C$6:$K$35,9,FALSE))</f>
        <v/>
      </c>
      <c r="AN200" s="320" t="str">
        <f>IF(AN199="","",VLOOKUP(AN199,'シフト記号表（勤務時間帯）'!$C$6:$K$35,9,FALSE))</f>
        <v/>
      </c>
      <c r="AO200" s="321" t="str">
        <f>IF(AO199="","",VLOOKUP(AO199,'シフト記号表（勤務時間帯）'!$C$6:$K$35,9,FALSE))</f>
        <v/>
      </c>
      <c r="AP200" s="321" t="str">
        <f>IF(AP199="","",VLOOKUP(AP199,'シフト記号表（勤務時間帯）'!$C$6:$K$35,9,FALSE))</f>
        <v/>
      </c>
      <c r="AQ200" s="321" t="str">
        <f>IF(AQ199="","",VLOOKUP(AQ199,'シフト記号表（勤務時間帯）'!$C$6:$K$35,9,FALSE))</f>
        <v/>
      </c>
      <c r="AR200" s="321" t="str">
        <f>IF(AR199="","",VLOOKUP(AR199,'シフト記号表（勤務時間帯）'!$C$6:$K$35,9,FALSE))</f>
        <v/>
      </c>
      <c r="AS200" s="321" t="str">
        <f>IF(AS199="","",VLOOKUP(AS199,'シフト記号表（勤務時間帯）'!$C$6:$K$35,9,FALSE))</f>
        <v/>
      </c>
      <c r="AT200" s="322" t="str">
        <f>IF(AT199="","",VLOOKUP(AT199,'シフト記号表（勤務時間帯）'!$C$6:$K$35,9,FALSE))</f>
        <v/>
      </c>
      <c r="AU200" s="320" t="str">
        <f>IF(AU199="","",VLOOKUP(AU199,'シフト記号表（勤務時間帯）'!$C$6:$K$35,9,FALSE))</f>
        <v/>
      </c>
      <c r="AV200" s="321" t="str">
        <f>IF(AV199="","",VLOOKUP(AV199,'シフト記号表（勤務時間帯）'!$C$6:$K$35,9,FALSE))</f>
        <v/>
      </c>
      <c r="AW200" s="321" t="str">
        <f>IF(AW199="","",VLOOKUP(AW199,'シフト記号表（勤務時間帯）'!$C$6:$K$35,9,FALSE))</f>
        <v/>
      </c>
      <c r="AX200" s="790">
        <f>IF($BB$3="４週",SUM(S200:AT200),IF($BB$3="暦月",SUM(S200:AW200),""))</f>
        <v>0</v>
      </c>
      <c r="AY200" s="791"/>
      <c r="AZ200" s="792">
        <f>IF($BB$3="４週",AX200/4,IF($BB$3="暦月",'勤務形態一覧表（100名）'!AX200/('勤務形態一覧表（100名）'!$BB$8/7),""))</f>
        <v>0</v>
      </c>
      <c r="BA200" s="793"/>
      <c r="BB200" s="783"/>
      <c r="BC200" s="758"/>
      <c r="BD200" s="758"/>
      <c r="BE200" s="758"/>
      <c r="BF200" s="759"/>
    </row>
    <row r="201" spans="2:58" ht="20.25" customHeight="1" x14ac:dyDescent="0.15">
      <c r="B201" s="831"/>
      <c r="C201" s="839"/>
      <c r="D201" s="840"/>
      <c r="E201" s="841"/>
      <c r="F201" s="395">
        <f>C199</f>
        <v>0</v>
      </c>
      <c r="G201" s="749"/>
      <c r="H201" s="753"/>
      <c r="I201" s="751"/>
      <c r="J201" s="751"/>
      <c r="K201" s="752"/>
      <c r="L201" s="760"/>
      <c r="M201" s="761"/>
      <c r="N201" s="761"/>
      <c r="O201" s="762"/>
      <c r="P201" s="828" t="s">
        <v>485</v>
      </c>
      <c r="Q201" s="829"/>
      <c r="R201" s="830"/>
      <c r="S201" s="324" t="str">
        <f>IF(S199="","",VLOOKUP(S199,'シフト記号表（勤務時間帯）'!$C$6:$U$35,19,FALSE))</f>
        <v/>
      </c>
      <c r="T201" s="325" t="str">
        <f>IF(T199="","",VLOOKUP(T199,'シフト記号表（勤務時間帯）'!$C$6:$U$35,19,FALSE))</f>
        <v/>
      </c>
      <c r="U201" s="325" t="str">
        <f>IF(U199="","",VLOOKUP(U199,'シフト記号表（勤務時間帯）'!$C$6:$U$35,19,FALSE))</f>
        <v/>
      </c>
      <c r="V201" s="325" t="str">
        <f>IF(V199="","",VLOOKUP(V199,'シフト記号表（勤務時間帯）'!$C$6:$U$35,19,FALSE))</f>
        <v/>
      </c>
      <c r="W201" s="325" t="str">
        <f>IF(W199="","",VLOOKUP(W199,'シフト記号表（勤務時間帯）'!$C$6:$U$35,19,FALSE))</f>
        <v/>
      </c>
      <c r="X201" s="325" t="str">
        <f>IF(X199="","",VLOOKUP(X199,'シフト記号表（勤務時間帯）'!$C$6:$U$35,19,FALSE))</f>
        <v/>
      </c>
      <c r="Y201" s="326" t="str">
        <f>IF(Y199="","",VLOOKUP(Y199,'シフト記号表（勤務時間帯）'!$C$6:$U$35,19,FALSE))</f>
        <v/>
      </c>
      <c r="Z201" s="324" t="str">
        <f>IF(Z199="","",VLOOKUP(Z199,'シフト記号表（勤務時間帯）'!$C$6:$U$35,19,FALSE))</f>
        <v/>
      </c>
      <c r="AA201" s="325" t="str">
        <f>IF(AA199="","",VLOOKUP(AA199,'シフト記号表（勤務時間帯）'!$C$6:$U$35,19,FALSE))</f>
        <v/>
      </c>
      <c r="AB201" s="325" t="str">
        <f>IF(AB199="","",VLOOKUP(AB199,'シフト記号表（勤務時間帯）'!$C$6:$U$35,19,FALSE))</f>
        <v/>
      </c>
      <c r="AC201" s="325" t="str">
        <f>IF(AC199="","",VLOOKUP(AC199,'シフト記号表（勤務時間帯）'!$C$6:$U$35,19,FALSE))</f>
        <v/>
      </c>
      <c r="AD201" s="325" t="str">
        <f>IF(AD199="","",VLOOKUP(AD199,'シフト記号表（勤務時間帯）'!$C$6:$U$35,19,FALSE))</f>
        <v/>
      </c>
      <c r="AE201" s="325" t="str">
        <f>IF(AE199="","",VLOOKUP(AE199,'シフト記号表（勤務時間帯）'!$C$6:$U$35,19,FALSE))</f>
        <v/>
      </c>
      <c r="AF201" s="326" t="str">
        <f>IF(AF199="","",VLOOKUP(AF199,'シフト記号表（勤務時間帯）'!$C$6:$U$35,19,FALSE))</f>
        <v/>
      </c>
      <c r="AG201" s="324" t="str">
        <f>IF(AG199="","",VLOOKUP(AG199,'シフト記号表（勤務時間帯）'!$C$6:$U$35,19,FALSE))</f>
        <v/>
      </c>
      <c r="AH201" s="325" t="str">
        <f>IF(AH199="","",VLOOKUP(AH199,'シフト記号表（勤務時間帯）'!$C$6:$U$35,19,FALSE))</f>
        <v/>
      </c>
      <c r="AI201" s="325" t="str">
        <f>IF(AI199="","",VLOOKUP(AI199,'シフト記号表（勤務時間帯）'!$C$6:$U$35,19,FALSE))</f>
        <v/>
      </c>
      <c r="AJ201" s="325" t="str">
        <f>IF(AJ199="","",VLOOKUP(AJ199,'シフト記号表（勤務時間帯）'!$C$6:$U$35,19,FALSE))</f>
        <v/>
      </c>
      <c r="AK201" s="325" t="str">
        <f>IF(AK199="","",VLOOKUP(AK199,'シフト記号表（勤務時間帯）'!$C$6:$U$35,19,FALSE))</f>
        <v/>
      </c>
      <c r="AL201" s="325" t="str">
        <f>IF(AL199="","",VLOOKUP(AL199,'シフト記号表（勤務時間帯）'!$C$6:$U$35,19,FALSE))</f>
        <v/>
      </c>
      <c r="AM201" s="326" t="str">
        <f>IF(AM199="","",VLOOKUP(AM199,'シフト記号表（勤務時間帯）'!$C$6:$U$35,19,FALSE))</f>
        <v/>
      </c>
      <c r="AN201" s="324" t="str">
        <f>IF(AN199="","",VLOOKUP(AN199,'シフト記号表（勤務時間帯）'!$C$6:$U$35,19,FALSE))</f>
        <v/>
      </c>
      <c r="AO201" s="325" t="str">
        <f>IF(AO199="","",VLOOKUP(AO199,'シフト記号表（勤務時間帯）'!$C$6:$U$35,19,FALSE))</f>
        <v/>
      </c>
      <c r="AP201" s="325" t="str">
        <f>IF(AP199="","",VLOOKUP(AP199,'シフト記号表（勤務時間帯）'!$C$6:$U$35,19,FALSE))</f>
        <v/>
      </c>
      <c r="AQ201" s="325" t="str">
        <f>IF(AQ199="","",VLOOKUP(AQ199,'シフト記号表（勤務時間帯）'!$C$6:$U$35,19,FALSE))</f>
        <v/>
      </c>
      <c r="AR201" s="325" t="str">
        <f>IF(AR199="","",VLOOKUP(AR199,'シフト記号表（勤務時間帯）'!$C$6:$U$35,19,FALSE))</f>
        <v/>
      </c>
      <c r="AS201" s="325" t="str">
        <f>IF(AS199="","",VLOOKUP(AS199,'シフト記号表（勤務時間帯）'!$C$6:$U$35,19,FALSE))</f>
        <v/>
      </c>
      <c r="AT201" s="326" t="str">
        <f>IF(AT199="","",VLOOKUP(AT199,'シフト記号表（勤務時間帯）'!$C$6:$U$35,19,FALSE))</f>
        <v/>
      </c>
      <c r="AU201" s="324" t="str">
        <f>IF(AU199="","",VLOOKUP(AU199,'シフト記号表（勤務時間帯）'!$C$6:$U$35,19,FALSE))</f>
        <v/>
      </c>
      <c r="AV201" s="325" t="str">
        <f>IF(AV199="","",VLOOKUP(AV199,'シフト記号表（勤務時間帯）'!$C$6:$U$35,19,FALSE))</f>
        <v/>
      </c>
      <c r="AW201" s="325" t="str">
        <f>IF(AW199="","",VLOOKUP(AW199,'シフト記号表（勤務時間帯）'!$C$6:$U$35,19,FALSE))</f>
        <v/>
      </c>
      <c r="AX201" s="797">
        <f>IF($BB$3="４週",SUM(S201:AT201),IF($BB$3="暦月",SUM(S201:AW201),""))</f>
        <v>0</v>
      </c>
      <c r="AY201" s="798"/>
      <c r="AZ201" s="799">
        <f>IF($BB$3="４週",AX201/4,IF($BB$3="暦月",'勤務形態一覧表（100名）'!AX201/('勤務形態一覧表（100名）'!$BB$8/7),""))</f>
        <v>0</v>
      </c>
      <c r="BA201" s="800"/>
      <c r="BB201" s="847"/>
      <c r="BC201" s="761"/>
      <c r="BD201" s="761"/>
      <c r="BE201" s="761"/>
      <c r="BF201" s="762"/>
    </row>
    <row r="202" spans="2:58" ht="20.25" customHeight="1" x14ac:dyDescent="0.15">
      <c r="B202" s="831">
        <f>B199+1</f>
        <v>61</v>
      </c>
      <c r="C202" s="833"/>
      <c r="D202" s="834"/>
      <c r="E202" s="835"/>
      <c r="F202" s="327"/>
      <c r="G202" s="747"/>
      <c r="H202" s="750"/>
      <c r="I202" s="751"/>
      <c r="J202" s="751"/>
      <c r="K202" s="752"/>
      <c r="L202" s="754"/>
      <c r="M202" s="755"/>
      <c r="N202" s="755"/>
      <c r="O202" s="756"/>
      <c r="P202" s="763" t="s">
        <v>661</v>
      </c>
      <c r="Q202" s="764"/>
      <c r="R202" s="765"/>
      <c r="S202" s="392"/>
      <c r="T202" s="393"/>
      <c r="U202" s="393"/>
      <c r="V202" s="393"/>
      <c r="W202" s="393"/>
      <c r="X202" s="393"/>
      <c r="Y202" s="394"/>
      <c r="Z202" s="392"/>
      <c r="AA202" s="393"/>
      <c r="AB202" s="393"/>
      <c r="AC202" s="393"/>
      <c r="AD202" s="393"/>
      <c r="AE202" s="393"/>
      <c r="AF202" s="394"/>
      <c r="AG202" s="392"/>
      <c r="AH202" s="393"/>
      <c r="AI202" s="393"/>
      <c r="AJ202" s="393"/>
      <c r="AK202" s="393"/>
      <c r="AL202" s="393"/>
      <c r="AM202" s="394"/>
      <c r="AN202" s="392"/>
      <c r="AO202" s="393"/>
      <c r="AP202" s="393"/>
      <c r="AQ202" s="393"/>
      <c r="AR202" s="393"/>
      <c r="AS202" s="393"/>
      <c r="AT202" s="394"/>
      <c r="AU202" s="392"/>
      <c r="AV202" s="393"/>
      <c r="AW202" s="393"/>
      <c r="AX202" s="949"/>
      <c r="AY202" s="950"/>
      <c r="AZ202" s="951"/>
      <c r="BA202" s="952"/>
      <c r="BB202" s="782"/>
      <c r="BC202" s="755"/>
      <c r="BD202" s="755"/>
      <c r="BE202" s="755"/>
      <c r="BF202" s="756"/>
    </row>
    <row r="203" spans="2:58" ht="20.25" customHeight="1" x14ac:dyDescent="0.15">
      <c r="B203" s="831"/>
      <c r="C203" s="836"/>
      <c r="D203" s="837"/>
      <c r="E203" s="838"/>
      <c r="F203" s="319"/>
      <c r="G203" s="748"/>
      <c r="H203" s="753"/>
      <c r="I203" s="751"/>
      <c r="J203" s="751"/>
      <c r="K203" s="752"/>
      <c r="L203" s="757"/>
      <c r="M203" s="758"/>
      <c r="N203" s="758"/>
      <c r="O203" s="759"/>
      <c r="P203" s="787" t="s">
        <v>484</v>
      </c>
      <c r="Q203" s="788"/>
      <c r="R203" s="789"/>
      <c r="S203" s="320" t="str">
        <f>IF(S202="","",VLOOKUP(S202,'シフト記号表（勤務時間帯）'!$C$6:$K$35,9,FALSE))</f>
        <v/>
      </c>
      <c r="T203" s="321" t="str">
        <f>IF(T202="","",VLOOKUP(T202,'シフト記号表（勤務時間帯）'!$C$6:$K$35,9,FALSE))</f>
        <v/>
      </c>
      <c r="U203" s="321" t="str">
        <f>IF(U202="","",VLOOKUP(U202,'シフト記号表（勤務時間帯）'!$C$6:$K$35,9,FALSE))</f>
        <v/>
      </c>
      <c r="V203" s="321" t="str">
        <f>IF(V202="","",VLOOKUP(V202,'シフト記号表（勤務時間帯）'!$C$6:$K$35,9,FALSE))</f>
        <v/>
      </c>
      <c r="W203" s="321" t="str">
        <f>IF(W202="","",VLOOKUP(W202,'シフト記号表（勤務時間帯）'!$C$6:$K$35,9,FALSE))</f>
        <v/>
      </c>
      <c r="X203" s="321" t="str">
        <f>IF(X202="","",VLOOKUP(X202,'シフト記号表（勤務時間帯）'!$C$6:$K$35,9,FALSE))</f>
        <v/>
      </c>
      <c r="Y203" s="322" t="str">
        <f>IF(Y202="","",VLOOKUP(Y202,'シフト記号表（勤務時間帯）'!$C$6:$K$35,9,FALSE))</f>
        <v/>
      </c>
      <c r="Z203" s="320" t="str">
        <f>IF(Z202="","",VLOOKUP(Z202,'シフト記号表（勤務時間帯）'!$C$6:$K$35,9,FALSE))</f>
        <v/>
      </c>
      <c r="AA203" s="321" t="str">
        <f>IF(AA202="","",VLOOKUP(AA202,'シフト記号表（勤務時間帯）'!$C$6:$K$35,9,FALSE))</f>
        <v/>
      </c>
      <c r="AB203" s="321" t="str">
        <f>IF(AB202="","",VLOOKUP(AB202,'シフト記号表（勤務時間帯）'!$C$6:$K$35,9,FALSE))</f>
        <v/>
      </c>
      <c r="AC203" s="321" t="str">
        <f>IF(AC202="","",VLOOKUP(AC202,'シフト記号表（勤務時間帯）'!$C$6:$K$35,9,FALSE))</f>
        <v/>
      </c>
      <c r="AD203" s="321" t="str">
        <f>IF(AD202="","",VLOOKUP(AD202,'シフト記号表（勤務時間帯）'!$C$6:$K$35,9,FALSE))</f>
        <v/>
      </c>
      <c r="AE203" s="321" t="str">
        <f>IF(AE202="","",VLOOKUP(AE202,'シフト記号表（勤務時間帯）'!$C$6:$K$35,9,FALSE))</f>
        <v/>
      </c>
      <c r="AF203" s="322" t="str">
        <f>IF(AF202="","",VLOOKUP(AF202,'シフト記号表（勤務時間帯）'!$C$6:$K$35,9,FALSE))</f>
        <v/>
      </c>
      <c r="AG203" s="320" t="str">
        <f>IF(AG202="","",VLOOKUP(AG202,'シフト記号表（勤務時間帯）'!$C$6:$K$35,9,FALSE))</f>
        <v/>
      </c>
      <c r="AH203" s="321" t="str">
        <f>IF(AH202="","",VLOOKUP(AH202,'シフト記号表（勤務時間帯）'!$C$6:$K$35,9,FALSE))</f>
        <v/>
      </c>
      <c r="AI203" s="321" t="str">
        <f>IF(AI202="","",VLOOKUP(AI202,'シフト記号表（勤務時間帯）'!$C$6:$K$35,9,FALSE))</f>
        <v/>
      </c>
      <c r="AJ203" s="321" t="str">
        <f>IF(AJ202="","",VLOOKUP(AJ202,'シフト記号表（勤務時間帯）'!$C$6:$K$35,9,FALSE))</f>
        <v/>
      </c>
      <c r="AK203" s="321" t="str">
        <f>IF(AK202="","",VLOOKUP(AK202,'シフト記号表（勤務時間帯）'!$C$6:$K$35,9,FALSE))</f>
        <v/>
      </c>
      <c r="AL203" s="321" t="str">
        <f>IF(AL202="","",VLOOKUP(AL202,'シフト記号表（勤務時間帯）'!$C$6:$K$35,9,FALSE))</f>
        <v/>
      </c>
      <c r="AM203" s="322" t="str">
        <f>IF(AM202="","",VLOOKUP(AM202,'シフト記号表（勤務時間帯）'!$C$6:$K$35,9,FALSE))</f>
        <v/>
      </c>
      <c r="AN203" s="320" t="str">
        <f>IF(AN202="","",VLOOKUP(AN202,'シフト記号表（勤務時間帯）'!$C$6:$K$35,9,FALSE))</f>
        <v/>
      </c>
      <c r="AO203" s="321" t="str">
        <f>IF(AO202="","",VLOOKUP(AO202,'シフト記号表（勤務時間帯）'!$C$6:$K$35,9,FALSE))</f>
        <v/>
      </c>
      <c r="AP203" s="321" t="str">
        <f>IF(AP202="","",VLOOKUP(AP202,'シフト記号表（勤務時間帯）'!$C$6:$K$35,9,FALSE))</f>
        <v/>
      </c>
      <c r="AQ203" s="321" t="str">
        <f>IF(AQ202="","",VLOOKUP(AQ202,'シフト記号表（勤務時間帯）'!$C$6:$K$35,9,FALSE))</f>
        <v/>
      </c>
      <c r="AR203" s="321" t="str">
        <f>IF(AR202="","",VLOOKUP(AR202,'シフト記号表（勤務時間帯）'!$C$6:$K$35,9,FALSE))</f>
        <v/>
      </c>
      <c r="AS203" s="321" t="str">
        <f>IF(AS202="","",VLOOKUP(AS202,'シフト記号表（勤務時間帯）'!$C$6:$K$35,9,FALSE))</f>
        <v/>
      </c>
      <c r="AT203" s="322" t="str">
        <f>IF(AT202="","",VLOOKUP(AT202,'シフト記号表（勤務時間帯）'!$C$6:$K$35,9,FALSE))</f>
        <v/>
      </c>
      <c r="AU203" s="320" t="str">
        <f>IF(AU202="","",VLOOKUP(AU202,'シフト記号表（勤務時間帯）'!$C$6:$K$35,9,FALSE))</f>
        <v/>
      </c>
      <c r="AV203" s="321" t="str">
        <f>IF(AV202="","",VLOOKUP(AV202,'シフト記号表（勤務時間帯）'!$C$6:$K$35,9,FALSE))</f>
        <v/>
      </c>
      <c r="AW203" s="321" t="str">
        <f>IF(AW202="","",VLOOKUP(AW202,'シフト記号表（勤務時間帯）'!$C$6:$K$35,9,FALSE))</f>
        <v/>
      </c>
      <c r="AX203" s="790">
        <f>IF($BB$3="４週",SUM(S203:AT203),IF($BB$3="暦月",SUM(S203:AW203),""))</f>
        <v>0</v>
      </c>
      <c r="AY203" s="791"/>
      <c r="AZ203" s="792">
        <f>IF($BB$3="４週",AX203/4,IF($BB$3="暦月",'勤務形態一覧表（100名）'!AX203/('勤務形態一覧表（100名）'!$BB$8/7),""))</f>
        <v>0</v>
      </c>
      <c r="BA203" s="793"/>
      <c r="BB203" s="783"/>
      <c r="BC203" s="758"/>
      <c r="BD203" s="758"/>
      <c r="BE203" s="758"/>
      <c r="BF203" s="759"/>
    </row>
    <row r="204" spans="2:58" ht="20.25" customHeight="1" x14ac:dyDescent="0.15">
      <c r="B204" s="831"/>
      <c r="C204" s="839"/>
      <c r="D204" s="840"/>
      <c r="E204" s="841"/>
      <c r="F204" s="395">
        <f>C202</f>
        <v>0</v>
      </c>
      <c r="G204" s="749"/>
      <c r="H204" s="753"/>
      <c r="I204" s="751"/>
      <c r="J204" s="751"/>
      <c r="K204" s="752"/>
      <c r="L204" s="760"/>
      <c r="M204" s="761"/>
      <c r="N204" s="761"/>
      <c r="O204" s="762"/>
      <c r="P204" s="828" t="s">
        <v>485</v>
      </c>
      <c r="Q204" s="829"/>
      <c r="R204" s="830"/>
      <c r="S204" s="324" t="str">
        <f>IF(S202="","",VLOOKUP(S202,'シフト記号表（勤務時間帯）'!$C$6:$U$35,19,FALSE))</f>
        <v/>
      </c>
      <c r="T204" s="325" t="str">
        <f>IF(T202="","",VLOOKUP(T202,'シフト記号表（勤務時間帯）'!$C$6:$U$35,19,FALSE))</f>
        <v/>
      </c>
      <c r="U204" s="325" t="str">
        <f>IF(U202="","",VLOOKUP(U202,'シフト記号表（勤務時間帯）'!$C$6:$U$35,19,FALSE))</f>
        <v/>
      </c>
      <c r="V204" s="325" t="str">
        <f>IF(V202="","",VLOOKUP(V202,'シフト記号表（勤務時間帯）'!$C$6:$U$35,19,FALSE))</f>
        <v/>
      </c>
      <c r="W204" s="325" t="str">
        <f>IF(W202="","",VLOOKUP(W202,'シフト記号表（勤務時間帯）'!$C$6:$U$35,19,FALSE))</f>
        <v/>
      </c>
      <c r="X204" s="325" t="str">
        <f>IF(X202="","",VLOOKUP(X202,'シフト記号表（勤務時間帯）'!$C$6:$U$35,19,FALSE))</f>
        <v/>
      </c>
      <c r="Y204" s="326" t="str">
        <f>IF(Y202="","",VLOOKUP(Y202,'シフト記号表（勤務時間帯）'!$C$6:$U$35,19,FALSE))</f>
        <v/>
      </c>
      <c r="Z204" s="324" t="str">
        <f>IF(Z202="","",VLOOKUP(Z202,'シフト記号表（勤務時間帯）'!$C$6:$U$35,19,FALSE))</f>
        <v/>
      </c>
      <c r="AA204" s="325" t="str">
        <f>IF(AA202="","",VLOOKUP(AA202,'シフト記号表（勤務時間帯）'!$C$6:$U$35,19,FALSE))</f>
        <v/>
      </c>
      <c r="AB204" s="325" t="str">
        <f>IF(AB202="","",VLOOKUP(AB202,'シフト記号表（勤務時間帯）'!$C$6:$U$35,19,FALSE))</f>
        <v/>
      </c>
      <c r="AC204" s="325" t="str">
        <f>IF(AC202="","",VLOOKUP(AC202,'シフト記号表（勤務時間帯）'!$C$6:$U$35,19,FALSE))</f>
        <v/>
      </c>
      <c r="AD204" s="325" t="str">
        <f>IF(AD202="","",VLOOKUP(AD202,'シフト記号表（勤務時間帯）'!$C$6:$U$35,19,FALSE))</f>
        <v/>
      </c>
      <c r="AE204" s="325" t="str">
        <f>IF(AE202="","",VLOOKUP(AE202,'シフト記号表（勤務時間帯）'!$C$6:$U$35,19,FALSE))</f>
        <v/>
      </c>
      <c r="AF204" s="326" t="str">
        <f>IF(AF202="","",VLOOKUP(AF202,'シフト記号表（勤務時間帯）'!$C$6:$U$35,19,FALSE))</f>
        <v/>
      </c>
      <c r="AG204" s="324" t="str">
        <f>IF(AG202="","",VLOOKUP(AG202,'シフト記号表（勤務時間帯）'!$C$6:$U$35,19,FALSE))</f>
        <v/>
      </c>
      <c r="AH204" s="325" t="str">
        <f>IF(AH202="","",VLOOKUP(AH202,'シフト記号表（勤務時間帯）'!$C$6:$U$35,19,FALSE))</f>
        <v/>
      </c>
      <c r="AI204" s="325" t="str">
        <f>IF(AI202="","",VLOOKUP(AI202,'シフト記号表（勤務時間帯）'!$C$6:$U$35,19,FALSE))</f>
        <v/>
      </c>
      <c r="AJ204" s="325" t="str">
        <f>IF(AJ202="","",VLOOKUP(AJ202,'シフト記号表（勤務時間帯）'!$C$6:$U$35,19,FALSE))</f>
        <v/>
      </c>
      <c r="AK204" s="325" t="str">
        <f>IF(AK202="","",VLOOKUP(AK202,'シフト記号表（勤務時間帯）'!$C$6:$U$35,19,FALSE))</f>
        <v/>
      </c>
      <c r="AL204" s="325" t="str">
        <f>IF(AL202="","",VLOOKUP(AL202,'シフト記号表（勤務時間帯）'!$C$6:$U$35,19,FALSE))</f>
        <v/>
      </c>
      <c r="AM204" s="326" t="str">
        <f>IF(AM202="","",VLOOKUP(AM202,'シフト記号表（勤務時間帯）'!$C$6:$U$35,19,FALSE))</f>
        <v/>
      </c>
      <c r="AN204" s="324" t="str">
        <f>IF(AN202="","",VLOOKUP(AN202,'シフト記号表（勤務時間帯）'!$C$6:$U$35,19,FALSE))</f>
        <v/>
      </c>
      <c r="AO204" s="325" t="str">
        <f>IF(AO202="","",VLOOKUP(AO202,'シフト記号表（勤務時間帯）'!$C$6:$U$35,19,FALSE))</f>
        <v/>
      </c>
      <c r="AP204" s="325" t="str">
        <f>IF(AP202="","",VLOOKUP(AP202,'シフト記号表（勤務時間帯）'!$C$6:$U$35,19,FALSE))</f>
        <v/>
      </c>
      <c r="AQ204" s="325" t="str">
        <f>IF(AQ202="","",VLOOKUP(AQ202,'シフト記号表（勤務時間帯）'!$C$6:$U$35,19,FALSE))</f>
        <v/>
      </c>
      <c r="AR204" s="325" t="str">
        <f>IF(AR202="","",VLOOKUP(AR202,'シフト記号表（勤務時間帯）'!$C$6:$U$35,19,FALSE))</f>
        <v/>
      </c>
      <c r="AS204" s="325" t="str">
        <f>IF(AS202="","",VLOOKUP(AS202,'シフト記号表（勤務時間帯）'!$C$6:$U$35,19,FALSE))</f>
        <v/>
      </c>
      <c r="AT204" s="326" t="str">
        <f>IF(AT202="","",VLOOKUP(AT202,'シフト記号表（勤務時間帯）'!$C$6:$U$35,19,FALSE))</f>
        <v/>
      </c>
      <c r="AU204" s="324" t="str">
        <f>IF(AU202="","",VLOOKUP(AU202,'シフト記号表（勤務時間帯）'!$C$6:$U$35,19,FALSE))</f>
        <v/>
      </c>
      <c r="AV204" s="325" t="str">
        <f>IF(AV202="","",VLOOKUP(AV202,'シフト記号表（勤務時間帯）'!$C$6:$U$35,19,FALSE))</f>
        <v/>
      </c>
      <c r="AW204" s="325" t="str">
        <f>IF(AW202="","",VLOOKUP(AW202,'シフト記号表（勤務時間帯）'!$C$6:$U$35,19,FALSE))</f>
        <v/>
      </c>
      <c r="AX204" s="797">
        <f>IF($BB$3="４週",SUM(S204:AT204),IF($BB$3="暦月",SUM(S204:AW204),""))</f>
        <v>0</v>
      </c>
      <c r="AY204" s="798"/>
      <c r="AZ204" s="799">
        <f>IF($BB$3="４週",AX204/4,IF($BB$3="暦月",'勤務形態一覧表（100名）'!AX204/('勤務形態一覧表（100名）'!$BB$8/7),""))</f>
        <v>0</v>
      </c>
      <c r="BA204" s="800"/>
      <c r="BB204" s="847"/>
      <c r="BC204" s="761"/>
      <c r="BD204" s="761"/>
      <c r="BE204" s="761"/>
      <c r="BF204" s="762"/>
    </row>
    <row r="205" spans="2:58" ht="20.25" customHeight="1" x14ac:dyDescent="0.15">
      <c r="B205" s="831">
        <f>B202+1</f>
        <v>62</v>
      </c>
      <c r="C205" s="833"/>
      <c r="D205" s="834"/>
      <c r="E205" s="835"/>
      <c r="F205" s="327"/>
      <c r="G205" s="747"/>
      <c r="H205" s="750"/>
      <c r="I205" s="751"/>
      <c r="J205" s="751"/>
      <c r="K205" s="752"/>
      <c r="L205" s="754"/>
      <c r="M205" s="755"/>
      <c r="N205" s="755"/>
      <c r="O205" s="756"/>
      <c r="P205" s="763" t="s">
        <v>661</v>
      </c>
      <c r="Q205" s="764"/>
      <c r="R205" s="765"/>
      <c r="S205" s="392"/>
      <c r="T205" s="393"/>
      <c r="U205" s="393"/>
      <c r="V205" s="393"/>
      <c r="W205" s="393"/>
      <c r="X205" s="393"/>
      <c r="Y205" s="394"/>
      <c r="Z205" s="392"/>
      <c r="AA205" s="393"/>
      <c r="AB205" s="393"/>
      <c r="AC205" s="393"/>
      <c r="AD205" s="393"/>
      <c r="AE205" s="393"/>
      <c r="AF205" s="394"/>
      <c r="AG205" s="392"/>
      <c r="AH205" s="393"/>
      <c r="AI205" s="393"/>
      <c r="AJ205" s="393"/>
      <c r="AK205" s="393"/>
      <c r="AL205" s="393"/>
      <c r="AM205" s="394"/>
      <c r="AN205" s="392"/>
      <c r="AO205" s="393"/>
      <c r="AP205" s="393"/>
      <c r="AQ205" s="393"/>
      <c r="AR205" s="393"/>
      <c r="AS205" s="393"/>
      <c r="AT205" s="394"/>
      <c r="AU205" s="392"/>
      <c r="AV205" s="393"/>
      <c r="AW205" s="393"/>
      <c r="AX205" s="949"/>
      <c r="AY205" s="950"/>
      <c r="AZ205" s="951"/>
      <c r="BA205" s="952"/>
      <c r="BB205" s="782"/>
      <c r="BC205" s="755"/>
      <c r="BD205" s="755"/>
      <c r="BE205" s="755"/>
      <c r="BF205" s="756"/>
    </row>
    <row r="206" spans="2:58" ht="20.25" customHeight="1" x14ac:dyDescent="0.15">
      <c r="B206" s="831"/>
      <c r="C206" s="836"/>
      <c r="D206" s="837"/>
      <c r="E206" s="838"/>
      <c r="F206" s="319"/>
      <c r="G206" s="748"/>
      <c r="H206" s="753"/>
      <c r="I206" s="751"/>
      <c r="J206" s="751"/>
      <c r="K206" s="752"/>
      <c r="L206" s="757"/>
      <c r="M206" s="758"/>
      <c r="N206" s="758"/>
      <c r="O206" s="759"/>
      <c r="P206" s="787" t="s">
        <v>484</v>
      </c>
      <c r="Q206" s="788"/>
      <c r="R206" s="789"/>
      <c r="S206" s="320" t="str">
        <f>IF(S205="","",VLOOKUP(S205,'シフト記号表（勤務時間帯）'!$C$6:$K$35,9,FALSE))</f>
        <v/>
      </c>
      <c r="T206" s="321" t="str">
        <f>IF(T205="","",VLOOKUP(T205,'シフト記号表（勤務時間帯）'!$C$6:$K$35,9,FALSE))</f>
        <v/>
      </c>
      <c r="U206" s="321" t="str">
        <f>IF(U205="","",VLOOKUP(U205,'シフト記号表（勤務時間帯）'!$C$6:$K$35,9,FALSE))</f>
        <v/>
      </c>
      <c r="V206" s="321" t="str">
        <f>IF(V205="","",VLOOKUP(V205,'シフト記号表（勤務時間帯）'!$C$6:$K$35,9,FALSE))</f>
        <v/>
      </c>
      <c r="W206" s="321" t="str">
        <f>IF(W205="","",VLOOKUP(W205,'シフト記号表（勤務時間帯）'!$C$6:$K$35,9,FALSE))</f>
        <v/>
      </c>
      <c r="X206" s="321" t="str">
        <f>IF(X205="","",VLOOKUP(X205,'シフト記号表（勤務時間帯）'!$C$6:$K$35,9,FALSE))</f>
        <v/>
      </c>
      <c r="Y206" s="322" t="str">
        <f>IF(Y205="","",VLOOKUP(Y205,'シフト記号表（勤務時間帯）'!$C$6:$K$35,9,FALSE))</f>
        <v/>
      </c>
      <c r="Z206" s="320" t="str">
        <f>IF(Z205="","",VLOOKUP(Z205,'シフト記号表（勤務時間帯）'!$C$6:$K$35,9,FALSE))</f>
        <v/>
      </c>
      <c r="AA206" s="321" t="str">
        <f>IF(AA205="","",VLOOKUP(AA205,'シフト記号表（勤務時間帯）'!$C$6:$K$35,9,FALSE))</f>
        <v/>
      </c>
      <c r="AB206" s="321" t="str">
        <f>IF(AB205="","",VLOOKUP(AB205,'シフト記号表（勤務時間帯）'!$C$6:$K$35,9,FALSE))</f>
        <v/>
      </c>
      <c r="AC206" s="321" t="str">
        <f>IF(AC205="","",VLOOKUP(AC205,'シフト記号表（勤務時間帯）'!$C$6:$K$35,9,FALSE))</f>
        <v/>
      </c>
      <c r="AD206" s="321" t="str">
        <f>IF(AD205="","",VLOOKUP(AD205,'シフト記号表（勤務時間帯）'!$C$6:$K$35,9,FALSE))</f>
        <v/>
      </c>
      <c r="AE206" s="321" t="str">
        <f>IF(AE205="","",VLOOKUP(AE205,'シフト記号表（勤務時間帯）'!$C$6:$K$35,9,FALSE))</f>
        <v/>
      </c>
      <c r="AF206" s="322" t="str">
        <f>IF(AF205="","",VLOOKUP(AF205,'シフト記号表（勤務時間帯）'!$C$6:$K$35,9,FALSE))</f>
        <v/>
      </c>
      <c r="AG206" s="320" t="str">
        <f>IF(AG205="","",VLOOKUP(AG205,'シフト記号表（勤務時間帯）'!$C$6:$K$35,9,FALSE))</f>
        <v/>
      </c>
      <c r="AH206" s="321" t="str">
        <f>IF(AH205="","",VLOOKUP(AH205,'シフト記号表（勤務時間帯）'!$C$6:$K$35,9,FALSE))</f>
        <v/>
      </c>
      <c r="AI206" s="321" t="str">
        <f>IF(AI205="","",VLOOKUP(AI205,'シフト記号表（勤務時間帯）'!$C$6:$K$35,9,FALSE))</f>
        <v/>
      </c>
      <c r="AJ206" s="321" t="str">
        <f>IF(AJ205="","",VLOOKUP(AJ205,'シフト記号表（勤務時間帯）'!$C$6:$K$35,9,FALSE))</f>
        <v/>
      </c>
      <c r="AK206" s="321" t="str">
        <f>IF(AK205="","",VLOOKUP(AK205,'シフト記号表（勤務時間帯）'!$C$6:$K$35,9,FALSE))</f>
        <v/>
      </c>
      <c r="AL206" s="321" t="str">
        <f>IF(AL205="","",VLOOKUP(AL205,'シフト記号表（勤務時間帯）'!$C$6:$K$35,9,FALSE))</f>
        <v/>
      </c>
      <c r="AM206" s="322" t="str">
        <f>IF(AM205="","",VLOOKUP(AM205,'シフト記号表（勤務時間帯）'!$C$6:$K$35,9,FALSE))</f>
        <v/>
      </c>
      <c r="AN206" s="320" t="str">
        <f>IF(AN205="","",VLOOKUP(AN205,'シフト記号表（勤務時間帯）'!$C$6:$K$35,9,FALSE))</f>
        <v/>
      </c>
      <c r="AO206" s="321" t="str">
        <f>IF(AO205="","",VLOOKUP(AO205,'シフト記号表（勤務時間帯）'!$C$6:$K$35,9,FALSE))</f>
        <v/>
      </c>
      <c r="AP206" s="321" t="str">
        <f>IF(AP205="","",VLOOKUP(AP205,'シフト記号表（勤務時間帯）'!$C$6:$K$35,9,FALSE))</f>
        <v/>
      </c>
      <c r="AQ206" s="321" t="str">
        <f>IF(AQ205="","",VLOOKUP(AQ205,'シフト記号表（勤務時間帯）'!$C$6:$K$35,9,FALSE))</f>
        <v/>
      </c>
      <c r="AR206" s="321" t="str">
        <f>IF(AR205="","",VLOOKUP(AR205,'シフト記号表（勤務時間帯）'!$C$6:$K$35,9,FALSE))</f>
        <v/>
      </c>
      <c r="AS206" s="321" t="str">
        <f>IF(AS205="","",VLOOKUP(AS205,'シフト記号表（勤務時間帯）'!$C$6:$K$35,9,FALSE))</f>
        <v/>
      </c>
      <c r="AT206" s="322" t="str">
        <f>IF(AT205="","",VLOOKUP(AT205,'シフト記号表（勤務時間帯）'!$C$6:$K$35,9,FALSE))</f>
        <v/>
      </c>
      <c r="AU206" s="320" t="str">
        <f>IF(AU205="","",VLOOKUP(AU205,'シフト記号表（勤務時間帯）'!$C$6:$K$35,9,FALSE))</f>
        <v/>
      </c>
      <c r="AV206" s="321" t="str">
        <f>IF(AV205="","",VLOOKUP(AV205,'シフト記号表（勤務時間帯）'!$C$6:$K$35,9,FALSE))</f>
        <v/>
      </c>
      <c r="AW206" s="321" t="str">
        <f>IF(AW205="","",VLOOKUP(AW205,'シフト記号表（勤務時間帯）'!$C$6:$K$35,9,FALSE))</f>
        <v/>
      </c>
      <c r="AX206" s="790">
        <f>IF($BB$3="４週",SUM(S206:AT206),IF($BB$3="暦月",SUM(S206:AW206),""))</f>
        <v>0</v>
      </c>
      <c r="AY206" s="791"/>
      <c r="AZ206" s="792">
        <f>IF($BB$3="４週",AX206/4,IF($BB$3="暦月",'勤務形態一覧表（100名）'!AX206/('勤務形態一覧表（100名）'!$BB$8/7),""))</f>
        <v>0</v>
      </c>
      <c r="BA206" s="793"/>
      <c r="BB206" s="783"/>
      <c r="BC206" s="758"/>
      <c r="BD206" s="758"/>
      <c r="BE206" s="758"/>
      <c r="BF206" s="759"/>
    </row>
    <row r="207" spans="2:58" ht="20.25" customHeight="1" x14ac:dyDescent="0.15">
      <c r="B207" s="831"/>
      <c r="C207" s="839"/>
      <c r="D207" s="840"/>
      <c r="E207" s="841"/>
      <c r="F207" s="395">
        <f>C205</f>
        <v>0</v>
      </c>
      <c r="G207" s="749"/>
      <c r="H207" s="753"/>
      <c r="I207" s="751"/>
      <c r="J207" s="751"/>
      <c r="K207" s="752"/>
      <c r="L207" s="760"/>
      <c r="M207" s="761"/>
      <c r="N207" s="761"/>
      <c r="O207" s="762"/>
      <c r="P207" s="828" t="s">
        <v>485</v>
      </c>
      <c r="Q207" s="829"/>
      <c r="R207" s="830"/>
      <c r="S207" s="324" t="str">
        <f>IF(S205="","",VLOOKUP(S205,'シフト記号表（勤務時間帯）'!$C$6:$U$35,19,FALSE))</f>
        <v/>
      </c>
      <c r="T207" s="325" t="str">
        <f>IF(T205="","",VLOOKUP(T205,'シフト記号表（勤務時間帯）'!$C$6:$U$35,19,FALSE))</f>
        <v/>
      </c>
      <c r="U207" s="325" t="str">
        <f>IF(U205="","",VLOOKUP(U205,'シフト記号表（勤務時間帯）'!$C$6:$U$35,19,FALSE))</f>
        <v/>
      </c>
      <c r="V207" s="325" t="str">
        <f>IF(V205="","",VLOOKUP(V205,'シフト記号表（勤務時間帯）'!$C$6:$U$35,19,FALSE))</f>
        <v/>
      </c>
      <c r="W207" s="325" t="str">
        <f>IF(W205="","",VLOOKUP(W205,'シフト記号表（勤務時間帯）'!$C$6:$U$35,19,FALSE))</f>
        <v/>
      </c>
      <c r="X207" s="325" t="str">
        <f>IF(X205="","",VLOOKUP(X205,'シフト記号表（勤務時間帯）'!$C$6:$U$35,19,FALSE))</f>
        <v/>
      </c>
      <c r="Y207" s="326" t="str">
        <f>IF(Y205="","",VLOOKUP(Y205,'シフト記号表（勤務時間帯）'!$C$6:$U$35,19,FALSE))</f>
        <v/>
      </c>
      <c r="Z207" s="324" t="str">
        <f>IF(Z205="","",VLOOKUP(Z205,'シフト記号表（勤務時間帯）'!$C$6:$U$35,19,FALSE))</f>
        <v/>
      </c>
      <c r="AA207" s="325" t="str">
        <f>IF(AA205="","",VLOOKUP(AA205,'シフト記号表（勤務時間帯）'!$C$6:$U$35,19,FALSE))</f>
        <v/>
      </c>
      <c r="AB207" s="325" t="str">
        <f>IF(AB205="","",VLOOKUP(AB205,'シフト記号表（勤務時間帯）'!$C$6:$U$35,19,FALSE))</f>
        <v/>
      </c>
      <c r="AC207" s="325" t="str">
        <f>IF(AC205="","",VLOOKUP(AC205,'シフト記号表（勤務時間帯）'!$C$6:$U$35,19,FALSE))</f>
        <v/>
      </c>
      <c r="AD207" s="325" t="str">
        <f>IF(AD205="","",VLOOKUP(AD205,'シフト記号表（勤務時間帯）'!$C$6:$U$35,19,FALSE))</f>
        <v/>
      </c>
      <c r="AE207" s="325" t="str">
        <f>IF(AE205="","",VLOOKUP(AE205,'シフト記号表（勤務時間帯）'!$C$6:$U$35,19,FALSE))</f>
        <v/>
      </c>
      <c r="AF207" s="326" t="str">
        <f>IF(AF205="","",VLOOKUP(AF205,'シフト記号表（勤務時間帯）'!$C$6:$U$35,19,FALSE))</f>
        <v/>
      </c>
      <c r="AG207" s="324" t="str">
        <f>IF(AG205="","",VLOOKUP(AG205,'シフト記号表（勤務時間帯）'!$C$6:$U$35,19,FALSE))</f>
        <v/>
      </c>
      <c r="AH207" s="325" t="str">
        <f>IF(AH205="","",VLOOKUP(AH205,'シフト記号表（勤務時間帯）'!$C$6:$U$35,19,FALSE))</f>
        <v/>
      </c>
      <c r="AI207" s="325" t="str">
        <f>IF(AI205="","",VLOOKUP(AI205,'シフト記号表（勤務時間帯）'!$C$6:$U$35,19,FALSE))</f>
        <v/>
      </c>
      <c r="AJ207" s="325" t="str">
        <f>IF(AJ205="","",VLOOKUP(AJ205,'シフト記号表（勤務時間帯）'!$C$6:$U$35,19,FALSE))</f>
        <v/>
      </c>
      <c r="AK207" s="325" t="str">
        <f>IF(AK205="","",VLOOKUP(AK205,'シフト記号表（勤務時間帯）'!$C$6:$U$35,19,FALSE))</f>
        <v/>
      </c>
      <c r="AL207" s="325" t="str">
        <f>IF(AL205="","",VLOOKUP(AL205,'シフト記号表（勤務時間帯）'!$C$6:$U$35,19,FALSE))</f>
        <v/>
      </c>
      <c r="AM207" s="326" t="str">
        <f>IF(AM205="","",VLOOKUP(AM205,'シフト記号表（勤務時間帯）'!$C$6:$U$35,19,FALSE))</f>
        <v/>
      </c>
      <c r="AN207" s="324" t="str">
        <f>IF(AN205="","",VLOOKUP(AN205,'シフト記号表（勤務時間帯）'!$C$6:$U$35,19,FALSE))</f>
        <v/>
      </c>
      <c r="AO207" s="325" t="str">
        <f>IF(AO205="","",VLOOKUP(AO205,'シフト記号表（勤務時間帯）'!$C$6:$U$35,19,FALSE))</f>
        <v/>
      </c>
      <c r="AP207" s="325" t="str">
        <f>IF(AP205="","",VLOOKUP(AP205,'シフト記号表（勤務時間帯）'!$C$6:$U$35,19,FALSE))</f>
        <v/>
      </c>
      <c r="AQ207" s="325" t="str">
        <f>IF(AQ205="","",VLOOKUP(AQ205,'シフト記号表（勤務時間帯）'!$C$6:$U$35,19,FALSE))</f>
        <v/>
      </c>
      <c r="AR207" s="325" t="str">
        <f>IF(AR205="","",VLOOKUP(AR205,'シフト記号表（勤務時間帯）'!$C$6:$U$35,19,FALSE))</f>
        <v/>
      </c>
      <c r="AS207" s="325" t="str">
        <f>IF(AS205="","",VLOOKUP(AS205,'シフト記号表（勤務時間帯）'!$C$6:$U$35,19,FALSE))</f>
        <v/>
      </c>
      <c r="AT207" s="326" t="str">
        <f>IF(AT205="","",VLOOKUP(AT205,'シフト記号表（勤務時間帯）'!$C$6:$U$35,19,FALSE))</f>
        <v/>
      </c>
      <c r="AU207" s="324" t="str">
        <f>IF(AU205="","",VLOOKUP(AU205,'シフト記号表（勤務時間帯）'!$C$6:$U$35,19,FALSE))</f>
        <v/>
      </c>
      <c r="AV207" s="325" t="str">
        <f>IF(AV205="","",VLOOKUP(AV205,'シフト記号表（勤務時間帯）'!$C$6:$U$35,19,FALSE))</f>
        <v/>
      </c>
      <c r="AW207" s="325" t="str">
        <f>IF(AW205="","",VLOOKUP(AW205,'シフト記号表（勤務時間帯）'!$C$6:$U$35,19,FALSE))</f>
        <v/>
      </c>
      <c r="AX207" s="797">
        <f>IF($BB$3="４週",SUM(S207:AT207),IF($BB$3="暦月",SUM(S207:AW207),""))</f>
        <v>0</v>
      </c>
      <c r="AY207" s="798"/>
      <c r="AZ207" s="799">
        <f>IF($BB$3="４週",AX207/4,IF($BB$3="暦月",'勤務形態一覧表（100名）'!AX207/('勤務形態一覧表（100名）'!$BB$8/7),""))</f>
        <v>0</v>
      </c>
      <c r="BA207" s="800"/>
      <c r="BB207" s="847"/>
      <c r="BC207" s="761"/>
      <c r="BD207" s="761"/>
      <c r="BE207" s="761"/>
      <c r="BF207" s="762"/>
    </row>
    <row r="208" spans="2:58" ht="20.25" customHeight="1" x14ac:dyDescent="0.15">
      <c r="B208" s="831">
        <f>B205+1</f>
        <v>63</v>
      </c>
      <c r="C208" s="833"/>
      <c r="D208" s="834"/>
      <c r="E208" s="835"/>
      <c r="F208" s="327"/>
      <c r="G208" s="747"/>
      <c r="H208" s="750"/>
      <c r="I208" s="751"/>
      <c r="J208" s="751"/>
      <c r="K208" s="752"/>
      <c r="L208" s="754"/>
      <c r="M208" s="755"/>
      <c r="N208" s="755"/>
      <c r="O208" s="756"/>
      <c r="P208" s="763" t="s">
        <v>661</v>
      </c>
      <c r="Q208" s="764"/>
      <c r="R208" s="765"/>
      <c r="S208" s="392"/>
      <c r="T208" s="393"/>
      <c r="U208" s="393"/>
      <c r="V208" s="393"/>
      <c r="W208" s="393"/>
      <c r="X208" s="393"/>
      <c r="Y208" s="394"/>
      <c r="Z208" s="392"/>
      <c r="AA208" s="393"/>
      <c r="AB208" s="393"/>
      <c r="AC208" s="393"/>
      <c r="AD208" s="393"/>
      <c r="AE208" s="393"/>
      <c r="AF208" s="394"/>
      <c r="AG208" s="392"/>
      <c r="AH208" s="393"/>
      <c r="AI208" s="393"/>
      <c r="AJ208" s="393"/>
      <c r="AK208" s="393"/>
      <c r="AL208" s="393"/>
      <c r="AM208" s="394"/>
      <c r="AN208" s="392"/>
      <c r="AO208" s="393"/>
      <c r="AP208" s="393"/>
      <c r="AQ208" s="393"/>
      <c r="AR208" s="393"/>
      <c r="AS208" s="393"/>
      <c r="AT208" s="394"/>
      <c r="AU208" s="392"/>
      <c r="AV208" s="393"/>
      <c r="AW208" s="393"/>
      <c r="AX208" s="949"/>
      <c r="AY208" s="950"/>
      <c r="AZ208" s="951"/>
      <c r="BA208" s="952"/>
      <c r="BB208" s="782"/>
      <c r="BC208" s="755"/>
      <c r="BD208" s="755"/>
      <c r="BE208" s="755"/>
      <c r="BF208" s="756"/>
    </row>
    <row r="209" spans="2:58" ht="20.25" customHeight="1" x14ac:dyDescent="0.15">
      <c r="B209" s="831"/>
      <c r="C209" s="836"/>
      <c r="D209" s="837"/>
      <c r="E209" s="838"/>
      <c r="F209" s="319"/>
      <c r="G209" s="748"/>
      <c r="H209" s="753"/>
      <c r="I209" s="751"/>
      <c r="J209" s="751"/>
      <c r="K209" s="752"/>
      <c r="L209" s="757"/>
      <c r="M209" s="758"/>
      <c r="N209" s="758"/>
      <c r="O209" s="759"/>
      <c r="P209" s="787" t="s">
        <v>484</v>
      </c>
      <c r="Q209" s="788"/>
      <c r="R209" s="789"/>
      <c r="S209" s="320" t="str">
        <f>IF(S208="","",VLOOKUP(S208,'シフト記号表（勤務時間帯）'!$C$6:$K$35,9,FALSE))</f>
        <v/>
      </c>
      <c r="T209" s="321" t="str">
        <f>IF(T208="","",VLOOKUP(T208,'シフト記号表（勤務時間帯）'!$C$6:$K$35,9,FALSE))</f>
        <v/>
      </c>
      <c r="U209" s="321" t="str">
        <f>IF(U208="","",VLOOKUP(U208,'シフト記号表（勤務時間帯）'!$C$6:$K$35,9,FALSE))</f>
        <v/>
      </c>
      <c r="V209" s="321" t="str">
        <f>IF(V208="","",VLOOKUP(V208,'シフト記号表（勤務時間帯）'!$C$6:$K$35,9,FALSE))</f>
        <v/>
      </c>
      <c r="W209" s="321" t="str">
        <f>IF(W208="","",VLOOKUP(W208,'シフト記号表（勤務時間帯）'!$C$6:$K$35,9,FALSE))</f>
        <v/>
      </c>
      <c r="X209" s="321" t="str">
        <f>IF(X208="","",VLOOKUP(X208,'シフト記号表（勤務時間帯）'!$C$6:$K$35,9,FALSE))</f>
        <v/>
      </c>
      <c r="Y209" s="322" t="str">
        <f>IF(Y208="","",VLOOKUP(Y208,'シフト記号表（勤務時間帯）'!$C$6:$K$35,9,FALSE))</f>
        <v/>
      </c>
      <c r="Z209" s="320" t="str">
        <f>IF(Z208="","",VLOOKUP(Z208,'シフト記号表（勤務時間帯）'!$C$6:$K$35,9,FALSE))</f>
        <v/>
      </c>
      <c r="AA209" s="321" t="str">
        <f>IF(AA208="","",VLOOKUP(AA208,'シフト記号表（勤務時間帯）'!$C$6:$K$35,9,FALSE))</f>
        <v/>
      </c>
      <c r="AB209" s="321" t="str">
        <f>IF(AB208="","",VLOOKUP(AB208,'シフト記号表（勤務時間帯）'!$C$6:$K$35,9,FALSE))</f>
        <v/>
      </c>
      <c r="AC209" s="321" t="str">
        <f>IF(AC208="","",VLOOKUP(AC208,'シフト記号表（勤務時間帯）'!$C$6:$K$35,9,FALSE))</f>
        <v/>
      </c>
      <c r="AD209" s="321" t="str">
        <f>IF(AD208="","",VLOOKUP(AD208,'シフト記号表（勤務時間帯）'!$C$6:$K$35,9,FALSE))</f>
        <v/>
      </c>
      <c r="AE209" s="321" t="str">
        <f>IF(AE208="","",VLOOKUP(AE208,'シフト記号表（勤務時間帯）'!$C$6:$K$35,9,FALSE))</f>
        <v/>
      </c>
      <c r="AF209" s="322" t="str">
        <f>IF(AF208="","",VLOOKUP(AF208,'シフト記号表（勤務時間帯）'!$C$6:$K$35,9,FALSE))</f>
        <v/>
      </c>
      <c r="AG209" s="320" t="str">
        <f>IF(AG208="","",VLOOKUP(AG208,'シフト記号表（勤務時間帯）'!$C$6:$K$35,9,FALSE))</f>
        <v/>
      </c>
      <c r="AH209" s="321" t="str">
        <f>IF(AH208="","",VLOOKUP(AH208,'シフト記号表（勤務時間帯）'!$C$6:$K$35,9,FALSE))</f>
        <v/>
      </c>
      <c r="AI209" s="321" t="str">
        <f>IF(AI208="","",VLOOKUP(AI208,'シフト記号表（勤務時間帯）'!$C$6:$K$35,9,FALSE))</f>
        <v/>
      </c>
      <c r="AJ209" s="321" t="str">
        <f>IF(AJ208="","",VLOOKUP(AJ208,'シフト記号表（勤務時間帯）'!$C$6:$K$35,9,FALSE))</f>
        <v/>
      </c>
      <c r="AK209" s="321" t="str">
        <f>IF(AK208="","",VLOOKUP(AK208,'シフト記号表（勤務時間帯）'!$C$6:$K$35,9,FALSE))</f>
        <v/>
      </c>
      <c r="AL209" s="321" t="str">
        <f>IF(AL208="","",VLOOKUP(AL208,'シフト記号表（勤務時間帯）'!$C$6:$K$35,9,FALSE))</f>
        <v/>
      </c>
      <c r="AM209" s="322" t="str">
        <f>IF(AM208="","",VLOOKUP(AM208,'シフト記号表（勤務時間帯）'!$C$6:$K$35,9,FALSE))</f>
        <v/>
      </c>
      <c r="AN209" s="320" t="str">
        <f>IF(AN208="","",VLOOKUP(AN208,'シフト記号表（勤務時間帯）'!$C$6:$K$35,9,FALSE))</f>
        <v/>
      </c>
      <c r="AO209" s="321" t="str">
        <f>IF(AO208="","",VLOOKUP(AO208,'シフト記号表（勤務時間帯）'!$C$6:$K$35,9,FALSE))</f>
        <v/>
      </c>
      <c r="AP209" s="321" t="str">
        <f>IF(AP208="","",VLOOKUP(AP208,'シフト記号表（勤務時間帯）'!$C$6:$K$35,9,FALSE))</f>
        <v/>
      </c>
      <c r="AQ209" s="321" t="str">
        <f>IF(AQ208="","",VLOOKUP(AQ208,'シフト記号表（勤務時間帯）'!$C$6:$K$35,9,FALSE))</f>
        <v/>
      </c>
      <c r="AR209" s="321" t="str">
        <f>IF(AR208="","",VLOOKUP(AR208,'シフト記号表（勤務時間帯）'!$C$6:$K$35,9,FALSE))</f>
        <v/>
      </c>
      <c r="AS209" s="321" t="str">
        <f>IF(AS208="","",VLOOKUP(AS208,'シフト記号表（勤務時間帯）'!$C$6:$K$35,9,FALSE))</f>
        <v/>
      </c>
      <c r="AT209" s="322" t="str">
        <f>IF(AT208="","",VLOOKUP(AT208,'シフト記号表（勤務時間帯）'!$C$6:$K$35,9,FALSE))</f>
        <v/>
      </c>
      <c r="AU209" s="320" t="str">
        <f>IF(AU208="","",VLOOKUP(AU208,'シフト記号表（勤務時間帯）'!$C$6:$K$35,9,FALSE))</f>
        <v/>
      </c>
      <c r="AV209" s="321" t="str">
        <f>IF(AV208="","",VLOOKUP(AV208,'シフト記号表（勤務時間帯）'!$C$6:$K$35,9,FALSE))</f>
        <v/>
      </c>
      <c r="AW209" s="321" t="str">
        <f>IF(AW208="","",VLOOKUP(AW208,'シフト記号表（勤務時間帯）'!$C$6:$K$35,9,FALSE))</f>
        <v/>
      </c>
      <c r="AX209" s="790">
        <f>IF($BB$3="４週",SUM(S209:AT209),IF($BB$3="暦月",SUM(S209:AW209),""))</f>
        <v>0</v>
      </c>
      <c r="AY209" s="791"/>
      <c r="AZ209" s="792">
        <f>IF($BB$3="４週",AX209/4,IF($BB$3="暦月",'勤務形態一覧表（100名）'!AX209/('勤務形態一覧表（100名）'!$BB$8/7),""))</f>
        <v>0</v>
      </c>
      <c r="BA209" s="793"/>
      <c r="BB209" s="783"/>
      <c r="BC209" s="758"/>
      <c r="BD209" s="758"/>
      <c r="BE209" s="758"/>
      <c r="BF209" s="759"/>
    </row>
    <row r="210" spans="2:58" ht="20.25" customHeight="1" x14ac:dyDescent="0.15">
      <c r="B210" s="831"/>
      <c r="C210" s="839"/>
      <c r="D210" s="840"/>
      <c r="E210" s="841"/>
      <c r="F210" s="395">
        <f>C208</f>
        <v>0</v>
      </c>
      <c r="G210" s="749"/>
      <c r="H210" s="753"/>
      <c r="I210" s="751"/>
      <c r="J210" s="751"/>
      <c r="K210" s="752"/>
      <c r="L210" s="760"/>
      <c r="M210" s="761"/>
      <c r="N210" s="761"/>
      <c r="O210" s="762"/>
      <c r="P210" s="828" t="s">
        <v>485</v>
      </c>
      <c r="Q210" s="829"/>
      <c r="R210" s="830"/>
      <c r="S210" s="324" t="str">
        <f>IF(S208="","",VLOOKUP(S208,'シフト記号表（勤務時間帯）'!$C$6:$U$35,19,FALSE))</f>
        <v/>
      </c>
      <c r="T210" s="325" t="str">
        <f>IF(T208="","",VLOOKUP(T208,'シフト記号表（勤務時間帯）'!$C$6:$U$35,19,FALSE))</f>
        <v/>
      </c>
      <c r="U210" s="325" t="str">
        <f>IF(U208="","",VLOOKUP(U208,'シフト記号表（勤務時間帯）'!$C$6:$U$35,19,FALSE))</f>
        <v/>
      </c>
      <c r="V210" s="325" t="str">
        <f>IF(V208="","",VLOOKUP(V208,'シフト記号表（勤務時間帯）'!$C$6:$U$35,19,FALSE))</f>
        <v/>
      </c>
      <c r="W210" s="325" t="str">
        <f>IF(W208="","",VLOOKUP(W208,'シフト記号表（勤務時間帯）'!$C$6:$U$35,19,FALSE))</f>
        <v/>
      </c>
      <c r="X210" s="325" t="str">
        <f>IF(X208="","",VLOOKUP(X208,'シフト記号表（勤務時間帯）'!$C$6:$U$35,19,FALSE))</f>
        <v/>
      </c>
      <c r="Y210" s="326" t="str">
        <f>IF(Y208="","",VLOOKUP(Y208,'シフト記号表（勤務時間帯）'!$C$6:$U$35,19,FALSE))</f>
        <v/>
      </c>
      <c r="Z210" s="324" t="str">
        <f>IF(Z208="","",VLOOKUP(Z208,'シフト記号表（勤務時間帯）'!$C$6:$U$35,19,FALSE))</f>
        <v/>
      </c>
      <c r="AA210" s="325" t="str">
        <f>IF(AA208="","",VLOOKUP(AA208,'シフト記号表（勤務時間帯）'!$C$6:$U$35,19,FALSE))</f>
        <v/>
      </c>
      <c r="AB210" s="325" t="str">
        <f>IF(AB208="","",VLOOKUP(AB208,'シフト記号表（勤務時間帯）'!$C$6:$U$35,19,FALSE))</f>
        <v/>
      </c>
      <c r="AC210" s="325" t="str">
        <f>IF(AC208="","",VLOOKUP(AC208,'シフト記号表（勤務時間帯）'!$C$6:$U$35,19,FALSE))</f>
        <v/>
      </c>
      <c r="AD210" s="325" t="str">
        <f>IF(AD208="","",VLOOKUP(AD208,'シフト記号表（勤務時間帯）'!$C$6:$U$35,19,FALSE))</f>
        <v/>
      </c>
      <c r="AE210" s="325" t="str">
        <f>IF(AE208="","",VLOOKUP(AE208,'シフト記号表（勤務時間帯）'!$C$6:$U$35,19,FALSE))</f>
        <v/>
      </c>
      <c r="AF210" s="326" t="str">
        <f>IF(AF208="","",VLOOKUP(AF208,'シフト記号表（勤務時間帯）'!$C$6:$U$35,19,FALSE))</f>
        <v/>
      </c>
      <c r="AG210" s="324" t="str">
        <f>IF(AG208="","",VLOOKUP(AG208,'シフト記号表（勤務時間帯）'!$C$6:$U$35,19,FALSE))</f>
        <v/>
      </c>
      <c r="AH210" s="325" t="str">
        <f>IF(AH208="","",VLOOKUP(AH208,'シフト記号表（勤務時間帯）'!$C$6:$U$35,19,FALSE))</f>
        <v/>
      </c>
      <c r="AI210" s="325" t="str">
        <f>IF(AI208="","",VLOOKUP(AI208,'シフト記号表（勤務時間帯）'!$C$6:$U$35,19,FALSE))</f>
        <v/>
      </c>
      <c r="AJ210" s="325" t="str">
        <f>IF(AJ208="","",VLOOKUP(AJ208,'シフト記号表（勤務時間帯）'!$C$6:$U$35,19,FALSE))</f>
        <v/>
      </c>
      <c r="AK210" s="325" t="str">
        <f>IF(AK208="","",VLOOKUP(AK208,'シフト記号表（勤務時間帯）'!$C$6:$U$35,19,FALSE))</f>
        <v/>
      </c>
      <c r="AL210" s="325" t="str">
        <f>IF(AL208="","",VLOOKUP(AL208,'シフト記号表（勤務時間帯）'!$C$6:$U$35,19,FALSE))</f>
        <v/>
      </c>
      <c r="AM210" s="326" t="str">
        <f>IF(AM208="","",VLOOKUP(AM208,'シフト記号表（勤務時間帯）'!$C$6:$U$35,19,FALSE))</f>
        <v/>
      </c>
      <c r="AN210" s="324" t="str">
        <f>IF(AN208="","",VLOOKUP(AN208,'シフト記号表（勤務時間帯）'!$C$6:$U$35,19,FALSE))</f>
        <v/>
      </c>
      <c r="AO210" s="325" t="str">
        <f>IF(AO208="","",VLOOKUP(AO208,'シフト記号表（勤務時間帯）'!$C$6:$U$35,19,FALSE))</f>
        <v/>
      </c>
      <c r="AP210" s="325" t="str">
        <f>IF(AP208="","",VLOOKUP(AP208,'シフト記号表（勤務時間帯）'!$C$6:$U$35,19,FALSE))</f>
        <v/>
      </c>
      <c r="AQ210" s="325" t="str">
        <f>IF(AQ208="","",VLOOKUP(AQ208,'シフト記号表（勤務時間帯）'!$C$6:$U$35,19,FALSE))</f>
        <v/>
      </c>
      <c r="AR210" s="325" t="str">
        <f>IF(AR208="","",VLOOKUP(AR208,'シフト記号表（勤務時間帯）'!$C$6:$U$35,19,FALSE))</f>
        <v/>
      </c>
      <c r="AS210" s="325" t="str">
        <f>IF(AS208="","",VLOOKUP(AS208,'シフト記号表（勤務時間帯）'!$C$6:$U$35,19,FALSE))</f>
        <v/>
      </c>
      <c r="AT210" s="326" t="str">
        <f>IF(AT208="","",VLOOKUP(AT208,'シフト記号表（勤務時間帯）'!$C$6:$U$35,19,FALSE))</f>
        <v/>
      </c>
      <c r="AU210" s="324" t="str">
        <f>IF(AU208="","",VLOOKUP(AU208,'シフト記号表（勤務時間帯）'!$C$6:$U$35,19,FALSE))</f>
        <v/>
      </c>
      <c r="AV210" s="325" t="str">
        <f>IF(AV208="","",VLOOKUP(AV208,'シフト記号表（勤務時間帯）'!$C$6:$U$35,19,FALSE))</f>
        <v/>
      </c>
      <c r="AW210" s="325" t="str">
        <f>IF(AW208="","",VLOOKUP(AW208,'シフト記号表（勤務時間帯）'!$C$6:$U$35,19,FALSE))</f>
        <v/>
      </c>
      <c r="AX210" s="797">
        <f>IF($BB$3="４週",SUM(S210:AT210),IF($BB$3="暦月",SUM(S210:AW210),""))</f>
        <v>0</v>
      </c>
      <c r="AY210" s="798"/>
      <c r="AZ210" s="799">
        <f>IF($BB$3="４週",AX210/4,IF($BB$3="暦月",'勤務形態一覧表（100名）'!AX210/('勤務形態一覧表（100名）'!$BB$8/7),""))</f>
        <v>0</v>
      </c>
      <c r="BA210" s="800"/>
      <c r="BB210" s="847"/>
      <c r="BC210" s="761"/>
      <c r="BD210" s="761"/>
      <c r="BE210" s="761"/>
      <c r="BF210" s="762"/>
    </row>
    <row r="211" spans="2:58" ht="20.25" customHeight="1" x14ac:dyDescent="0.15">
      <c r="B211" s="831">
        <f>B208+1</f>
        <v>64</v>
      </c>
      <c r="C211" s="833"/>
      <c r="D211" s="834"/>
      <c r="E211" s="835"/>
      <c r="F211" s="327"/>
      <c r="G211" s="747"/>
      <c r="H211" s="750"/>
      <c r="I211" s="751"/>
      <c r="J211" s="751"/>
      <c r="K211" s="752"/>
      <c r="L211" s="754"/>
      <c r="M211" s="755"/>
      <c r="N211" s="755"/>
      <c r="O211" s="756"/>
      <c r="P211" s="763" t="s">
        <v>661</v>
      </c>
      <c r="Q211" s="764"/>
      <c r="R211" s="765"/>
      <c r="S211" s="392"/>
      <c r="T211" s="393"/>
      <c r="U211" s="393"/>
      <c r="V211" s="393"/>
      <c r="W211" s="393"/>
      <c r="X211" s="393"/>
      <c r="Y211" s="394"/>
      <c r="Z211" s="392"/>
      <c r="AA211" s="393"/>
      <c r="AB211" s="393"/>
      <c r="AC211" s="393"/>
      <c r="AD211" s="393"/>
      <c r="AE211" s="393"/>
      <c r="AF211" s="394"/>
      <c r="AG211" s="392"/>
      <c r="AH211" s="393"/>
      <c r="AI211" s="393"/>
      <c r="AJ211" s="393"/>
      <c r="AK211" s="393"/>
      <c r="AL211" s="393"/>
      <c r="AM211" s="394"/>
      <c r="AN211" s="392"/>
      <c r="AO211" s="393"/>
      <c r="AP211" s="393"/>
      <c r="AQ211" s="393"/>
      <c r="AR211" s="393"/>
      <c r="AS211" s="393"/>
      <c r="AT211" s="394"/>
      <c r="AU211" s="392"/>
      <c r="AV211" s="393"/>
      <c r="AW211" s="393"/>
      <c r="AX211" s="949"/>
      <c r="AY211" s="950"/>
      <c r="AZ211" s="951"/>
      <c r="BA211" s="952"/>
      <c r="BB211" s="782"/>
      <c r="BC211" s="755"/>
      <c r="BD211" s="755"/>
      <c r="BE211" s="755"/>
      <c r="BF211" s="756"/>
    </row>
    <row r="212" spans="2:58" ht="20.25" customHeight="1" x14ac:dyDescent="0.15">
      <c r="B212" s="831"/>
      <c r="C212" s="836"/>
      <c r="D212" s="837"/>
      <c r="E212" s="838"/>
      <c r="F212" s="319"/>
      <c r="G212" s="748"/>
      <c r="H212" s="753"/>
      <c r="I212" s="751"/>
      <c r="J212" s="751"/>
      <c r="K212" s="752"/>
      <c r="L212" s="757"/>
      <c r="M212" s="758"/>
      <c r="N212" s="758"/>
      <c r="O212" s="759"/>
      <c r="P212" s="787" t="s">
        <v>484</v>
      </c>
      <c r="Q212" s="788"/>
      <c r="R212" s="789"/>
      <c r="S212" s="320" t="str">
        <f>IF(S211="","",VLOOKUP(S211,'シフト記号表（勤務時間帯）'!$C$6:$K$35,9,FALSE))</f>
        <v/>
      </c>
      <c r="T212" s="321" t="str">
        <f>IF(T211="","",VLOOKUP(T211,'シフト記号表（勤務時間帯）'!$C$6:$K$35,9,FALSE))</f>
        <v/>
      </c>
      <c r="U212" s="321" t="str">
        <f>IF(U211="","",VLOOKUP(U211,'シフト記号表（勤務時間帯）'!$C$6:$K$35,9,FALSE))</f>
        <v/>
      </c>
      <c r="V212" s="321" t="str">
        <f>IF(V211="","",VLOOKUP(V211,'シフト記号表（勤務時間帯）'!$C$6:$K$35,9,FALSE))</f>
        <v/>
      </c>
      <c r="W212" s="321" t="str">
        <f>IF(W211="","",VLOOKUP(W211,'シフト記号表（勤務時間帯）'!$C$6:$K$35,9,FALSE))</f>
        <v/>
      </c>
      <c r="X212" s="321" t="str">
        <f>IF(X211="","",VLOOKUP(X211,'シフト記号表（勤務時間帯）'!$C$6:$K$35,9,FALSE))</f>
        <v/>
      </c>
      <c r="Y212" s="322" t="str">
        <f>IF(Y211="","",VLOOKUP(Y211,'シフト記号表（勤務時間帯）'!$C$6:$K$35,9,FALSE))</f>
        <v/>
      </c>
      <c r="Z212" s="320" t="str">
        <f>IF(Z211="","",VLOOKUP(Z211,'シフト記号表（勤務時間帯）'!$C$6:$K$35,9,FALSE))</f>
        <v/>
      </c>
      <c r="AA212" s="321" t="str">
        <f>IF(AA211="","",VLOOKUP(AA211,'シフト記号表（勤務時間帯）'!$C$6:$K$35,9,FALSE))</f>
        <v/>
      </c>
      <c r="AB212" s="321" t="str">
        <f>IF(AB211="","",VLOOKUP(AB211,'シフト記号表（勤務時間帯）'!$C$6:$K$35,9,FALSE))</f>
        <v/>
      </c>
      <c r="AC212" s="321" t="str">
        <f>IF(AC211="","",VLOOKUP(AC211,'シフト記号表（勤務時間帯）'!$C$6:$K$35,9,FALSE))</f>
        <v/>
      </c>
      <c r="AD212" s="321" t="str">
        <f>IF(AD211="","",VLOOKUP(AD211,'シフト記号表（勤務時間帯）'!$C$6:$K$35,9,FALSE))</f>
        <v/>
      </c>
      <c r="AE212" s="321" t="str">
        <f>IF(AE211="","",VLOOKUP(AE211,'シフト記号表（勤務時間帯）'!$C$6:$K$35,9,FALSE))</f>
        <v/>
      </c>
      <c r="AF212" s="322" t="str">
        <f>IF(AF211="","",VLOOKUP(AF211,'シフト記号表（勤務時間帯）'!$C$6:$K$35,9,FALSE))</f>
        <v/>
      </c>
      <c r="AG212" s="320" t="str">
        <f>IF(AG211="","",VLOOKUP(AG211,'シフト記号表（勤務時間帯）'!$C$6:$K$35,9,FALSE))</f>
        <v/>
      </c>
      <c r="AH212" s="321" t="str">
        <f>IF(AH211="","",VLOOKUP(AH211,'シフト記号表（勤務時間帯）'!$C$6:$K$35,9,FALSE))</f>
        <v/>
      </c>
      <c r="AI212" s="321" t="str">
        <f>IF(AI211="","",VLOOKUP(AI211,'シフト記号表（勤務時間帯）'!$C$6:$K$35,9,FALSE))</f>
        <v/>
      </c>
      <c r="AJ212" s="321" t="str">
        <f>IF(AJ211="","",VLOOKUP(AJ211,'シフト記号表（勤務時間帯）'!$C$6:$K$35,9,FALSE))</f>
        <v/>
      </c>
      <c r="AK212" s="321" t="str">
        <f>IF(AK211="","",VLOOKUP(AK211,'シフト記号表（勤務時間帯）'!$C$6:$K$35,9,FALSE))</f>
        <v/>
      </c>
      <c r="AL212" s="321" t="str">
        <f>IF(AL211="","",VLOOKUP(AL211,'シフト記号表（勤務時間帯）'!$C$6:$K$35,9,FALSE))</f>
        <v/>
      </c>
      <c r="AM212" s="322" t="str">
        <f>IF(AM211="","",VLOOKUP(AM211,'シフト記号表（勤務時間帯）'!$C$6:$K$35,9,FALSE))</f>
        <v/>
      </c>
      <c r="AN212" s="320" t="str">
        <f>IF(AN211="","",VLOOKUP(AN211,'シフト記号表（勤務時間帯）'!$C$6:$K$35,9,FALSE))</f>
        <v/>
      </c>
      <c r="AO212" s="321" t="str">
        <f>IF(AO211="","",VLOOKUP(AO211,'シフト記号表（勤務時間帯）'!$C$6:$K$35,9,FALSE))</f>
        <v/>
      </c>
      <c r="AP212" s="321" t="str">
        <f>IF(AP211="","",VLOOKUP(AP211,'シフト記号表（勤務時間帯）'!$C$6:$K$35,9,FALSE))</f>
        <v/>
      </c>
      <c r="AQ212" s="321" t="str">
        <f>IF(AQ211="","",VLOOKUP(AQ211,'シフト記号表（勤務時間帯）'!$C$6:$K$35,9,FALSE))</f>
        <v/>
      </c>
      <c r="AR212" s="321" t="str">
        <f>IF(AR211="","",VLOOKUP(AR211,'シフト記号表（勤務時間帯）'!$C$6:$K$35,9,FALSE))</f>
        <v/>
      </c>
      <c r="AS212" s="321" t="str">
        <f>IF(AS211="","",VLOOKUP(AS211,'シフト記号表（勤務時間帯）'!$C$6:$K$35,9,FALSE))</f>
        <v/>
      </c>
      <c r="AT212" s="322" t="str">
        <f>IF(AT211="","",VLOOKUP(AT211,'シフト記号表（勤務時間帯）'!$C$6:$K$35,9,FALSE))</f>
        <v/>
      </c>
      <c r="AU212" s="320" t="str">
        <f>IF(AU211="","",VLOOKUP(AU211,'シフト記号表（勤務時間帯）'!$C$6:$K$35,9,FALSE))</f>
        <v/>
      </c>
      <c r="AV212" s="321" t="str">
        <f>IF(AV211="","",VLOOKUP(AV211,'シフト記号表（勤務時間帯）'!$C$6:$K$35,9,FALSE))</f>
        <v/>
      </c>
      <c r="AW212" s="321" t="str">
        <f>IF(AW211="","",VLOOKUP(AW211,'シフト記号表（勤務時間帯）'!$C$6:$K$35,9,FALSE))</f>
        <v/>
      </c>
      <c r="AX212" s="790">
        <f>IF($BB$3="４週",SUM(S212:AT212),IF($BB$3="暦月",SUM(S212:AW212),""))</f>
        <v>0</v>
      </c>
      <c r="AY212" s="791"/>
      <c r="AZ212" s="792">
        <f>IF($BB$3="４週",AX212/4,IF($BB$3="暦月",'勤務形態一覧表（100名）'!AX212/('勤務形態一覧表（100名）'!$BB$8/7),""))</f>
        <v>0</v>
      </c>
      <c r="BA212" s="793"/>
      <c r="BB212" s="783"/>
      <c r="BC212" s="758"/>
      <c r="BD212" s="758"/>
      <c r="BE212" s="758"/>
      <c r="BF212" s="759"/>
    </row>
    <row r="213" spans="2:58" ht="20.25" customHeight="1" x14ac:dyDescent="0.15">
      <c r="B213" s="831"/>
      <c r="C213" s="839"/>
      <c r="D213" s="840"/>
      <c r="E213" s="841"/>
      <c r="F213" s="395">
        <f>C211</f>
        <v>0</v>
      </c>
      <c r="G213" s="749"/>
      <c r="H213" s="753"/>
      <c r="I213" s="751"/>
      <c r="J213" s="751"/>
      <c r="K213" s="752"/>
      <c r="L213" s="760"/>
      <c r="M213" s="761"/>
      <c r="N213" s="761"/>
      <c r="O213" s="762"/>
      <c r="P213" s="828" t="s">
        <v>485</v>
      </c>
      <c r="Q213" s="829"/>
      <c r="R213" s="830"/>
      <c r="S213" s="324" t="str">
        <f>IF(S211="","",VLOOKUP(S211,'シフト記号表（勤務時間帯）'!$C$6:$U$35,19,FALSE))</f>
        <v/>
      </c>
      <c r="T213" s="325" t="str">
        <f>IF(T211="","",VLOOKUP(T211,'シフト記号表（勤務時間帯）'!$C$6:$U$35,19,FALSE))</f>
        <v/>
      </c>
      <c r="U213" s="325" t="str">
        <f>IF(U211="","",VLOOKUP(U211,'シフト記号表（勤務時間帯）'!$C$6:$U$35,19,FALSE))</f>
        <v/>
      </c>
      <c r="V213" s="325" t="str">
        <f>IF(V211="","",VLOOKUP(V211,'シフト記号表（勤務時間帯）'!$C$6:$U$35,19,FALSE))</f>
        <v/>
      </c>
      <c r="W213" s="325" t="str">
        <f>IF(W211="","",VLOOKUP(W211,'シフト記号表（勤務時間帯）'!$C$6:$U$35,19,FALSE))</f>
        <v/>
      </c>
      <c r="X213" s="325" t="str">
        <f>IF(X211="","",VLOOKUP(X211,'シフト記号表（勤務時間帯）'!$C$6:$U$35,19,FALSE))</f>
        <v/>
      </c>
      <c r="Y213" s="326" t="str">
        <f>IF(Y211="","",VLOOKUP(Y211,'シフト記号表（勤務時間帯）'!$C$6:$U$35,19,FALSE))</f>
        <v/>
      </c>
      <c r="Z213" s="324" t="str">
        <f>IF(Z211="","",VLOOKUP(Z211,'シフト記号表（勤務時間帯）'!$C$6:$U$35,19,FALSE))</f>
        <v/>
      </c>
      <c r="AA213" s="325" t="str">
        <f>IF(AA211="","",VLOOKUP(AA211,'シフト記号表（勤務時間帯）'!$C$6:$U$35,19,FALSE))</f>
        <v/>
      </c>
      <c r="AB213" s="325" t="str">
        <f>IF(AB211="","",VLOOKUP(AB211,'シフト記号表（勤務時間帯）'!$C$6:$U$35,19,FALSE))</f>
        <v/>
      </c>
      <c r="AC213" s="325" t="str">
        <f>IF(AC211="","",VLOOKUP(AC211,'シフト記号表（勤務時間帯）'!$C$6:$U$35,19,FALSE))</f>
        <v/>
      </c>
      <c r="AD213" s="325" t="str">
        <f>IF(AD211="","",VLOOKUP(AD211,'シフト記号表（勤務時間帯）'!$C$6:$U$35,19,FALSE))</f>
        <v/>
      </c>
      <c r="AE213" s="325" t="str">
        <f>IF(AE211="","",VLOOKUP(AE211,'シフト記号表（勤務時間帯）'!$C$6:$U$35,19,FALSE))</f>
        <v/>
      </c>
      <c r="AF213" s="326" t="str">
        <f>IF(AF211="","",VLOOKUP(AF211,'シフト記号表（勤務時間帯）'!$C$6:$U$35,19,FALSE))</f>
        <v/>
      </c>
      <c r="AG213" s="324" t="str">
        <f>IF(AG211="","",VLOOKUP(AG211,'シフト記号表（勤務時間帯）'!$C$6:$U$35,19,FALSE))</f>
        <v/>
      </c>
      <c r="AH213" s="325" t="str">
        <f>IF(AH211="","",VLOOKUP(AH211,'シフト記号表（勤務時間帯）'!$C$6:$U$35,19,FALSE))</f>
        <v/>
      </c>
      <c r="AI213" s="325" t="str">
        <f>IF(AI211="","",VLOOKUP(AI211,'シフト記号表（勤務時間帯）'!$C$6:$U$35,19,FALSE))</f>
        <v/>
      </c>
      <c r="AJ213" s="325" t="str">
        <f>IF(AJ211="","",VLOOKUP(AJ211,'シフト記号表（勤務時間帯）'!$C$6:$U$35,19,FALSE))</f>
        <v/>
      </c>
      <c r="AK213" s="325" t="str">
        <f>IF(AK211="","",VLOOKUP(AK211,'シフト記号表（勤務時間帯）'!$C$6:$U$35,19,FALSE))</f>
        <v/>
      </c>
      <c r="AL213" s="325" t="str">
        <f>IF(AL211="","",VLOOKUP(AL211,'シフト記号表（勤務時間帯）'!$C$6:$U$35,19,FALSE))</f>
        <v/>
      </c>
      <c r="AM213" s="326" t="str">
        <f>IF(AM211="","",VLOOKUP(AM211,'シフト記号表（勤務時間帯）'!$C$6:$U$35,19,FALSE))</f>
        <v/>
      </c>
      <c r="AN213" s="324" t="str">
        <f>IF(AN211="","",VLOOKUP(AN211,'シフト記号表（勤務時間帯）'!$C$6:$U$35,19,FALSE))</f>
        <v/>
      </c>
      <c r="AO213" s="325" t="str">
        <f>IF(AO211="","",VLOOKUP(AO211,'シフト記号表（勤務時間帯）'!$C$6:$U$35,19,FALSE))</f>
        <v/>
      </c>
      <c r="AP213" s="325" t="str">
        <f>IF(AP211="","",VLOOKUP(AP211,'シフト記号表（勤務時間帯）'!$C$6:$U$35,19,FALSE))</f>
        <v/>
      </c>
      <c r="AQ213" s="325" t="str">
        <f>IF(AQ211="","",VLOOKUP(AQ211,'シフト記号表（勤務時間帯）'!$C$6:$U$35,19,FALSE))</f>
        <v/>
      </c>
      <c r="AR213" s="325" t="str">
        <f>IF(AR211="","",VLOOKUP(AR211,'シフト記号表（勤務時間帯）'!$C$6:$U$35,19,FALSE))</f>
        <v/>
      </c>
      <c r="AS213" s="325" t="str">
        <f>IF(AS211="","",VLOOKUP(AS211,'シフト記号表（勤務時間帯）'!$C$6:$U$35,19,FALSE))</f>
        <v/>
      </c>
      <c r="AT213" s="326" t="str">
        <f>IF(AT211="","",VLOOKUP(AT211,'シフト記号表（勤務時間帯）'!$C$6:$U$35,19,FALSE))</f>
        <v/>
      </c>
      <c r="AU213" s="324" t="str">
        <f>IF(AU211="","",VLOOKUP(AU211,'シフト記号表（勤務時間帯）'!$C$6:$U$35,19,FALSE))</f>
        <v/>
      </c>
      <c r="AV213" s="325" t="str">
        <f>IF(AV211="","",VLOOKUP(AV211,'シフト記号表（勤務時間帯）'!$C$6:$U$35,19,FALSE))</f>
        <v/>
      </c>
      <c r="AW213" s="325" t="str">
        <f>IF(AW211="","",VLOOKUP(AW211,'シフト記号表（勤務時間帯）'!$C$6:$U$35,19,FALSE))</f>
        <v/>
      </c>
      <c r="AX213" s="797">
        <f>IF($BB$3="４週",SUM(S213:AT213),IF($BB$3="暦月",SUM(S213:AW213),""))</f>
        <v>0</v>
      </c>
      <c r="AY213" s="798"/>
      <c r="AZ213" s="799">
        <f>IF($BB$3="４週",AX213/4,IF($BB$3="暦月",'勤務形態一覧表（100名）'!AX213/('勤務形態一覧表（100名）'!$BB$8/7),""))</f>
        <v>0</v>
      </c>
      <c r="BA213" s="800"/>
      <c r="BB213" s="847"/>
      <c r="BC213" s="761"/>
      <c r="BD213" s="761"/>
      <c r="BE213" s="761"/>
      <c r="BF213" s="762"/>
    </row>
    <row r="214" spans="2:58" ht="20.25" customHeight="1" x14ac:dyDescent="0.15">
      <c r="B214" s="831">
        <f>B211+1</f>
        <v>65</v>
      </c>
      <c r="C214" s="833"/>
      <c r="D214" s="834"/>
      <c r="E214" s="835"/>
      <c r="F214" s="327"/>
      <c r="G214" s="747"/>
      <c r="H214" s="750"/>
      <c r="I214" s="751"/>
      <c r="J214" s="751"/>
      <c r="K214" s="752"/>
      <c r="L214" s="754"/>
      <c r="M214" s="755"/>
      <c r="N214" s="755"/>
      <c r="O214" s="756"/>
      <c r="P214" s="763" t="s">
        <v>661</v>
      </c>
      <c r="Q214" s="764"/>
      <c r="R214" s="765"/>
      <c r="S214" s="392"/>
      <c r="T214" s="393"/>
      <c r="U214" s="393"/>
      <c r="V214" s="393"/>
      <c r="W214" s="393"/>
      <c r="X214" s="393"/>
      <c r="Y214" s="394"/>
      <c r="Z214" s="392"/>
      <c r="AA214" s="393"/>
      <c r="AB214" s="393"/>
      <c r="AC214" s="393"/>
      <c r="AD214" s="393"/>
      <c r="AE214" s="393"/>
      <c r="AF214" s="394"/>
      <c r="AG214" s="392"/>
      <c r="AH214" s="393"/>
      <c r="AI214" s="393"/>
      <c r="AJ214" s="393"/>
      <c r="AK214" s="393"/>
      <c r="AL214" s="393"/>
      <c r="AM214" s="394"/>
      <c r="AN214" s="392"/>
      <c r="AO214" s="393"/>
      <c r="AP214" s="393"/>
      <c r="AQ214" s="393"/>
      <c r="AR214" s="393"/>
      <c r="AS214" s="393"/>
      <c r="AT214" s="394"/>
      <c r="AU214" s="392"/>
      <c r="AV214" s="393"/>
      <c r="AW214" s="393"/>
      <c r="AX214" s="949"/>
      <c r="AY214" s="950"/>
      <c r="AZ214" s="951"/>
      <c r="BA214" s="952"/>
      <c r="BB214" s="782"/>
      <c r="BC214" s="755"/>
      <c r="BD214" s="755"/>
      <c r="BE214" s="755"/>
      <c r="BF214" s="756"/>
    </row>
    <row r="215" spans="2:58" ht="20.25" customHeight="1" x14ac:dyDescent="0.15">
      <c r="B215" s="831"/>
      <c r="C215" s="836"/>
      <c r="D215" s="837"/>
      <c r="E215" s="838"/>
      <c r="F215" s="319"/>
      <c r="G215" s="748"/>
      <c r="H215" s="753"/>
      <c r="I215" s="751"/>
      <c r="J215" s="751"/>
      <c r="K215" s="752"/>
      <c r="L215" s="757"/>
      <c r="M215" s="758"/>
      <c r="N215" s="758"/>
      <c r="O215" s="759"/>
      <c r="P215" s="787" t="s">
        <v>484</v>
      </c>
      <c r="Q215" s="788"/>
      <c r="R215" s="789"/>
      <c r="S215" s="320" t="str">
        <f>IF(S214="","",VLOOKUP(S214,'シフト記号表（勤務時間帯）'!$C$6:$K$35,9,FALSE))</f>
        <v/>
      </c>
      <c r="T215" s="321" t="str">
        <f>IF(T214="","",VLOOKUP(T214,'シフト記号表（勤務時間帯）'!$C$6:$K$35,9,FALSE))</f>
        <v/>
      </c>
      <c r="U215" s="321" t="str">
        <f>IF(U214="","",VLOOKUP(U214,'シフト記号表（勤務時間帯）'!$C$6:$K$35,9,FALSE))</f>
        <v/>
      </c>
      <c r="V215" s="321" t="str">
        <f>IF(V214="","",VLOOKUP(V214,'シフト記号表（勤務時間帯）'!$C$6:$K$35,9,FALSE))</f>
        <v/>
      </c>
      <c r="W215" s="321" t="str">
        <f>IF(W214="","",VLOOKUP(W214,'シフト記号表（勤務時間帯）'!$C$6:$K$35,9,FALSE))</f>
        <v/>
      </c>
      <c r="X215" s="321" t="str">
        <f>IF(X214="","",VLOOKUP(X214,'シフト記号表（勤務時間帯）'!$C$6:$K$35,9,FALSE))</f>
        <v/>
      </c>
      <c r="Y215" s="322" t="str">
        <f>IF(Y214="","",VLOOKUP(Y214,'シフト記号表（勤務時間帯）'!$C$6:$K$35,9,FALSE))</f>
        <v/>
      </c>
      <c r="Z215" s="320" t="str">
        <f>IF(Z214="","",VLOOKUP(Z214,'シフト記号表（勤務時間帯）'!$C$6:$K$35,9,FALSE))</f>
        <v/>
      </c>
      <c r="AA215" s="321" t="str">
        <f>IF(AA214="","",VLOOKUP(AA214,'シフト記号表（勤務時間帯）'!$C$6:$K$35,9,FALSE))</f>
        <v/>
      </c>
      <c r="AB215" s="321" t="str">
        <f>IF(AB214="","",VLOOKUP(AB214,'シフト記号表（勤務時間帯）'!$C$6:$K$35,9,FALSE))</f>
        <v/>
      </c>
      <c r="AC215" s="321" t="str">
        <f>IF(AC214="","",VLOOKUP(AC214,'シフト記号表（勤務時間帯）'!$C$6:$K$35,9,FALSE))</f>
        <v/>
      </c>
      <c r="AD215" s="321" t="str">
        <f>IF(AD214="","",VLOOKUP(AD214,'シフト記号表（勤務時間帯）'!$C$6:$K$35,9,FALSE))</f>
        <v/>
      </c>
      <c r="AE215" s="321" t="str">
        <f>IF(AE214="","",VLOOKUP(AE214,'シフト記号表（勤務時間帯）'!$C$6:$K$35,9,FALSE))</f>
        <v/>
      </c>
      <c r="AF215" s="322" t="str">
        <f>IF(AF214="","",VLOOKUP(AF214,'シフト記号表（勤務時間帯）'!$C$6:$K$35,9,FALSE))</f>
        <v/>
      </c>
      <c r="AG215" s="320" t="str">
        <f>IF(AG214="","",VLOOKUP(AG214,'シフト記号表（勤務時間帯）'!$C$6:$K$35,9,FALSE))</f>
        <v/>
      </c>
      <c r="AH215" s="321" t="str">
        <f>IF(AH214="","",VLOOKUP(AH214,'シフト記号表（勤務時間帯）'!$C$6:$K$35,9,FALSE))</f>
        <v/>
      </c>
      <c r="AI215" s="321" t="str">
        <f>IF(AI214="","",VLOOKUP(AI214,'シフト記号表（勤務時間帯）'!$C$6:$K$35,9,FALSE))</f>
        <v/>
      </c>
      <c r="AJ215" s="321" t="str">
        <f>IF(AJ214="","",VLOOKUP(AJ214,'シフト記号表（勤務時間帯）'!$C$6:$K$35,9,FALSE))</f>
        <v/>
      </c>
      <c r="AK215" s="321" t="str">
        <f>IF(AK214="","",VLOOKUP(AK214,'シフト記号表（勤務時間帯）'!$C$6:$K$35,9,FALSE))</f>
        <v/>
      </c>
      <c r="AL215" s="321" t="str">
        <f>IF(AL214="","",VLOOKUP(AL214,'シフト記号表（勤務時間帯）'!$C$6:$K$35,9,FALSE))</f>
        <v/>
      </c>
      <c r="AM215" s="322" t="str">
        <f>IF(AM214="","",VLOOKUP(AM214,'シフト記号表（勤務時間帯）'!$C$6:$K$35,9,FALSE))</f>
        <v/>
      </c>
      <c r="AN215" s="320" t="str">
        <f>IF(AN214="","",VLOOKUP(AN214,'シフト記号表（勤務時間帯）'!$C$6:$K$35,9,FALSE))</f>
        <v/>
      </c>
      <c r="AO215" s="321" t="str">
        <f>IF(AO214="","",VLOOKUP(AO214,'シフト記号表（勤務時間帯）'!$C$6:$K$35,9,FALSE))</f>
        <v/>
      </c>
      <c r="AP215" s="321" t="str">
        <f>IF(AP214="","",VLOOKUP(AP214,'シフト記号表（勤務時間帯）'!$C$6:$K$35,9,FALSE))</f>
        <v/>
      </c>
      <c r="AQ215" s="321" t="str">
        <f>IF(AQ214="","",VLOOKUP(AQ214,'シフト記号表（勤務時間帯）'!$C$6:$K$35,9,FALSE))</f>
        <v/>
      </c>
      <c r="AR215" s="321" t="str">
        <f>IF(AR214="","",VLOOKUP(AR214,'シフト記号表（勤務時間帯）'!$C$6:$K$35,9,FALSE))</f>
        <v/>
      </c>
      <c r="AS215" s="321" t="str">
        <f>IF(AS214="","",VLOOKUP(AS214,'シフト記号表（勤務時間帯）'!$C$6:$K$35,9,FALSE))</f>
        <v/>
      </c>
      <c r="AT215" s="322" t="str">
        <f>IF(AT214="","",VLOOKUP(AT214,'シフト記号表（勤務時間帯）'!$C$6:$K$35,9,FALSE))</f>
        <v/>
      </c>
      <c r="AU215" s="320" t="str">
        <f>IF(AU214="","",VLOOKUP(AU214,'シフト記号表（勤務時間帯）'!$C$6:$K$35,9,FALSE))</f>
        <v/>
      </c>
      <c r="AV215" s="321" t="str">
        <f>IF(AV214="","",VLOOKUP(AV214,'シフト記号表（勤務時間帯）'!$C$6:$K$35,9,FALSE))</f>
        <v/>
      </c>
      <c r="AW215" s="321" t="str">
        <f>IF(AW214="","",VLOOKUP(AW214,'シフト記号表（勤務時間帯）'!$C$6:$K$35,9,FALSE))</f>
        <v/>
      </c>
      <c r="AX215" s="790">
        <f>IF($BB$3="４週",SUM(S215:AT215),IF($BB$3="暦月",SUM(S215:AW215),""))</f>
        <v>0</v>
      </c>
      <c r="AY215" s="791"/>
      <c r="AZ215" s="792">
        <f>IF($BB$3="４週",AX215/4,IF($BB$3="暦月",'勤務形態一覧表（100名）'!AX215/('勤務形態一覧表（100名）'!$BB$8/7),""))</f>
        <v>0</v>
      </c>
      <c r="BA215" s="793"/>
      <c r="BB215" s="783"/>
      <c r="BC215" s="758"/>
      <c r="BD215" s="758"/>
      <c r="BE215" s="758"/>
      <c r="BF215" s="759"/>
    </row>
    <row r="216" spans="2:58" ht="20.25" customHeight="1" x14ac:dyDescent="0.15">
      <c r="B216" s="831"/>
      <c r="C216" s="839"/>
      <c r="D216" s="840"/>
      <c r="E216" s="841"/>
      <c r="F216" s="395">
        <f>C214</f>
        <v>0</v>
      </c>
      <c r="G216" s="749"/>
      <c r="H216" s="753"/>
      <c r="I216" s="751"/>
      <c r="J216" s="751"/>
      <c r="K216" s="752"/>
      <c r="L216" s="760"/>
      <c r="M216" s="761"/>
      <c r="N216" s="761"/>
      <c r="O216" s="762"/>
      <c r="P216" s="828" t="s">
        <v>485</v>
      </c>
      <c r="Q216" s="829"/>
      <c r="R216" s="830"/>
      <c r="S216" s="324" t="str">
        <f>IF(S214="","",VLOOKUP(S214,'シフト記号表（勤務時間帯）'!$C$6:$U$35,19,FALSE))</f>
        <v/>
      </c>
      <c r="T216" s="325" t="str">
        <f>IF(T214="","",VLOOKUP(T214,'シフト記号表（勤務時間帯）'!$C$6:$U$35,19,FALSE))</f>
        <v/>
      </c>
      <c r="U216" s="325" t="str">
        <f>IF(U214="","",VLOOKUP(U214,'シフト記号表（勤務時間帯）'!$C$6:$U$35,19,FALSE))</f>
        <v/>
      </c>
      <c r="V216" s="325" t="str">
        <f>IF(V214="","",VLOOKUP(V214,'シフト記号表（勤務時間帯）'!$C$6:$U$35,19,FALSE))</f>
        <v/>
      </c>
      <c r="W216" s="325" t="str">
        <f>IF(W214="","",VLOOKUP(W214,'シフト記号表（勤務時間帯）'!$C$6:$U$35,19,FALSE))</f>
        <v/>
      </c>
      <c r="X216" s="325" t="str">
        <f>IF(X214="","",VLOOKUP(X214,'シフト記号表（勤務時間帯）'!$C$6:$U$35,19,FALSE))</f>
        <v/>
      </c>
      <c r="Y216" s="326" t="str">
        <f>IF(Y214="","",VLOOKUP(Y214,'シフト記号表（勤務時間帯）'!$C$6:$U$35,19,FALSE))</f>
        <v/>
      </c>
      <c r="Z216" s="324" t="str">
        <f>IF(Z214="","",VLOOKUP(Z214,'シフト記号表（勤務時間帯）'!$C$6:$U$35,19,FALSE))</f>
        <v/>
      </c>
      <c r="AA216" s="325" t="str">
        <f>IF(AA214="","",VLOOKUP(AA214,'シフト記号表（勤務時間帯）'!$C$6:$U$35,19,FALSE))</f>
        <v/>
      </c>
      <c r="AB216" s="325" t="str">
        <f>IF(AB214="","",VLOOKUP(AB214,'シフト記号表（勤務時間帯）'!$C$6:$U$35,19,FALSE))</f>
        <v/>
      </c>
      <c r="AC216" s="325" t="str">
        <f>IF(AC214="","",VLOOKUP(AC214,'シフト記号表（勤務時間帯）'!$C$6:$U$35,19,FALSE))</f>
        <v/>
      </c>
      <c r="AD216" s="325" t="str">
        <f>IF(AD214="","",VLOOKUP(AD214,'シフト記号表（勤務時間帯）'!$C$6:$U$35,19,FALSE))</f>
        <v/>
      </c>
      <c r="AE216" s="325" t="str">
        <f>IF(AE214="","",VLOOKUP(AE214,'シフト記号表（勤務時間帯）'!$C$6:$U$35,19,FALSE))</f>
        <v/>
      </c>
      <c r="AF216" s="326" t="str">
        <f>IF(AF214="","",VLOOKUP(AF214,'シフト記号表（勤務時間帯）'!$C$6:$U$35,19,FALSE))</f>
        <v/>
      </c>
      <c r="AG216" s="324" t="str">
        <f>IF(AG214="","",VLOOKUP(AG214,'シフト記号表（勤務時間帯）'!$C$6:$U$35,19,FALSE))</f>
        <v/>
      </c>
      <c r="AH216" s="325" t="str">
        <f>IF(AH214="","",VLOOKUP(AH214,'シフト記号表（勤務時間帯）'!$C$6:$U$35,19,FALSE))</f>
        <v/>
      </c>
      <c r="AI216" s="325" t="str">
        <f>IF(AI214="","",VLOOKUP(AI214,'シフト記号表（勤務時間帯）'!$C$6:$U$35,19,FALSE))</f>
        <v/>
      </c>
      <c r="AJ216" s="325" t="str">
        <f>IF(AJ214="","",VLOOKUP(AJ214,'シフト記号表（勤務時間帯）'!$C$6:$U$35,19,FALSE))</f>
        <v/>
      </c>
      <c r="AK216" s="325" t="str">
        <f>IF(AK214="","",VLOOKUP(AK214,'シフト記号表（勤務時間帯）'!$C$6:$U$35,19,FALSE))</f>
        <v/>
      </c>
      <c r="AL216" s="325" t="str">
        <f>IF(AL214="","",VLOOKUP(AL214,'シフト記号表（勤務時間帯）'!$C$6:$U$35,19,FALSE))</f>
        <v/>
      </c>
      <c r="AM216" s="326" t="str">
        <f>IF(AM214="","",VLOOKUP(AM214,'シフト記号表（勤務時間帯）'!$C$6:$U$35,19,FALSE))</f>
        <v/>
      </c>
      <c r="AN216" s="324" t="str">
        <f>IF(AN214="","",VLOOKUP(AN214,'シフト記号表（勤務時間帯）'!$C$6:$U$35,19,FALSE))</f>
        <v/>
      </c>
      <c r="AO216" s="325" t="str">
        <f>IF(AO214="","",VLOOKUP(AO214,'シフト記号表（勤務時間帯）'!$C$6:$U$35,19,FALSE))</f>
        <v/>
      </c>
      <c r="AP216" s="325" t="str">
        <f>IF(AP214="","",VLOOKUP(AP214,'シフト記号表（勤務時間帯）'!$C$6:$U$35,19,FALSE))</f>
        <v/>
      </c>
      <c r="AQ216" s="325" t="str">
        <f>IF(AQ214="","",VLOOKUP(AQ214,'シフト記号表（勤務時間帯）'!$C$6:$U$35,19,FALSE))</f>
        <v/>
      </c>
      <c r="AR216" s="325" t="str">
        <f>IF(AR214="","",VLOOKUP(AR214,'シフト記号表（勤務時間帯）'!$C$6:$U$35,19,FALSE))</f>
        <v/>
      </c>
      <c r="AS216" s="325" t="str">
        <f>IF(AS214="","",VLOOKUP(AS214,'シフト記号表（勤務時間帯）'!$C$6:$U$35,19,FALSE))</f>
        <v/>
      </c>
      <c r="AT216" s="326" t="str">
        <f>IF(AT214="","",VLOOKUP(AT214,'シフト記号表（勤務時間帯）'!$C$6:$U$35,19,FALSE))</f>
        <v/>
      </c>
      <c r="AU216" s="324" t="str">
        <f>IF(AU214="","",VLOOKUP(AU214,'シフト記号表（勤務時間帯）'!$C$6:$U$35,19,FALSE))</f>
        <v/>
      </c>
      <c r="AV216" s="325" t="str">
        <f>IF(AV214="","",VLOOKUP(AV214,'シフト記号表（勤務時間帯）'!$C$6:$U$35,19,FALSE))</f>
        <v/>
      </c>
      <c r="AW216" s="325" t="str">
        <f>IF(AW214="","",VLOOKUP(AW214,'シフト記号表（勤務時間帯）'!$C$6:$U$35,19,FALSE))</f>
        <v/>
      </c>
      <c r="AX216" s="797">
        <f>IF($BB$3="４週",SUM(S216:AT216),IF($BB$3="暦月",SUM(S216:AW216),""))</f>
        <v>0</v>
      </c>
      <c r="AY216" s="798"/>
      <c r="AZ216" s="799">
        <f>IF($BB$3="４週",AX216/4,IF($BB$3="暦月",'勤務形態一覧表（100名）'!AX216/('勤務形態一覧表（100名）'!$BB$8/7),""))</f>
        <v>0</v>
      </c>
      <c r="BA216" s="800"/>
      <c r="BB216" s="847"/>
      <c r="BC216" s="761"/>
      <c r="BD216" s="761"/>
      <c r="BE216" s="761"/>
      <c r="BF216" s="762"/>
    </row>
    <row r="217" spans="2:58" ht="20.25" customHeight="1" x14ac:dyDescent="0.15">
      <c r="B217" s="831">
        <f>B214+1</f>
        <v>66</v>
      </c>
      <c r="C217" s="833"/>
      <c r="D217" s="834"/>
      <c r="E217" s="835"/>
      <c r="F217" s="327"/>
      <c r="G217" s="747"/>
      <c r="H217" s="750"/>
      <c r="I217" s="751"/>
      <c r="J217" s="751"/>
      <c r="K217" s="752"/>
      <c r="L217" s="754"/>
      <c r="M217" s="755"/>
      <c r="N217" s="755"/>
      <c r="O217" s="756"/>
      <c r="P217" s="763" t="s">
        <v>661</v>
      </c>
      <c r="Q217" s="764"/>
      <c r="R217" s="765"/>
      <c r="S217" s="392"/>
      <c r="T217" s="393"/>
      <c r="U217" s="393"/>
      <c r="V217" s="393"/>
      <c r="W217" s="393"/>
      <c r="X217" s="393"/>
      <c r="Y217" s="394"/>
      <c r="Z217" s="392"/>
      <c r="AA217" s="393"/>
      <c r="AB217" s="393"/>
      <c r="AC217" s="393"/>
      <c r="AD217" s="393"/>
      <c r="AE217" s="393"/>
      <c r="AF217" s="394"/>
      <c r="AG217" s="392"/>
      <c r="AH217" s="393"/>
      <c r="AI217" s="393"/>
      <c r="AJ217" s="393"/>
      <c r="AK217" s="393"/>
      <c r="AL217" s="393"/>
      <c r="AM217" s="394"/>
      <c r="AN217" s="392"/>
      <c r="AO217" s="393"/>
      <c r="AP217" s="393"/>
      <c r="AQ217" s="393"/>
      <c r="AR217" s="393"/>
      <c r="AS217" s="393"/>
      <c r="AT217" s="394"/>
      <c r="AU217" s="392"/>
      <c r="AV217" s="393"/>
      <c r="AW217" s="393"/>
      <c r="AX217" s="949"/>
      <c r="AY217" s="950"/>
      <c r="AZ217" s="951"/>
      <c r="BA217" s="952"/>
      <c r="BB217" s="782"/>
      <c r="BC217" s="755"/>
      <c r="BD217" s="755"/>
      <c r="BE217" s="755"/>
      <c r="BF217" s="756"/>
    </row>
    <row r="218" spans="2:58" ht="20.25" customHeight="1" x14ac:dyDescent="0.15">
      <c r="B218" s="831"/>
      <c r="C218" s="836"/>
      <c r="D218" s="837"/>
      <c r="E218" s="838"/>
      <c r="F218" s="319"/>
      <c r="G218" s="748"/>
      <c r="H218" s="753"/>
      <c r="I218" s="751"/>
      <c r="J218" s="751"/>
      <c r="K218" s="752"/>
      <c r="L218" s="757"/>
      <c r="M218" s="758"/>
      <c r="N218" s="758"/>
      <c r="O218" s="759"/>
      <c r="P218" s="787" t="s">
        <v>484</v>
      </c>
      <c r="Q218" s="788"/>
      <c r="R218" s="789"/>
      <c r="S218" s="320" t="str">
        <f>IF(S217="","",VLOOKUP(S217,'シフト記号表（勤務時間帯）'!$C$6:$K$35,9,FALSE))</f>
        <v/>
      </c>
      <c r="T218" s="321" t="str">
        <f>IF(T217="","",VLOOKUP(T217,'シフト記号表（勤務時間帯）'!$C$6:$K$35,9,FALSE))</f>
        <v/>
      </c>
      <c r="U218" s="321" t="str">
        <f>IF(U217="","",VLOOKUP(U217,'シフト記号表（勤務時間帯）'!$C$6:$K$35,9,FALSE))</f>
        <v/>
      </c>
      <c r="V218" s="321" t="str">
        <f>IF(V217="","",VLOOKUP(V217,'シフト記号表（勤務時間帯）'!$C$6:$K$35,9,FALSE))</f>
        <v/>
      </c>
      <c r="W218" s="321" t="str">
        <f>IF(W217="","",VLOOKUP(W217,'シフト記号表（勤務時間帯）'!$C$6:$K$35,9,FALSE))</f>
        <v/>
      </c>
      <c r="X218" s="321" t="str">
        <f>IF(X217="","",VLOOKUP(X217,'シフト記号表（勤務時間帯）'!$C$6:$K$35,9,FALSE))</f>
        <v/>
      </c>
      <c r="Y218" s="322" t="str">
        <f>IF(Y217="","",VLOOKUP(Y217,'シフト記号表（勤務時間帯）'!$C$6:$K$35,9,FALSE))</f>
        <v/>
      </c>
      <c r="Z218" s="320" t="str">
        <f>IF(Z217="","",VLOOKUP(Z217,'シフト記号表（勤務時間帯）'!$C$6:$K$35,9,FALSE))</f>
        <v/>
      </c>
      <c r="AA218" s="321" t="str">
        <f>IF(AA217="","",VLOOKUP(AA217,'シフト記号表（勤務時間帯）'!$C$6:$K$35,9,FALSE))</f>
        <v/>
      </c>
      <c r="AB218" s="321" t="str">
        <f>IF(AB217="","",VLOOKUP(AB217,'シフト記号表（勤務時間帯）'!$C$6:$K$35,9,FALSE))</f>
        <v/>
      </c>
      <c r="AC218" s="321" t="str">
        <f>IF(AC217="","",VLOOKUP(AC217,'シフト記号表（勤務時間帯）'!$C$6:$K$35,9,FALSE))</f>
        <v/>
      </c>
      <c r="AD218" s="321" t="str">
        <f>IF(AD217="","",VLOOKUP(AD217,'シフト記号表（勤務時間帯）'!$C$6:$K$35,9,FALSE))</f>
        <v/>
      </c>
      <c r="AE218" s="321" t="str">
        <f>IF(AE217="","",VLOOKUP(AE217,'シフト記号表（勤務時間帯）'!$C$6:$K$35,9,FALSE))</f>
        <v/>
      </c>
      <c r="AF218" s="322" t="str">
        <f>IF(AF217="","",VLOOKUP(AF217,'シフト記号表（勤務時間帯）'!$C$6:$K$35,9,FALSE))</f>
        <v/>
      </c>
      <c r="AG218" s="320" t="str">
        <f>IF(AG217="","",VLOOKUP(AG217,'シフト記号表（勤務時間帯）'!$C$6:$K$35,9,FALSE))</f>
        <v/>
      </c>
      <c r="AH218" s="321" t="str">
        <f>IF(AH217="","",VLOOKUP(AH217,'シフト記号表（勤務時間帯）'!$C$6:$K$35,9,FALSE))</f>
        <v/>
      </c>
      <c r="AI218" s="321" t="str">
        <f>IF(AI217="","",VLOOKUP(AI217,'シフト記号表（勤務時間帯）'!$C$6:$K$35,9,FALSE))</f>
        <v/>
      </c>
      <c r="AJ218" s="321" t="str">
        <f>IF(AJ217="","",VLOOKUP(AJ217,'シフト記号表（勤務時間帯）'!$C$6:$K$35,9,FALSE))</f>
        <v/>
      </c>
      <c r="AK218" s="321" t="str">
        <f>IF(AK217="","",VLOOKUP(AK217,'シフト記号表（勤務時間帯）'!$C$6:$K$35,9,FALSE))</f>
        <v/>
      </c>
      <c r="AL218" s="321" t="str">
        <f>IF(AL217="","",VLOOKUP(AL217,'シフト記号表（勤務時間帯）'!$C$6:$K$35,9,FALSE))</f>
        <v/>
      </c>
      <c r="AM218" s="322" t="str">
        <f>IF(AM217="","",VLOOKUP(AM217,'シフト記号表（勤務時間帯）'!$C$6:$K$35,9,FALSE))</f>
        <v/>
      </c>
      <c r="AN218" s="320" t="str">
        <f>IF(AN217="","",VLOOKUP(AN217,'シフト記号表（勤務時間帯）'!$C$6:$K$35,9,FALSE))</f>
        <v/>
      </c>
      <c r="AO218" s="321" t="str">
        <f>IF(AO217="","",VLOOKUP(AO217,'シフト記号表（勤務時間帯）'!$C$6:$K$35,9,FALSE))</f>
        <v/>
      </c>
      <c r="AP218" s="321" t="str">
        <f>IF(AP217="","",VLOOKUP(AP217,'シフト記号表（勤務時間帯）'!$C$6:$K$35,9,FALSE))</f>
        <v/>
      </c>
      <c r="AQ218" s="321" t="str">
        <f>IF(AQ217="","",VLOOKUP(AQ217,'シフト記号表（勤務時間帯）'!$C$6:$K$35,9,FALSE))</f>
        <v/>
      </c>
      <c r="AR218" s="321" t="str">
        <f>IF(AR217="","",VLOOKUP(AR217,'シフト記号表（勤務時間帯）'!$C$6:$K$35,9,FALSE))</f>
        <v/>
      </c>
      <c r="AS218" s="321" t="str">
        <f>IF(AS217="","",VLOOKUP(AS217,'シフト記号表（勤務時間帯）'!$C$6:$K$35,9,FALSE))</f>
        <v/>
      </c>
      <c r="AT218" s="322" t="str">
        <f>IF(AT217="","",VLOOKUP(AT217,'シフト記号表（勤務時間帯）'!$C$6:$K$35,9,FALSE))</f>
        <v/>
      </c>
      <c r="AU218" s="320" t="str">
        <f>IF(AU217="","",VLOOKUP(AU217,'シフト記号表（勤務時間帯）'!$C$6:$K$35,9,FALSE))</f>
        <v/>
      </c>
      <c r="AV218" s="321" t="str">
        <f>IF(AV217="","",VLOOKUP(AV217,'シフト記号表（勤務時間帯）'!$C$6:$K$35,9,FALSE))</f>
        <v/>
      </c>
      <c r="AW218" s="321" t="str">
        <f>IF(AW217="","",VLOOKUP(AW217,'シフト記号表（勤務時間帯）'!$C$6:$K$35,9,FALSE))</f>
        <v/>
      </c>
      <c r="AX218" s="790">
        <f>IF($BB$3="４週",SUM(S218:AT218),IF($BB$3="暦月",SUM(S218:AW218),""))</f>
        <v>0</v>
      </c>
      <c r="AY218" s="791"/>
      <c r="AZ218" s="792">
        <f>IF($BB$3="４週",AX218/4,IF($BB$3="暦月",'勤務形態一覧表（100名）'!AX218/('勤務形態一覧表（100名）'!$BB$8/7),""))</f>
        <v>0</v>
      </c>
      <c r="BA218" s="793"/>
      <c r="BB218" s="783"/>
      <c r="BC218" s="758"/>
      <c r="BD218" s="758"/>
      <c r="BE218" s="758"/>
      <c r="BF218" s="759"/>
    </row>
    <row r="219" spans="2:58" ht="20.25" customHeight="1" x14ac:dyDescent="0.15">
      <c r="B219" s="831"/>
      <c r="C219" s="839"/>
      <c r="D219" s="840"/>
      <c r="E219" s="841"/>
      <c r="F219" s="395">
        <f>C217</f>
        <v>0</v>
      </c>
      <c r="G219" s="749"/>
      <c r="H219" s="753"/>
      <c r="I219" s="751"/>
      <c r="J219" s="751"/>
      <c r="K219" s="752"/>
      <c r="L219" s="760"/>
      <c r="M219" s="761"/>
      <c r="N219" s="761"/>
      <c r="O219" s="762"/>
      <c r="P219" s="828" t="s">
        <v>485</v>
      </c>
      <c r="Q219" s="829"/>
      <c r="R219" s="830"/>
      <c r="S219" s="324" t="str">
        <f>IF(S217="","",VLOOKUP(S217,'シフト記号表（勤務時間帯）'!$C$6:$U$35,19,FALSE))</f>
        <v/>
      </c>
      <c r="T219" s="325" t="str">
        <f>IF(T217="","",VLOOKUP(T217,'シフト記号表（勤務時間帯）'!$C$6:$U$35,19,FALSE))</f>
        <v/>
      </c>
      <c r="U219" s="325" t="str">
        <f>IF(U217="","",VLOOKUP(U217,'シフト記号表（勤務時間帯）'!$C$6:$U$35,19,FALSE))</f>
        <v/>
      </c>
      <c r="V219" s="325" t="str">
        <f>IF(V217="","",VLOOKUP(V217,'シフト記号表（勤務時間帯）'!$C$6:$U$35,19,FALSE))</f>
        <v/>
      </c>
      <c r="W219" s="325" t="str">
        <f>IF(W217="","",VLOOKUP(W217,'シフト記号表（勤務時間帯）'!$C$6:$U$35,19,FALSE))</f>
        <v/>
      </c>
      <c r="X219" s="325" t="str">
        <f>IF(X217="","",VLOOKUP(X217,'シフト記号表（勤務時間帯）'!$C$6:$U$35,19,FALSE))</f>
        <v/>
      </c>
      <c r="Y219" s="326" t="str">
        <f>IF(Y217="","",VLOOKUP(Y217,'シフト記号表（勤務時間帯）'!$C$6:$U$35,19,FALSE))</f>
        <v/>
      </c>
      <c r="Z219" s="324" t="str">
        <f>IF(Z217="","",VLOOKUP(Z217,'シフト記号表（勤務時間帯）'!$C$6:$U$35,19,FALSE))</f>
        <v/>
      </c>
      <c r="AA219" s="325" t="str">
        <f>IF(AA217="","",VLOOKUP(AA217,'シフト記号表（勤務時間帯）'!$C$6:$U$35,19,FALSE))</f>
        <v/>
      </c>
      <c r="AB219" s="325" t="str">
        <f>IF(AB217="","",VLOOKUP(AB217,'シフト記号表（勤務時間帯）'!$C$6:$U$35,19,FALSE))</f>
        <v/>
      </c>
      <c r="AC219" s="325" t="str">
        <f>IF(AC217="","",VLOOKUP(AC217,'シフト記号表（勤務時間帯）'!$C$6:$U$35,19,FALSE))</f>
        <v/>
      </c>
      <c r="AD219" s="325" t="str">
        <f>IF(AD217="","",VLOOKUP(AD217,'シフト記号表（勤務時間帯）'!$C$6:$U$35,19,FALSE))</f>
        <v/>
      </c>
      <c r="AE219" s="325" t="str">
        <f>IF(AE217="","",VLOOKUP(AE217,'シフト記号表（勤務時間帯）'!$C$6:$U$35,19,FALSE))</f>
        <v/>
      </c>
      <c r="AF219" s="326" t="str">
        <f>IF(AF217="","",VLOOKUP(AF217,'シフト記号表（勤務時間帯）'!$C$6:$U$35,19,FALSE))</f>
        <v/>
      </c>
      <c r="AG219" s="324" t="str">
        <f>IF(AG217="","",VLOOKUP(AG217,'シフト記号表（勤務時間帯）'!$C$6:$U$35,19,FALSE))</f>
        <v/>
      </c>
      <c r="AH219" s="325" t="str">
        <f>IF(AH217="","",VLOOKUP(AH217,'シフト記号表（勤務時間帯）'!$C$6:$U$35,19,FALSE))</f>
        <v/>
      </c>
      <c r="AI219" s="325" t="str">
        <f>IF(AI217="","",VLOOKUP(AI217,'シフト記号表（勤務時間帯）'!$C$6:$U$35,19,FALSE))</f>
        <v/>
      </c>
      <c r="AJ219" s="325" t="str">
        <f>IF(AJ217="","",VLOOKUP(AJ217,'シフト記号表（勤務時間帯）'!$C$6:$U$35,19,FALSE))</f>
        <v/>
      </c>
      <c r="AK219" s="325" t="str">
        <f>IF(AK217="","",VLOOKUP(AK217,'シフト記号表（勤務時間帯）'!$C$6:$U$35,19,FALSE))</f>
        <v/>
      </c>
      <c r="AL219" s="325" t="str">
        <f>IF(AL217="","",VLOOKUP(AL217,'シフト記号表（勤務時間帯）'!$C$6:$U$35,19,FALSE))</f>
        <v/>
      </c>
      <c r="AM219" s="326" t="str">
        <f>IF(AM217="","",VLOOKUP(AM217,'シフト記号表（勤務時間帯）'!$C$6:$U$35,19,FALSE))</f>
        <v/>
      </c>
      <c r="AN219" s="324" t="str">
        <f>IF(AN217="","",VLOOKUP(AN217,'シフト記号表（勤務時間帯）'!$C$6:$U$35,19,FALSE))</f>
        <v/>
      </c>
      <c r="AO219" s="325" t="str">
        <f>IF(AO217="","",VLOOKUP(AO217,'シフト記号表（勤務時間帯）'!$C$6:$U$35,19,FALSE))</f>
        <v/>
      </c>
      <c r="AP219" s="325" t="str">
        <f>IF(AP217="","",VLOOKUP(AP217,'シフト記号表（勤務時間帯）'!$C$6:$U$35,19,FALSE))</f>
        <v/>
      </c>
      <c r="AQ219" s="325" t="str">
        <f>IF(AQ217="","",VLOOKUP(AQ217,'シフト記号表（勤務時間帯）'!$C$6:$U$35,19,FALSE))</f>
        <v/>
      </c>
      <c r="AR219" s="325" t="str">
        <f>IF(AR217="","",VLOOKUP(AR217,'シフト記号表（勤務時間帯）'!$C$6:$U$35,19,FALSE))</f>
        <v/>
      </c>
      <c r="AS219" s="325" t="str">
        <f>IF(AS217="","",VLOOKUP(AS217,'シフト記号表（勤務時間帯）'!$C$6:$U$35,19,FALSE))</f>
        <v/>
      </c>
      <c r="AT219" s="326" t="str">
        <f>IF(AT217="","",VLOOKUP(AT217,'シフト記号表（勤務時間帯）'!$C$6:$U$35,19,FALSE))</f>
        <v/>
      </c>
      <c r="AU219" s="324" t="str">
        <f>IF(AU217="","",VLOOKUP(AU217,'シフト記号表（勤務時間帯）'!$C$6:$U$35,19,FALSE))</f>
        <v/>
      </c>
      <c r="AV219" s="325" t="str">
        <f>IF(AV217="","",VLOOKUP(AV217,'シフト記号表（勤務時間帯）'!$C$6:$U$35,19,FALSE))</f>
        <v/>
      </c>
      <c r="AW219" s="325" t="str">
        <f>IF(AW217="","",VLOOKUP(AW217,'シフト記号表（勤務時間帯）'!$C$6:$U$35,19,FALSE))</f>
        <v/>
      </c>
      <c r="AX219" s="797">
        <f>IF($BB$3="４週",SUM(S219:AT219),IF($BB$3="暦月",SUM(S219:AW219),""))</f>
        <v>0</v>
      </c>
      <c r="AY219" s="798"/>
      <c r="AZ219" s="799">
        <f>IF($BB$3="４週",AX219/4,IF($BB$3="暦月",'勤務形態一覧表（100名）'!AX219/('勤務形態一覧表（100名）'!$BB$8/7),""))</f>
        <v>0</v>
      </c>
      <c r="BA219" s="800"/>
      <c r="BB219" s="847"/>
      <c r="BC219" s="761"/>
      <c r="BD219" s="761"/>
      <c r="BE219" s="761"/>
      <c r="BF219" s="762"/>
    </row>
    <row r="220" spans="2:58" ht="20.25" customHeight="1" x14ac:dyDescent="0.15">
      <c r="B220" s="831">
        <f>B217+1</f>
        <v>67</v>
      </c>
      <c r="C220" s="833"/>
      <c r="D220" s="834"/>
      <c r="E220" s="835"/>
      <c r="F220" s="327"/>
      <c r="G220" s="747"/>
      <c r="H220" s="750"/>
      <c r="I220" s="751"/>
      <c r="J220" s="751"/>
      <c r="K220" s="752"/>
      <c r="L220" s="754"/>
      <c r="M220" s="755"/>
      <c r="N220" s="755"/>
      <c r="O220" s="756"/>
      <c r="P220" s="763" t="s">
        <v>754</v>
      </c>
      <c r="Q220" s="764"/>
      <c r="R220" s="765"/>
      <c r="S220" s="392"/>
      <c r="T220" s="393"/>
      <c r="U220" s="393"/>
      <c r="V220" s="393"/>
      <c r="W220" s="393"/>
      <c r="X220" s="393"/>
      <c r="Y220" s="394"/>
      <c r="Z220" s="392"/>
      <c r="AA220" s="393"/>
      <c r="AB220" s="393"/>
      <c r="AC220" s="393"/>
      <c r="AD220" s="393"/>
      <c r="AE220" s="393"/>
      <c r="AF220" s="394"/>
      <c r="AG220" s="392"/>
      <c r="AH220" s="393"/>
      <c r="AI220" s="393"/>
      <c r="AJ220" s="393"/>
      <c r="AK220" s="393"/>
      <c r="AL220" s="393"/>
      <c r="AM220" s="394"/>
      <c r="AN220" s="392"/>
      <c r="AO220" s="393"/>
      <c r="AP220" s="393"/>
      <c r="AQ220" s="393"/>
      <c r="AR220" s="393"/>
      <c r="AS220" s="393"/>
      <c r="AT220" s="394"/>
      <c r="AU220" s="392"/>
      <c r="AV220" s="393"/>
      <c r="AW220" s="393"/>
      <c r="AX220" s="949"/>
      <c r="AY220" s="950"/>
      <c r="AZ220" s="951"/>
      <c r="BA220" s="952"/>
      <c r="BB220" s="782"/>
      <c r="BC220" s="755"/>
      <c r="BD220" s="755"/>
      <c r="BE220" s="755"/>
      <c r="BF220" s="756"/>
    </row>
    <row r="221" spans="2:58" ht="20.25" customHeight="1" x14ac:dyDescent="0.15">
      <c r="B221" s="831"/>
      <c r="C221" s="836"/>
      <c r="D221" s="837"/>
      <c r="E221" s="838"/>
      <c r="F221" s="319"/>
      <c r="G221" s="748"/>
      <c r="H221" s="753"/>
      <c r="I221" s="751"/>
      <c r="J221" s="751"/>
      <c r="K221" s="752"/>
      <c r="L221" s="757"/>
      <c r="M221" s="758"/>
      <c r="N221" s="758"/>
      <c r="O221" s="759"/>
      <c r="P221" s="787" t="s">
        <v>484</v>
      </c>
      <c r="Q221" s="788"/>
      <c r="R221" s="789"/>
      <c r="S221" s="320" t="str">
        <f>IF(S220="","",VLOOKUP(S220,'シフト記号表（勤務時間帯）'!$C$6:$K$35,9,FALSE))</f>
        <v/>
      </c>
      <c r="T221" s="321" t="str">
        <f>IF(T220="","",VLOOKUP(T220,'シフト記号表（勤務時間帯）'!$C$6:$K$35,9,FALSE))</f>
        <v/>
      </c>
      <c r="U221" s="321" t="str">
        <f>IF(U220="","",VLOOKUP(U220,'シフト記号表（勤務時間帯）'!$C$6:$K$35,9,FALSE))</f>
        <v/>
      </c>
      <c r="V221" s="321" t="str">
        <f>IF(V220="","",VLOOKUP(V220,'シフト記号表（勤務時間帯）'!$C$6:$K$35,9,FALSE))</f>
        <v/>
      </c>
      <c r="W221" s="321" t="str">
        <f>IF(W220="","",VLOOKUP(W220,'シフト記号表（勤務時間帯）'!$C$6:$K$35,9,FALSE))</f>
        <v/>
      </c>
      <c r="X221" s="321" t="str">
        <f>IF(X220="","",VLOOKUP(X220,'シフト記号表（勤務時間帯）'!$C$6:$K$35,9,FALSE))</f>
        <v/>
      </c>
      <c r="Y221" s="322" t="str">
        <f>IF(Y220="","",VLOOKUP(Y220,'シフト記号表（勤務時間帯）'!$C$6:$K$35,9,FALSE))</f>
        <v/>
      </c>
      <c r="Z221" s="320" t="str">
        <f>IF(Z220="","",VLOOKUP(Z220,'シフト記号表（勤務時間帯）'!$C$6:$K$35,9,FALSE))</f>
        <v/>
      </c>
      <c r="AA221" s="321" t="str">
        <f>IF(AA220="","",VLOOKUP(AA220,'シフト記号表（勤務時間帯）'!$C$6:$K$35,9,FALSE))</f>
        <v/>
      </c>
      <c r="AB221" s="321" t="str">
        <f>IF(AB220="","",VLOOKUP(AB220,'シフト記号表（勤務時間帯）'!$C$6:$K$35,9,FALSE))</f>
        <v/>
      </c>
      <c r="AC221" s="321" t="str">
        <f>IF(AC220="","",VLOOKUP(AC220,'シフト記号表（勤務時間帯）'!$C$6:$K$35,9,FALSE))</f>
        <v/>
      </c>
      <c r="AD221" s="321" t="str">
        <f>IF(AD220="","",VLOOKUP(AD220,'シフト記号表（勤務時間帯）'!$C$6:$K$35,9,FALSE))</f>
        <v/>
      </c>
      <c r="AE221" s="321" t="str">
        <f>IF(AE220="","",VLOOKUP(AE220,'シフト記号表（勤務時間帯）'!$C$6:$K$35,9,FALSE))</f>
        <v/>
      </c>
      <c r="AF221" s="322" t="str">
        <f>IF(AF220="","",VLOOKUP(AF220,'シフト記号表（勤務時間帯）'!$C$6:$K$35,9,FALSE))</f>
        <v/>
      </c>
      <c r="AG221" s="320" t="str">
        <f>IF(AG220="","",VLOOKUP(AG220,'シフト記号表（勤務時間帯）'!$C$6:$K$35,9,FALSE))</f>
        <v/>
      </c>
      <c r="AH221" s="321" t="str">
        <f>IF(AH220="","",VLOOKUP(AH220,'シフト記号表（勤務時間帯）'!$C$6:$K$35,9,FALSE))</f>
        <v/>
      </c>
      <c r="AI221" s="321" t="str">
        <f>IF(AI220="","",VLOOKUP(AI220,'シフト記号表（勤務時間帯）'!$C$6:$K$35,9,FALSE))</f>
        <v/>
      </c>
      <c r="AJ221" s="321" t="str">
        <f>IF(AJ220="","",VLOOKUP(AJ220,'シフト記号表（勤務時間帯）'!$C$6:$K$35,9,FALSE))</f>
        <v/>
      </c>
      <c r="AK221" s="321" t="str">
        <f>IF(AK220="","",VLOOKUP(AK220,'シフト記号表（勤務時間帯）'!$C$6:$K$35,9,FALSE))</f>
        <v/>
      </c>
      <c r="AL221" s="321" t="str">
        <f>IF(AL220="","",VLOOKUP(AL220,'シフト記号表（勤務時間帯）'!$C$6:$K$35,9,FALSE))</f>
        <v/>
      </c>
      <c r="AM221" s="322" t="str">
        <f>IF(AM220="","",VLOOKUP(AM220,'シフト記号表（勤務時間帯）'!$C$6:$K$35,9,FALSE))</f>
        <v/>
      </c>
      <c r="AN221" s="320" t="str">
        <f>IF(AN220="","",VLOOKUP(AN220,'シフト記号表（勤務時間帯）'!$C$6:$K$35,9,FALSE))</f>
        <v/>
      </c>
      <c r="AO221" s="321" t="str">
        <f>IF(AO220="","",VLOOKUP(AO220,'シフト記号表（勤務時間帯）'!$C$6:$K$35,9,FALSE))</f>
        <v/>
      </c>
      <c r="AP221" s="321" t="str">
        <f>IF(AP220="","",VLOOKUP(AP220,'シフト記号表（勤務時間帯）'!$C$6:$K$35,9,FALSE))</f>
        <v/>
      </c>
      <c r="AQ221" s="321" t="str">
        <f>IF(AQ220="","",VLOOKUP(AQ220,'シフト記号表（勤務時間帯）'!$C$6:$K$35,9,FALSE))</f>
        <v/>
      </c>
      <c r="AR221" s="321" t="str">
        <f>IF(AR220="","",VLOOKUP(AR220,'シフト記号表（勤務時間帯）'!$C$6:$K$35,9,FALSE))</f>
        <v/>
      </c>
      <c r="AS221" s="321" t="str">
        <f>IF(AS220="","",VLOOKUP(AS220,'シフト記号表（勤務時間帯）'!$C$6:$K$35,9,FALSE))</f>
        <v/>
      </c>
      <c r="AT221" s="322" t="str">
        <f>IF(AT220="","",VLOOKUP(AT220,'シフト記号表（勤務時間帯）'!$C$6:$K$35,9,FALSE))</f>
        <v/>
      </c>
      <c r="AU221" s="320" t="str">
        <f>IF(AU220="","",VLOOKUP(AU220,'シフト記号表（勤務時間帯）'!$C$6:$K$35,9,FALSE))</f>
        <v/>
      </c>
      <c r="AV221" s="321" t="str">
        <f>IF(AV220="","",VLOOKUP(AV220,'シフト記号表（勤務時間帯）'!$C$6:$K$35,9,FALSE))</f>
        <v/>
      </c>
      <c r="AW221" s="321" t="str">
        <f>IF(AW220="","",VLOOKUP(AW220,'シフト記号表（勤務時間帯）'!$C$6:$K$35,9,FALSE))</f>
        <v/>
      </c>
      <c r="AX221" s="790">
        <f>IF($BB$3="４週",SUM(S221:AT221),IF($BB$3="暦月",SUM(S221:AW221),""))</f>
        <v>0</v>
      </c>
      <c r="AY221" s="791"/>
      <c r="AZ221" s="792">
        <f>IF($BB$3="４週",AX221/4,IF($BB$3="暦月",'勤務形態一覧表（100名）'!AX221/('勤務形態一覧表（100名）'!$BB$8/7),""))</f>
        <v>0</v>
      </c>
      <c r="BA221" s="793"/>
      <c r="BB221" s="783"/>
      <c r="BC221" s="758"/>
      <c r="BD221" s="758"/>
      <c r="BE221" s="758"/>
      <c r="BF221" s="759"/>
    </row>
    <row r="222" spans="2:58" ht="20.25" customHeight="1" x14ac:dyDescent="0.15">
      <c r="B222" s="831"/>
      <c r="C222" s="839"/>
      <c r="D222" s="840"/>
      <c r="E222" s="841"/>
      <c r="F222" s="395">
        <f>C220</f>
        <v>0</v>
      </c>
      <c r="G222" s="749"/>
      <c r="H222" s="753"/>
      <c r="I222" s="751"/>
      <c r="J222" s="751"/>
      <c r="K222" s="752"/>
      <c r="L222" s="760"/>
      <c r="M222" s="761"/>
      <c r="N222" s="761"/>
      <c r="O222" s="762"/>
      <c r="P222" s="828" t="s">
        <v>485</v>
      </c>
      <c r="Q222" s="829"/>
      <c r="R222" s="830"/>
      <c r="S222" s="324" t="str">
        <f>IF(S220="","",VLOOKUP(S220,'シフト記号表（勤務時間帯）'!$C$6:$U$35,19,FALSE))</f>
        <v/>
      </c>
      <c r="T222" s="325" t="str">
        <f>IF(T220="","",VLOOKUP(T220,'シフト記号表（勤務時間帯）'!$C$6:$U$35,19,FALSE))</f>
        <v/>
      </c>
      <c r="U222" s="325" t="str">
        <f>IF(U220="","",VLOOKUP(U220,'シフト記号表（勤務時間帯）'!$C$6:$U$35,19,FALSE))</f>
        <v/>
      </c>
      <c r="V222" s="325" t="str">
        <f>IF(V220="","",VLOOKUP(V220,'シフト記号表（勤務時間帯）'!$C$6:$U$35,19,FALSE))</f>
        <v/>
      </c>
      <c r="W222" s="325" t="str">
        <f>IF(W220="","",VLOOKUP(W220,'シフト記号表（勤務時間帯）'!$C$6:$U$35,19,FALSE))</f>
        <v/>
      </c>
      <c r="X222" s="325" t="str">
        <f>IF(X220="","",VLOOKUP(X220,'シフト記号表（勤務時間帯）'!$C$6:$U$35,19,FALSE))</f>
        <v/>
      </c>
      <c r="Y222" s="326" t="str">
        <f>IF(Y220="","",VLOOKUP(Y220,'シフト記号表（勤務時間帯）'!$C$6:$U$35,19,FALSE))</f>
        <v/>
      </c>
      <c r="Z222" s="324" t="str">
        <f>IF(Z220="","",VLOOKUP(Z220,'シフト記号表（勤務時間帯）'!$C$6:$U$35,19,FALSE))</f>
        <v/>
      </c>
      <c r="AA222" s="325" t="str">
        <f>IF(AA220="","",VLOOKUP(AA220,'シフト記号表（勤務時間帯）'!$C$6:$U$35,19,FALSE))</f>
        <v/>
      </c>
      <c r="AB222" s="325" t="str">
        <f>IF(AB220="","",VLOOKUP(AB220,'シフト記号表（勤務時間帯）'!$C$6:$U$35,19,FALSE))</f>
        <v/>
      </c>
      <c r="AC222" s="325" t="str">
        <f>IF(AC220="","",VLOOKUP(AC220,'シフト記号表（勤務時間帯）'!$C$6:$U$35,19,FALSE))</f>
        <v/>
      </c>
      <c r="AD222" s="325" t="str">
        <f>IF(AD220="","",VLOOKUP(AD220,'シフト記号表（勤務時間帯）'!$C$6:$U$35,19,FALSE))</f>
        <v/>
      </c>
      <c r="AE222" s="325" t="str">
        <f>IF(AE220="","",VLOOKUP(AE220,'シフト記号表（勤務時間帯）'!$C$6:$U$35,19,FALSE))</f>
        <v/>
      </c>
      <c r="AF222" s="326" t="str">
        <f>IF(AF220="","",VLOOKUP(AF220,'シフト記号表（勤務時間帯）'!$C$6:$U$35,19,FALSE))</f>
        <v/>
      </c>
      <c r="AG222" s="324" t="str">
        <f>IF(AG220="","",VLOOKUP(AG220,'シフト記号表（勤務時間帯）'!$C$6:$U$35,19,FALSE))</f>
        <v/>
      </c>
      <c r="AH222" s="325" t="str">
        <f>IF(AH220="","",VLOOKUP(AH220,'シフト記号表（勤務時間帯）'!$C$6:$U$35,19,FALSE))</f>
        <v/>
      </c>
      <c r="AI222" s="325" t="str">
        <f>IF(AI220="","",VLOOKUP(AI220,'シフト記号表（勤務時間帯）'!$C$6:$U$35,19,FALSE))</f>
        <v/>
      </c>
      <c r="AJ222" s="325" t="str">
        <f>IF(AJ220="","",VLOOKUP(AJ220,'シフト記号表（勤務時間帯）'!$C$6:$U$35,19,FALSE))</f>
        <v/>
      </c>
      <c r="AK222" s="325" t="str">
        <f>IF(AK220="","",VLOOKUP(AK220,'シフト記号表（勤務時間帯）'!$C$6:$U$35,19,FALSE))</f>
        <v/>
      </c>
      <c r="AL222" s="325" t="str">
        <f>IF(AL220="","",VLOOKUP(AL220,'シフト記号表（勤務時間帯）'!$C$6:$U$35,19,FALSE))</f>
        <v/>
      </c>
      <c r="AM222" s="326" t="str">
        <f>IF(AM220="","",VLOOKUP(AM220,'シフト記号表（勤務時間帯）'!$C$6:$U$35,19,FALSE))</f>
        <v/>
      </c>
      <c r="AN222" s="324" t="str">
        <f>IF(AN220="","",VLOOKUP(AN220,'シフト記号表（勤務時間帯）'!$C$6:$U$35,19,FALSE))</f>
        <v/>
      </c>
      <c r="AO222" s="325" t="str">
        <f>IF(AO220="","",VLOOKUP(AO220,'シフト記号表（勤務時間帯）'!$C$6:$U$35,19,FALSE))</f>
        <v/>
      </c>
      <c r="AP222" s="325" t="str">
        <f>IF(AP220="","",VLOOKUP(AP220,'シフト記号表（勤務時間帯）'!$C$6:$U$35,19,FALSE))</f>
        <v/>
      </c>
      <c r="AQ222" s="325" t="str">
        <f>IF(AQ220="","",VLOOKUP(AQ220,'シフト記号表（勤務時間帯）'!$C$6:$U$35,19,FALSE))</f>
        <v/>
      </c>
      <c r="AR222" s="325" t="str">
        <f>IF(AR220="","",VLOOKUP(AR220,'シフト記号表（勤務時間帯）'!$C$6:$U$35,19,FALSE))</f>
        <v/>
      </c>
      <c r="AS222" s="325" t="str">
        <f>IF(AS220="","",VLOOKUP(AS220,'シフト記号表（勤務時間帯）'!$C$6:$U$35,19,FALSE))</f>
        <v/>
      </c>
      <c r="AT222" s="326" t="str">
        <f>IF(AT220="","",VLOOKUP(AT220,'シフト記号表（勤務時間帯）'!$C$6:$U$35,19,FALSE))</f>
        <v/>
      </c>
      <c r="AU222" s="324" t="str">
        <f>IF(AU220="","",VLOOKUP(AU220,'シフト記号表（勤務時間帯）'!$C$6:$U$35,19,FALSE))</f>
        <v/>
      </c>
      <c r="AV222" s="325" t="str">
        <f>IF(AV220="","",VLOOKUP(AV220,'シフト記号表（勤務時間帯）'!$C$6:$U$35,19,FALSE))</f>
        <v/>
      </c>
      <c r="AW222" s="325" t="str">
        <f>IF(AW220="","",VLOOKUP(AW220,'シフト記号表（勤務時間帯）'!$C$6:$U$35,19,FALSE))</f>
        <v/>
      </c>
      <c r="AX222" s="797">
        <f>IF($BB$3="４週",SUM(S222:AT222),IF($BB$3="暦月",SUM(S222:AW222),""))</f>
        <v>0</v>
      </c>
      <c r="AY222" s="798"/>
      <c r="AZ222" s="799">
        <f>IF($BB$3="４週",AX222/4,IF($BB$3="暦月",'勤務形態一覧表（100名）'!AX222/('勤務形態一覧表（100名）'!$BB$8/7),""))</f>
        <v>0</v>
      </c>
      <c r="BA222" s="800"/>
      <c r="BB222" s="847"/>
      <c r="BC222" s="761"/>
      <c r="BD222" s="761"/>
      <c r="BE222" s="761"/>
      <c r="BF222" s="762"/>
    </row>
    <row r="223" spans="2:58" ht="20.25" customHeight="1" x14ac:dyDescent="0.15">
      <c r="B223" s="831">
        <f>B220+1</f>
        <v>68</v>
      </c>
      <c r="C223" s="833"/>
      <c r="D223" s="834"/>
      <c r="E223" s="835"/>
      <c r="F223" s="327"/>
      <c r="G223" s="747"/>
      <c r="H223" s="750"/>
      <c r="I223" s="751"/>
      <c r="J223" s="751"/>
      <c r="K223" s="752"/>
      <c r="L223" s="754"/>
      <c r="M223" s="755"/>
      <c r="N223" s="755"/>
      <c r="O223" s="756"/>
      <c r="P223" s="763" t="s">
        <v>754</v>
      </c>
      <c r="Q223" s="764"/>
      <c r="R223" s="765"/>
      <c r="S223" s="392"/>
      <c r="T223" s="393"/>
      <c r="U223" s="393"/>
      <c r="V223" s="393"/>
      <c r="W223" s="393"/>
      <c r="X223" s="393"/>
      <c r="Y223" s="394"/>
      <c r="Z223" s="392"/>
      <c r="AA223" s="393"/>
      <c r="AB223" s="393"/>
      <c r="AC223" s="393"/>
      <c r="AD223" s="393"/>
      <c r="AE223" s="393"/>
      <c r="AF223" s="394"/>
      <c r="AG223" s="392"/>
      <c r="AH223" s="393"/>
      <c r="AI223" s="393"/>
      <c r="AJ223" s="393"/>
      <c r="AK223" s="393"/>
      <c r="AL223" s="393"/>
      <c r="AM223" s="394"/>
      <c r="AN223" s="392"/>
      <c r="AO223" s="393"/>
      <c r="AP223" s="393"/>
      <c r="AQ223" s="393"/>
      <c r="AR223" s="393"/>
      <c r="AS223" s="393"/>
      <c r="AT223" s="394"/>
      <c r="AU223" s="392"/>
      <c r="AV223" s="393"/>
      <c r="AW223" s="393"/>
      <c r="AX223" s="949"/>
      <c r="AY223" s="950"/>
      <c r="AZ223" s="951"/>
      <c r="BA223" s="952"/>
      <c r="BB223" s="782"/>
      <c r="BC223" s="755"/>
      <c r="BD223" s="755"/>
      <c r="BE223" s="755"/>
      <c r="BF223" s="756"/>
    </row>
    <row r="224" spans="2:58" ht="20.25" customHeight="1" x14ac:dyDescent="0.15">
      <c r="B224" s="831"/>
      <c r="C224" s="836"/>
      <c r="D224" s="837"/>
      <c r="E224" s="838"/>
      <c r="F224" s="319"/>
      <c r="G224" s="748"/>
      <c r="H224" s="753"/>
      <c r="I224" s="751"/>
      <c r="J224" s="751"/>
      <c r="K224" s="752"/>
      <c r="L224" s="757"/>
      <c r="M224" s="758"/>
      <c r="N224" s="758"/>
      <c r="O224" s="759"/>
      <c r="P224" s="787" t="s">
        <v>484</v>
      </c>
      <c r="Q224" s="788"/>
      <c r="R224" s="789"/>
      <c r="S224" s="320" t="str">
        <f>IF(S223="","",VLOOKUP(S223,'シフト記号表（勤務時間帯）'!$C$6:$K$35,9,FALSE))</f>
        <v/>
      </c>
      <c r="T224" s="321" t="str">
        <f>IF(T223="","",VLOOKUP(T223,'シフト記号表（勤務時間帯）'!$C$6:$K$35,9,FALSE))</f>
        <v/>
      </c>
      <c r="U224" s="321" t="str">
        <f>IF(U223="","",VLOOKUP(U223,'シフト記号表（勤務時間帯）'!$C$6:$K$35,9,FALSE))</f>
        <v/>
      </c>
      <c r="V224" s="321" t="str">
        <f>IF(V223="","",VLOOKUP(V223,'シフト記号表（勤務時間帯）'!$C$6:$K$35,9,FALSE))</f>
        <v/>
      </c>
      <c r="W224" s="321" t="str">
        <f>IF(W223="","",VLOOKUP(W223,'シフト記号表（勤務時間帯）'!$C$6:$K$35,9,FALSE))</f>
        <v/>
      </c>
      <c r="X224" s="321" t="str">
        <f>IF(X223="","",VLOOKUP(X223,'シフト記号表（勤務時間帯）'!$C$6:$K$35,9,FALSE))</f>
        <v/>
      </c>
      <c r="Y224" s="322" t="str">
        <f>IF(Y223="","",VLOOKUP(Y223,'シフト記号表（勤務時間帯）'!$C$6:$K$35,9,FALSE))</f>
        <v/>
      </c>
      <c r="Z224" s="320" t="str">
        <f>IF(Z223="","",VLOOKUP(Z223,'シフト記号表（勤務時間帯）'!$C$6:$K$35,9,FALSE))</f>
        <v/>
      </c>
      <c r="AA224" s="321" t="str">
        <f>IF(AA223="","",VLOOKUP(AA223,'シフト記号表（勤務時間帯）'!$C$6:$K$35,9,FALSE))</f>
        <v/>
      </c>
      <c r="AB224" s="321" t="str">
        <f>IF(AB223="","",VLOOKUP(AB223,'シフト記号表（勤務時間帯）'!$C$6:$K$35,9,FALSE))</f>
        <v/>
      </c>
      <c r="AC224" s="321" t="str">
        <f>IF(AC223="","",VLOOKUP(AC223,'シフト記号表（勤務時間帯）'!$C$6:$K$35,9,FALSE))</f>
        <v/>
      </c>
      <c r="AD224" s="321" t="str">
        <f>IF(AD223="","",VLOOKUP(AD223,'シフト記号表（勤務時間帯）'!$C$6:$K$35,9,FALSE))</f>
        <v/>
      </c>
      <c r="AE224" s="321" t="str">
        <f>IF(AE223="","",VLOOKUP(AE223,'シフト記号表（勤務時間帯）'!$C$6:$K$35,9,FALSE))</f>
        <v/>
      </c>
      <c r="AF224" s="322" t="str">
        <f>IF(AF223="","",VLOOKUP(AF223,'シフト記号表（勤務時間帯）'!$C$6:$K$35,9,FALSE))</f>
        <v/>
      </c>
      <c r="AG224" s="320" t="str">
        <f>IF(AG223="","",VLOOKUP(AG223,'シフト記号表（勤務時間帯）'!$C$6:$K$35,9,FALSE))</f>
        <v/>
      </c>
      <c r="AH224" s="321" t="str">
        <f>IF(AH223="","",VLOOKUP(AH223,'シフト記号表（勤務時間帯）'!$C$6:$K$35,9,FALSE))</f>
        <v/>
      </c>
      <c r="AI224" s="321" t="str">
        <f>IF(AI223="","",VLOOKUP(AI223,'シフト記号表（勤務時間帯）'!$C$6:$K$35,9,FALSE))</f>
        <v/>
      </c>
      <c r="AJ224" s="321" t="str">
        <f>IF(AJ223="","",VLOOKUP(AJ223,'シフト記号表（勤務時間帯）'!$C$6:$K$35,9,FALSE))</f>
        <v/>
      </c>
      <c r="AK224" s="321" t="str">
        <f>IF(AK223="","",VLOOKUP(AK223,'シフト記号表（勤務時間帯）'!$C$6:$K$35,9,FALSE))</f>
        <v/>
      </c>
      <c r="AL224" s="321" t="str">
        <f>IF(AL223="","",VLOOKUP(AL223,'シフト記号表（勤務時間帯）'!$C$6:$K$35,9,FALSE))</f>
        <v/>
      </c>
      <c r="AM224" s="322" t="str">
        <f>IF(AM223="","",VLOOKUP(AM223,'シフト記号表（勤務時間帯）'!$C$6:$K$35,9,FALSE))</f>
        <v/>
      </c>
      <c r="AN224" s="320" t="str">
        <f>IF(AN223="","",VLOOKUP(AN223,'シフト記号表（勤務時間帯）'!$C$6:$K$35,9,FALSE))</f>
        <v/>
      </c>
      <c r="AO224" s="321" t="str">
        <f>IF(AO223="","",VLOOKUP(AO223,'シフト記号表（勤務時間帯）'!$C$6:$K$35,9,FALSE))</f>
        <v/>
      </c>
      <c r="AP224" s="321" t="str">
        <f>IF(AP223="","",VLOOKUP(AP223,'シフト記号表（勤務時間帯）'!$C$6:$K$35,9,FALSE))</f>
        <v/>
      </c>
      <c r="AQ224" s="321" t="str">
        <f>IF(AQ223="","",VLOOKUP(AQ223,'シフト記号表（勤務時間帯）'!$C$6:$K$35,9,FALSE))</f>
        <v/>
      </c>
      <c r="AR224" s="321" t="str">
        <f>IF(AR223="","",VLOOKUP(AR223,'シフト記号表（勤務時間帯）'!$C$6:$K$35,9,FALSE))</f>
        <v/>
      </c>
      <c r="AS224" s="321" t="str">
        <f>IF(AS223="","",VLOOKUP(AS223,'シフト記号表（勤務時間帯）'!$C$6:$K$35,9,FALSE))</f>
        <v/>
      </c>
      <c r="AT224" s="322" t="str">
        <f>IF(AT223="","",VLOOKUP(AT223,'シフト記号表（勤務時間帯）'!$C$6:$K$35,9,FALSE))</f>
        <v/>
      </c>
      <c r="AU224" s="320" t="str">
        <f>IF(AU223="","",VLOOKUP(AU223,'シフト記号表（勤務時間帯）'!$C$6:$K$35,9,FALSE))</f>
        <v/>
      </c>
      <c r="AV224" s="321" t="str">
        <f>IF(AV223="","",VLOOKUP(AV223,'シフト記号表（勤務時間帯）'!$C$6:$K$35,9,FALSE))</f>
        <v/>
      </c>
      <c r="AW224" s="321" t="str">
        <f>IF(AW223="","",VLOOKUP(AW223,'シフト記号表（勤務時間帯）'!$C$6:$K$35,9,FALSE))</f>
        <v/>
      </c>
      <c r="AX224" s="790">
        <f>IF($BB$3="４週",SUM(S224:AT224),IF($BB$3="暦月",SUM(S224:AW224),""))</f>
        <v>0</v>
      </c>
      <c r="AY224" s="791"/>
      <c r="AZ224" s="792">
        <f>IF($BB$3="４週",AX224/4,IF($BB$3="暦月",'勤務形態一覧表（100名）'!AX224/('勤務形態一覧表（100名）'!$BB$8/7),""))</f>
        <v>0</v>
      </c>
      <c r="BA224" s="793"/>
      <c r="BB224" s="783"/>
      <c r="BC224" s="758"/>
      <c r="BD224" s="758"/>
      <c r="BE224" s="758"/>
      <c r="BF224" s="759"/>
    </row>
    <row r="225" spans="2:58" ht="20.25" customHeight="1" x14ac:dyDescent="0.15">
      <c r="B225" s="831"/>
      <c r="C225" s="839"/>
      <c r="D225" s="840"/>
      <c r="E225" s="841"/>
      <c r="F225" s="395">
        <f>C223</f>
        <v>0</v>
      </c>
      <c r="G225" s="749"/>
      <c r="H225" s="753"/>
      <c r="I225" s="751"/>
      <c r="J225" s="751"/>
      <c r="K225" s="752"/>
      <c r="L225" s="760"/>
      <c r="M225" s="761"/>
      <c r="N225" s="761"/>
      <c r="O225" s="762"/>
      <c r="P225" s="828" t="s">
        <v>485</v>
      </c>
      <c r="Q225" s="829"/>
      <c r="R225" s="830"/>
      <c r="S225" s="324" t="str">
        <f>IF(S223="","",VLOOKUP(S223,'シフト記号表（勤務時間帯）'!$C$6:$U$35,19,FALSE))</f>
        <v/>
      </c>
      <c r="T225" s="325" t="str">
        <f>IF(T223="","",VLOOKUP(T223,'シフト記号表（勤務時間帯）'!$C$6:$U$35,19,FALSE))</f>
        <v/>
      </c>
      <c r="U225" s="325" t="str">
        <f>IF(U223="","",VLOOKUP(U223,'シフト記号表（勤務時間帯）'!$C$6:$U$35,19,FALSE))</f>
        <v/>
      </c>
      <c r="V225" s="325" t="str">
        <f>IF(V223="","",VLOOKUP(V223,'シフト記号表（勤務時間帯）'!$C$6:$U$35,19,FALSE))</f>
        <v/>
      </c>
      <c r="W225" s="325" t="str">
        <f>IF(W223="","",VLOOKUP(W223,'シフト記号表（勤務時間帯）'!$C$6:$U$35,19,FALSE))</f>
        <v/>
      </c>
      <c r="X225" s="325" t="str">
        <f>IF(X223="","",VLOOKUP(X223,'シフト記号表（勤務時間帯）'!$C$6:$U$35,19,FALSE))</f>
        <v/>
      </c>
      <c r="Y225" s="326" t="str">
        <f>IF(Y223="","",VLOOKUP(Y223,'シフト記号表（勤務時間帯）'!$C$6:$U$35,19,FALSE))</f>
        <v/>
      </c>
      <c r="Z225" s="324" t="str">
        <f>IF(Z223="","",VLOOKUP(Z223,'シフト記号表（勤務時間帯）'!$C$6:$U$35,19,FALSE))</f>
        <v/>
      </c>
      <c r="AA225" s="325" t="str">
        <f>IF(AA223="","",VLOOKUP(AA223,'シフト記号表（勤務時間帯）'!$C$6:$U$35,19,FALSE))</f>
        <v/>
      </c>
      <c r="AB225" s="325" t="str">
        <f>IF(AB223="","",VLOOKUP(AB223,'シフト記号表（勤務時間帯）'!$C$6:$U$35,19,FALSE))</f>
        <v/>
      </c>
      <c r="AC225" s="325" t="str">
        <f>IF(AC223="","",VLOOKUP(AC223,'シフト記号表（勤務時間帯）'!$C$6:$U$35,19,FALSE))</f>
        <v/>
      </c>
      <c r="AD225" s="325" t="str">
        <f>IF(AD223="","",VLOOKUP(AD223,'シフト記号表（勤務時間帯）'!$C$6:$U$35,19,FALSE))</f>
        <v/>
      </c>
      <c r="AE225" s="325" t="str">
        <f>IF(AE223="","",VLOOKUP(AE223,'シフト記号表（勤務時間帯）'!$C$6:$U$35,19,FALSE))</f>
        <v/>
      </c>
      <c r="AF225" s="326" t="str">
        <f>IF(AF223="","",VLOOKUP(AF223,'シフト記号表（勤務時間帯）'!$C$6:$U$35,19,FALSE))</f>
        <v/>
      </c>
      <c r="AG225" s="324" t="str">
        <f>IF(AG223="","",VLOOKUP(AG223,'シフト記号表（勤務時間帯）'!$C$6:$U$35,19,FALSE))</f>
        <v/>
      </c>
      <c r="AH225" s="325" t="str">
        <f>IF(AH223="","",VLOOKUP(AH223,'シフト記号表（勤務時間帯）'!$C$6:$U$35,19,FALSE))</f>
        <v/>
      </c>
      <c r="AI225" s="325" t="str">
        <f>IF(AI223="","",VLOOKUP(AI223,'シフト記号表（勤務時間帯）'!$C$6:$U$35,19,FALSE))</f>
        <v/>
      </c>
      <c r="AJ225" s="325" t="str">
        <f>IF(AJ223="","",VLOOKUP(AJ223,'シフト記号表（勤務時間帯）'!$C$6:$U$35,19,FALSE))</f>
        <v/>
      </c>
      <c r="AK225" s="325" t="str">
        <f>IF(AK223="","",VLOOKUP(AK223,'シフト記号表（勤務時間帯）'!$C$6:$U$35,19,FALSE))</f>
        <v/>
      </c>
      <c r="AL225" s="325" t="str">
        <f>IF(AL223="","",VLOOKUP(AL223,'シフト記号表（勤務時間帯）'!$C$6:$U$35,19,FALSE))</f>
        <v/>
      </c>
      <c r="AM225" s="326" t="str">
        <f>IF(AM223="","",VLOOKUP(AM223,'シフト記号表（勤務時間帯）'!$C$6:$U$35,19,FALSE))</f>
        <v/>
      </c>
      <c r="AN225" s="324" t="str">
        <f>IF(AN223="","",VLOOKUP(AN223,'シフト記号表（勤務時間帯）'!$C$6:$U$35,19,FALSE))</f>
        <v/>
      </c>
      <c r="AO225" s="325" t="str">
        <f>IF(AO223="","",VLOOKUP(AO223,'シフト記号表（勤務時間帯）'!$C$6:$U$35,19,FALSE))</f>
        <v/>
      </c>
      <c r="AP225" s="325" t="str">
        <f>IF(AP223="","",VLOOKUP(AP223,'シフト記号表（勤務時間帯）'!$C$6:$U$35,19,FALSE))</f>
        <v/>
      </c>
      <c r="AQ225" s="325" t="str">
        <f>IF(AQ223="","",VLOOKUP(AQ223,'シフト記号表（勤務時間帯）'!$C$6:$U$35,19,FALSE))</f>
        <v/>
      </c>
      <c r="AR225" s="325" t="str">
        <f>IF(AR223="","",VLOOKUP(AR223,'シフト記号表（勤務時間帯）'!$C$6:$U$35,19,FALSE))</f>
        <v/>
      </c>
      <c r="AS225" s="325" t="str">
        <f>IF(AS223="","",VLOOKUP(AS223,'シフト記号表（勤務時間帯）'!$C$6:$U$35,19,FALSE))</f>
        <v/>
      </c>
      <c r="AT225" s="326" t="str">
        <f>IF(AT223="","",VLOOKUP(AT223,'シフト記号表（勤務時間帯）'!$C$6:$U$35,19,FALSE))</f>
        <v/>
      </c>
      <c r="AU225" s="324" t="str">
        <f>IF(AU223="","",VLOOKUP(AU223,'シフト記号表（勤務時間帯）'!$C$6:$U$35,19,FALSE))</f>
        <v/>
      </c>
      <c r="AV225" s="325" t="str">
        <f>IF(AV223="","",VLOOKUP(AV223,'シフト記号表（勤務時間帯）'!$C$6:$U$35,19,FALSE))</f>
        <v/>
      </c>
      <c r="AW225" s="325" t="str">
        <f>IF(AW223="","",VLOOKUP(AW223,'シフト記号表（勤務時間帯）'!$C$6:$U$35,19,FALSE))</f>
        <v/>
      </c>
      <c r="AX225" s="797">
        <f>IF($BB$3="４週",SUM(S225:AT225),IF($BB$3="暦月",SUM(S225:AW225),""))</f>
        <v>0</v>
      </c>
      <c r="AY225" s="798"/>
      <c r="AZ225" s="799">
        <f>IF($BB$3="４週",AX225/4,IF($BB$3="暦月",'勤務形態一覧表（100名）'!AX225/('勤務形態一覧表（100名）'!$BB$8/7),""))</f>
        <v>0</v>
      </c>
      <c r="BA225" s="800"/>
      <c r="BB225" s="847"/>
      <c r="BC225" s="761"/>
      <c r="BD225" s="761"/>
      <c r="BE225" s="761"/>
      <c r="BF225" s="762"/>
    </row>
    <row r="226" spans="2:58" ht="20.25" customHeight="1" x14ac:dyDescent="0.15">
      <c r="B226" s="831">
        <f>B223+1</f>
        <v>69</v>
      </c>
      <c r="C226" s="833"/>
      <c r="D226" s="834"/>
      <c r="E226" s="835"/>
      <c r="F226" s="327"/>
      <c r="G226" s="747"/>
      <c r="H226" s="750"/>
      <c r="I226" s="751"/>
      <c r="J226" s="751"/>
      <c r="K226" s="752"/>
      <c r="L226" s="754"/>
      <c r="M226" s="755"/>
      <c r="N226" s="755"/>
      <c r="O226" s="756"/>
      <c r="P226" s="763" t="s">
        <v>754</v>
      </c>
      <c r="Q226" s="764"/>
      <c r="R226" s="765"/>
      <c r="S226" s="392"/>
      <c r="T226" s="393"/>
      <c r="U226" s="393"/>
      <c r="V226" s="393"/>
      <c r="W226" s="393"/>
      <c r="X226" s="393"/>
      <c r="Y226" s="394"/>
      <c r="Z226" s="392"/>
      <c r="AA226" s="393"/>
      <c r="AB226" s="393"/>
      <c r="AC226" s="393"/>
      <c r="AD226" s="393"/>
      <c r="AE226" s="393"/>
      <c r="AF226" s="394"/>
      <c r="AG226" s="392"/>
      <c r="AH226" s="393"/>
      <c r="AI226" s="393"/>
      <c r="AJ226" s="393"/>
      <c r="AK226" s="393"/>
      <c r="AL226" s="393"/>
      <c r="AM226" s="394"/>
      <c r="AN226" s="392"/>
      <c r="AO226" s="393"/>
      <c r="AP226" s="393"/>
      <c r="AQ226" s="393"/>
      <c r="AR226" s="393"/>
      <c r="AS226" s="393"/>
      <c r="AT226" s="394"/>
      <c r="AU226" s="392"/>
      <c r="AV226" s="393"/>
      <c r="AW226" s="393"/>
      <c r="AX226" s="949"/>
      <c r="AY226" s="950"/>
      <c r="AZ226" s="951"/>
      <c r="BA226" s="952"/>
      <c r="BB226" s="782"/>
      <c r="BC226" s="755"/>
      <c r="BD226" s="755"/>
      <c r="BE226" s="755"/>
      <c r="BF226" s="756"/>
    </row>
    <row r="227" spans="2:58" ht="20.25" customHeight="1" x14ac:dyDescent="0.15">
      <c r="B227" s="831"/>
      <c r="C227" s="836"/>
      <c r="D227" s="837"/>
      <c r="E227" s="838"/>
      <c r="F227" s="319"/>
      <c r="G227" s="748"/>
      <c r="H227" s="753"/>
      <c r="I227" s="751"/>
      <c r="J227" s="751"/>
      <c r="K227" s="752"/>
      <c r="L227" s="757"/>
      <c r="M227" s="758"/>
      <c r="N227" s="758"/>
      <c r="O227" s="759"/>
      <c r="P227" s="787" t="s">
        <v>484</v>
      </c>
      <c r="Q227" s="788"/>
      <c r="R227" s="789"/>
      <c r="S227" s="320" t="str">
        <f>IF(S226="","",VLOOKUP(S226,'シフト記号表（勤務時間帯）'!$C$6:$K$35,9,FALSE))</f>
        <v/>
      </c>
      <c r="T227" s="321" t="str">
        <f>IF(T226="","",VLOOKUP(T226,'シフト記号表（勤務時間帯）'!$C$6:$K$35,9,FALSE))</f>
        <v/>
      </c>
      <c r="U227" s="321" t="str">
        <f>IF(U226="","",VLOOKUP(U226,'シフト記号表（勤務時間帯）'!$C$6:$K$35,9,FALSE))</f>
        <v/>
      </c>
      <c r="V227" s="321" t="str">
        <f>IF(V226="","",VLOOKUP(V226,'シフト記号表（勤務時間帯）'!$C$6:$K$35,9,FALSE))</f>
        <v/>
      </c>
      <c r="W227" s="321" t="str">
        <f>IF(W226="","",VLOOKUP(W226,'シフト記号表（勤務時間帯）'!$C$6:$K$35,9,FALSE))</f>
        <v/>
      </c>
      <c r="X227" s="321" t="str">
        <f>IF(X226="","",VLOOKUP(X226,'シフト記号表（勤務時間帯）'!$C$6:$K$35,9,FALSE))</f>
        <v/>
      </c>
      <c r="Y227" s="322" t="str">
        <f>IF(Y226="","",VLOOKUP(Y226,'シフト記号表（勤務時間帯）'!$C$6:$K$35,9,FALSE))</f>
        <v/>
      </c>
      <c r="Z227" s="320" t="str">
        <f>IF(Z226="","",VLOOKUP(Z226,'シフト記号表（勤務時間帯）'!$C$6:$K$35,9,FALSE))</f>
        <v/>
      </c>
      <c r="AA227" s="321" t="str">
        <f>IF(AA226="","",VLOOKUP(AA226,'シフト記号表（勤務時間帯）'!$C$6:$K$35,9,FALSE))</f>
        <v/>
      </c>
      <c r="AB227" s="321" t="str">
        <f>IF(AB226="","",VLOOKUP(AB226,'シフト記号表（勤務時間帯）'!$C$6:$K$35,9,FALSE))</f>
        <v/>
      </c>
      <c r="AC227" s="321" t="str">
        <f>IF(AC226="","",VLOOKUP(AC226,'シフト記号表（勤務時間帯）'!$C$6:$K$35,9,FALSE))</f>
        <v/>
      </c>
      <c r="AD227" s="321" t="str">
        <f>IF(AD226="","",VLOOKUP(AD226,'シフト記号表（勤務時間帯）'!$C$6:$K$35,9,FALSE))</f>
        <v/>
      </c>
      <c r="AE227" s="321" t="str">
        <f>IF(AE226="","",VLOOKUP(AE226,'シフト記号表（勤務時間帯）'!$C$6:$K$35,9,FALSE))</f>
        <v/>
      </c>
      <c r="AF227" s="322" t="str">
        <f>IF(AF226="","",VLOOKUP(AF226,'シフト記号表（勤務時間帯）'!$C$6:$K$35,9,FALSE))</f>
        <v/>
      </c>
      <c r="AG227" s="320" t="str">
        <f>IF(AG226="","",VLOOKUP(AG226,'シフト記号表（勤務時間帯）'!$C$6:$K$35,9,FALSE))</f>
        <v/>
      </c>
      <c r="AH227" s="321" t="str">
        <f>IF(AH226="","",VLOOKUP(AH226,'シフト記号表（勤務時間帯）'!$C$6:$K$35,9,FALSE))</f>
        <v/>
      </c>
      <c r="AI227" s="321" t="str">
        <f>IF(AI226="","",VLOOKUP(AI226,'シフト記号表（勤務時間帯）'!$C$6:$K$35,9,FALSE))</f>
        <v/>
      </c>
      <c r="AJ227" s="321" t="str">
        <f>IF(AJ226="","",VLOOKUP(AJ226,'シフト記号表（勤務時間帯）'!$C$6:$K$35,9,FALSE))</f>
        <v/>
      </c>
      <c r="AK227" s="321" t="str">
        <f>IF(AK226="","",VLOOKUP(AK226,'シフト記号表（勤務時間帯）'!$C$6:$K$35,9,FALSE))</f>
        <v/>
      </c>
      <c r="AL227" s="321" t="str">
        <f>IF(AL226="","",VLOOKUP(AL226,'シフト記号表（勤務時間帯）'!$C$6:$K$35,9,FALSE))</f>
        <v/>
      </c>
      <c r="AM227" s="322" t="str">
        <f>IF(AM226="","",VLOOKUP(AM226,'シフト記号表（勤務時間帯）'!$C$6:$K$35,9,FALSE))</f>
        <v/>
      </c>
      <c r="AN227" s="320" t="str">
        <f>IF(AN226="","",VLOOKUP(AN226,'シフト記号表（勤務時間帯）'!$C$6:$K$35,9,FALSE))</f>
        <v/>
      </c>
      <c r="AO227" s="321" t="str">
        <f>IF(AO226="","",VLOOKUP(AO226,'シフト記号表（勤務時間帯）'!$C$6:$K$35,9,FALSE))</f>
        <v/>
      </c>
      <c r="AP227" s="321" t="str">
        <f>IF(AP226="","",VLOOKUP(AP226,'シフト記号表（勤務時間帯）'!$C$6:$K$35,9,FALSE))</f>
        <v/>
      </c>
      <c r="AQ227" s="321" t="str">
        <f>IF(AQ226="","",VLOOKUP(AQ226,'シフト記号表（勤務時間帯）'!$C$6:$K$35,9,FALSE))</f>
        <v/>
      </c>
      <c r="AR227" s="321" t="str">
        <f>IF(AR226="","",VLOOKUP(AR226,'シフト記号表（勤務時間帯）'!$C$6:$K$35,9,FALSE))</f>
        <v/>
      </c>
      <c r="AS227" s="321" t="str">
        <f>IF(AS226="","",VLOOKUP(AS226,'シフト記号表（勤務時間帯）'!$C$6:$K$35,9,FALSE))</f>
        <v/>
      </c>
      <c r="AT227" s="322" t="str">
        <f>IF(AT226="","",VLOOKUP(AT226,'シフト記号表（勤務時間帯）'!$C$6:$K$35,9,FALSE))</f>
        <v/>
      </c>
      <c r="AU227" s="320" t="str">
        <f>IF(AU226="","",VLOOKUP(AU226,'シフト記号表（勤務時間帯）'!$C$6:$K$35,9,FALSE))</f>
        <v/>
      </c>
      <c r="AV227" s="321" t="str">
        <f>IF(AV226="","",VLOOKUP(AV226,'シフト記号表（勤務時間帯）'!$C$6:$K$35,9,FALSE))</f>
        <v/>
      </c>
      <c r="AW227" s="321" t="str">
        <f>IF(AW226="","",VLOOKUP(AW226,'シフト記号表（勤務時間帯）'!$C$6:$K$35,9,FALSE))</f>
        <v/>
      </c>
      <c r="AX227" s="790">
        <f>IF($BB$3="４週",SUM(S227:AT227),IF($BB$3="暦月",SUM(S227:AW227),""))</f>
        <v>0</v>
      </c>
      <c r="AY227" s="791"/>
      <c r="AZ227" s="792">
        <f>IF($BB$3="４週",AX227/4,IF($BB$3="暦月",'勤務形態一覧表（100名）'!AX227/('勤務形態一覧表（100名）'!$BB$8/7),""))</f>
        <v>0</v>
      </c>
      <c r="BA227" s="793"/>
      <c r="BB227" s="783"/>
      <c r="BC227" s="758"/>
      <c r="BD227" s="758"/>
      <c r="BE227" s="758"/>
      <c r="BF227" s="759"/>
    </row>
    <row r="228" spans="2:58" ht="20.25" customHeight="1" x14ac:dyDescent="0.15">
      <c r="B228" s="831"/>
      <c r="C228" s="839"/>
      <c r="D228" s="840"/>
      <c r="E228" s="841"/>
      <c r="F228" s="395">
        <f>C226</f>
        <v>0</v>
      </c>
      <c r="G228" s="749"/>
      <c r="H228" s="753"/>
      <c r="I228" s="751"/>
      <c r="J228" s="751"/>
      <c r="K228" s="752"/>
      <c r="L228" s="760"/>
      <c r="M228" s="761"/>
      <c r="N228" s="761"/>
      <c r="O228" s="762"/>
      <c r="P228" s="828" t="s">
        <v>485</v>
      </c>
      <c r="Q228" s="829"/>
      <c r="R228" s="830"/>
      <c r="S228" s="324" t="str">
        <f>IF(S226="","",VLOOKUP(S226,'シフト記号表（勤務時間帯）'!$C$6:$U$35,19,FALSE))</f>
        <v/>
      </c>
      <c r="T228" s="325" t="str">
        <f>IF(T226="","",VLOOKUP(T226,'シフト記号表（勤務時間帯）'!$C$6:$U$35,19,FALSE))</f>
        <v/>
      </c>
      <c r="U228" s="325" t="str">
        <f>IF(U226="","",VLOOKUP(U226,'シフト記号表（勤務時間帯）'!$C$6:$U$35,19,FALSE))</f>
        <v/>
      </c>
      <c r="V228" s="325" t="str">
        <f>IF(V226="","",VLOOKUP(V226,'シフト記号表（勤務時間帯）'!$C$6:$U$35,19,FALSE))</f>
        <v/>
      </c>
      <c r="W228" s="325" t="str">
        <f>IF(W226="","",VLOOKUP(W226,'シフト記号表（勤務時間帯）'!$C$6:$U$35,19,FALSE))</f>
        <v/>
      </c>
      <c r="X228" s="325" t="str">
        <f>IF(X226="","",VLOOKUP(X226,'シフト記号表（勤務時間帯）'!$C$6:$U$35,19,FALSE))</f>
        <v/>
      </c>
      <c r="Y228" s="326" t="str">
        <f>IF(Y226="","",VLOOKUP(Y226,'シフト記号表（勤務時間帯）'!$C$6:$U$35,19,FALSE))</f>
        <v/>
      </c>
      <c r="Z228" s="324" t="str">
        <f>IF(Z226="","",VLOOKUP(Z226,'シフト記号表（勤務時間帯）'!$C$6:$U$35,19,FALSE))</f>
        <v/>
      </c>
      <c r="AA228" s="325" t="str">
        <f>IF(AA226="","",VLOOKUP(AA226,'シフト記号表（勤務時間帯）'!$C$6:$U$35,19,FALSE))</f>
        <v/>
      </c>
      <c r="AB228" s="325" t="str">
        <f>IF(AB226="","",VLOOKUP(AB226,'シフト記号表（勤務時間帯）'!$C$6:$U$35,19,FALSE))</f>
        <v/>
      </c>
      <c r="AC228" s="325" t="str">
        <f>IF(AC226="","",VLOOKUP(AC226,'シフト記号表（勤務時間帯）'!$C$6:$U$35,19,FALSE))</f>
        <v/>
      </c>
      <c r="AD228" s="325" t="str">
        <f>IF(AD226="","",VLOOKUP(AD226,'シフト記号表（勤務時間帯）'!$C$6:$U$35,19,FALSE))</f>
        <v/>
      </c>
      <c r="AE228" s="325" t="str">
        <f>IF(AE226="","",VLOOKUP(AE226,'シフト記号表（勤務時間帯）'!$C$6:$U$35,19,FALSE))</f>
        <v/>
      </c>
      <c r="AF228" s="326" t="str">
        <f>IF(AF226="","",VLOOKUP(AF226,'シフト記号表（勤務時間帯）'!$C$6:$U$35,19,FALSE))</f>
        <v/>
      </c>
      <c r="AG228" s="324" t="str">
        <f>IF(AG226="","",VLOOKUP(AG226,'シフト記号表（勤務時間帯）'!$C$6:$U$35,19,FALSE))</f>
        <v/>
      </c>
      <c r="AH228" s="325" t="str">
        <f>IF(AH226="","",VLOOKUP(AH226,'シフト記号表（勤務時間帯）'!$C$6:$U$35,19,FALSE))</f>
        <v/>
      </c>
      <c r="AI228" s="325" t="str">
        <f>IF(AI226="","",VLOOKUP(AI226,'シフト記号表（勤務時間帯）'!$C$6:$U$35,19,FALSE))</f>
        <v/>
      </c>
      <c r="AJ228" s="325" t="str">
        <f>IF(AJ226="","",VLOOKUP(AJ226,'シフト記号表（勤務時間帯）'!$C$6:$U$35,19,FALSE))</f>
        <v/>
      </c>
      <c r="AK228" s="325" t="str">
        <f>IF(AK226="","",VLOOKUP(AK226,'シフト記号表（勤務時間帯）'!$C$6:$U$35,19,FALSE))</f>
        <v/>
      </c>
      <c r="AL228" s="325" t="str">
        <f>IF(AL226="","",VLOOKUP(AL226,'シフト記号表（勤務時間帯）'!$C$6:$U$35,19,FALSE))</f>
        <v/>
      </c>
      <c r="AM228" s="326" t="str">
        <f>IF(AM226="","",VLOOKUP(AM226,'シフト記号表（勤務時間帯）'!$C$6:$U$35,19,FALSE))</f>
        <v/>
      </c>
      <c r="AN228" s="324" t="str">
        <f>IF(AN226="","",VLOOKUP(AN226,'シフト記号表（勤務時間帯）'!$C$6:$U$35,19,FALSE))</f>
        <v/>
      </c>
      <c r="AO228" s="325" t="str">
        <f>IF(AO226="","",VLOOKUP(AO226,'シフト記号表（勤務時間帯）'!$C$6:$U$35,19,FALSE))</f>
        <v/>
      </c>
      <c r="AP228" s="325" t="str">
        <f>IF(AP226="","",VLOOKUP(AP226,'シフト記号表（勤務時間帯）'!$C$6:$U$35,19,FALSE))</f>
        <v/>
      </c>
      <c r="AQ228" s="325" t="str">
        <f>IF(AQ226="","",VLOOKUP(AQ226,'シフト記号表（勤務時間帯）'!$C$6:$U$35,19,FALSE))</f>
        <v/>
      </c>
      <c r="AR228" s="325" t="str">
        <f>IF(AR226="","",VLOOKUP(AR226,'シフト記号表（勤務時間帯）'!$C$6:$U$35,19,FALSE))</f>
        <v/>
      </c>
      <c r="AS228" s="325" t="str">
        <f>IF(AS226="","",VLOOKUP(AS226,'シフト記号表（勤務時間帯）'!$C$6:$U$35,19,FALSE))</f>
        <v/>
      </c>
      <c r="AT228" s="326" t="str">
        <f>IF(AT226="","",VLOOKUP(AT226,'シフト記号表（勤務時間帯）'!$C$6:$U$35,19,FALSE))</f>
        <v/>
      </c>
      <c r="AU228" s="324" t="str">
        <f>IF(AU226="","",VLOOKUP(AU226,'シフト記号表（勤務時間帯）'!$C$6:$U$35,19,FALSE))</f>
        <v/>
      </c>
      <c r="AV228" s="325" t="str">
        <f>IF(AV226="","",VLOOKUP(AV226,'シフト記号表（勤務時間帯）'!$C$6:$U$35,19,FALSE))</f>
        <v/>
      </c>
      <c r="AW228" s="325" t="str">
        <f>IF(AW226="","",VLOOKUP(AW226,'シフト記号表（勤務時間帯）'!$C$6:$U$35,19,FALSE))</f>
        <v/>
      </c>
      <c r="AX228" s="797">
        <f>IF($BB$3="４週",SUM(S228:AT228),IF($BB$3="暦月",SUM(S228:AW228),""))</f>
        <v>0</v>
      </c>
      <c r="AY228" s="798"/>
      <c r="AZ228" s="799">
        <f>IF($BB$3="４週",AX228/4,IF($BB$3="暦月",'勤務形態一覧表（100名）'!AX228/('勤務形態一覧表（100名）'!$BB$8/7),""))</f>
        <v>0</v>
      </c>
      <c r="BA228" s="800"/>
      <c r="BB228" s="847"/>
      <c r="BC228" s="761"/>
      <c r="BD228" s="761"/>
      <c r="BE228" s="761"/>
      <c r="BF228" s="762"/>
    </row>
    <row r="229" spans="2:58" ht="20.25" customHeight="1" x14ac:dyDescent="0.15">
      <c r="B229" s="831">
        <f>B226+1</f>
        <v>70</v>
      </c>
      <c r="C229" s="833"/>
      <c r="D229" s="834"/>
      <c r="E229" s="835"/>
      <c r="F229" s="327"/>
      <c r="G229" s="747"/>
      <c r="H229" s="750"/>
      <c r="I229" s="751"/>
      <c r="J229" s="751"/>
      <c r="K229" s="752"/>
      <c r="L229" s="754"/>
      <c r="M229" s="755"/>
      <c r="N229" s="755"/>
      <c r="O229" s="756"/>
      <c r="P229" s="763" t="s">
        <v>754</v>
      </c>
      <c r="Q229" s="764"/>
      <c r="R229" s="765"/>
      <c r="S229" s="392"/>
      <c r="T229" s="393"/>
      <c r="U229" s="393"/>
      <c r="V229" s="393"/>
      <c r="W229" s="393"/>
      <c r="X229" s="393"/>
      <c r="Y229" s="394"/>
      <c r="Z229" s="392"/>
      <c r="AA229" s="393"/>
      <c r="AB229" s="393"/>
      <c r="AC229" s="393"/>
      <c r="AD229" s="393"/>
      <c r="AE229" s="393"/>
      <c r="AF229" s="394"/>
      <c r="AG229" s="392"/>
      <c r="AH229" s="393"/>
      <c r="AI229" s="393"/>
      <c r="AJ229" s="393"/>
      <c r="AK229" s="393"/>
      <c r="AL229" s="393"/>
      <c r="AM229" s="394"/>
      <c r="AN229" s="392"/>
      <c r="AO229" s="393"/>
      <c r="AP229" s="393"/>
      <c r="AQ229" s="393"/>
      <c r="AR229" s="393"/>
      <c r="AS229" s="393"/>
      <c r="AT229" s="394"/>
      <c r="AU229" s="392"/>
      <c r="AV229" s="393"/>
      <c r="AW229" s="393"/>
      <c r="AX229" s="949"/>
      <c r="AY229" s="950"/>
      <c r="AZ229" s="951"/>
      <c r="BA229" s="952"/>
      <c r="BB229" s="782"/>
      <c r="BC229" s="755"/>
      <c r="BD229" s="755"/>
      <c r="BE229" s="755"/>
      <c r="BF229" s="756"/>
    </row>
    <row r="230" spans="2:58" ht="20.25" customHeight="1" x14ac:dyDescent="0.15">
      <c r="B230" s="831"/>
      <c r="C230" s="836"/>
      <c r="D230" s="837"/>
      <c r="E230" s="838"/>
      <c r="F230" s="319"/>
      <c r="G230" s="748"/>
      <c r="H230" s="753"/>
      <c r="I230" s="751"/>
      <c r="J230" s="751"/>
      <c r="K230" s="752"/>
      <c r="L230" s="757"/>
      <c r="M230" s="758"/>
      <c r="N230" s="758"/>
      <c r="O230" s="759"/>
      <c r="P230" s="787" t="s">
        <v>484</v>
      </c>
      <c r="Q230" s="788"/>
      <c r="R230" s="789"/>
      <c r="S230" s="320" t="str">
        <f>IF(S229="","",VLOOKUP(S229,'シフト記号表（勤務時間帯）'!$C$6:$K$35,9,FALSE))</f>
        <v/>
      </c>
      <c r="T230" s="321" t="str">
        <f>IF(T229="","",VLOOKUP(T229,'シフト記号表（勤務時間帯）'!$C$6:$K$35,9,FALSE))</f>
        <v/>
      </c>
      <c r="U230" s="321" t="str">
        <f>IF(U229="","",VLOOKUP(U229,'シフト記号表（勤務時間帯）'!$C$6:$K$35,9,FALSE))</f>
        <v/>
      </c>
      <c r="V230" s="321" t="str">
        <f>IF(V229="","",VLOOKUP(V229,'シフト記号表（勤務時間帯）'!$C$6:$K$35,9,FALSE))</f>
        <v/>
      </c>
      <c r="W230" s="321" t="str">
        <f>IF(W229="","",VLOOKUP(W229,'シフト記号表（勤務時間帯）'!$C$6:$K$35,9,FALSE))</f>
        <v/>
      </c>
      <c r="X230" s="321" t="str">
        <f>IF(X229="","",VLOOKUP(X229,'シフト記号表（勤務時間帯）'!$C$6:$K$35,9,FALSE))</f>
        <v/>
      </c>
      <c r="Y230" s="322" t="str">
        <f>IF(Y229="","",VLOOKUP(Y229,'シフト記号表（勤務時間帯）'!$C$6:$K$35,9,FALSE))</f>
        <v/>
      </c>
      <c r="Z230" s="320" t="str">
        <f>IF(Z229="","",VLOOKUP(Z229,'シフト記号表（勤務時間帯）'!$C$6:$K$35,9,FALSE))</f>
        <v/>
      </c>
      <c r="AA230" s="321" t="str">
        <f>IF(AA229="","",VLOOKUP(AA229,'シフト記号表（勤務時間帯）'!$C$6:$K$35,9,FALSE))</f>
        <v/>
      </c>
      <c r="AB230" s="321" t="str">
        <f>IF(AB229="","",VLOOKUP(AB229,'シフト記号表（勤務時間帯）'!$C$6:$K$35,9,FALSE))</f>
        <v/>
      </c>
      <c r="AC230" s="321" t="str">
        <f>IF(AC229="","",VLOOKUP(AC229,'シフト記号表（勤務時間帯）'!$C$6:$K$35,9,FALSE))</f>
        <v/>
      </c>
      <c r="AD230" s="321" t="str">
        <f>IF(AD229="","",VLOOKUP(AD229,'シフト記号表（勤務時間帯）'!$C$6:$K$35,9,FALSE))</f>
        <v/>
      </c>
      <c r="AE230" s="321" t="str">
        <f>IF(AE229="","",VLOOKUP(AE229,'シフト記号表（勤務時間帯）'!$C$6:$K$35,9,FALSE))</f>
        <v/>
      </c>
      <c r="AF230" s="322" t="str">
        <f>IF(AF229="","",VLOOKUP(AF229,'シフト記号表（勤務時間帯）'!$C$6:$K$35,9,FALSE))</f>
        <v/>
      </c>
      <c r="AG230" s="320" t="str">
        <f>IF(AG229="","",VLOOKUP(AG229,'シフト記号表（勤務時間帯）'!$C$6:$K$35,9,FALSE))</f>
        <v/>
      </c>
      <c r="AH230" s="321" t="str">
        <f>IF(AH229="","",VLOOKUP(AH229,'シフト記号表（勤務時間帯）'!$C$6:$K$35,9,FALSE))</f>
        <v/>
      </c>
      <c r="AI230" s="321" t="str">
        <f>IF(AI229="","",VLOOKUP(AI229,'シフト記号表（勤務時間帯）'!$C$6:$K$35,9,FALSE))</f>
        <v/>
      </c>
      <c r="AJ230" s="321" t="str">
        <f>IF(AJ229="","",VLOOKUP(AJ229,'シフト記号表（勤務時間帯）'!$C$6:$K$35,9,FALSE))</f>
        <v/>
      </c>
      <c r="AK230" s="321" t="str">
        <f>IF(AK229="","",VLOOKUP(AK229,'シフト記号表（勤務時間帯）'!$C$6:$K$35,9,FALSE))</f>
        <v/>
      </c>
      <c r="AL230" s="321" t="str">
        <f>IF(AL229="","",VLOOKUP(AL229,'シフト記号表（勤務時間帯）'!$C$6:$K$35,9,FALSE))</f>
        <v/>
      </c>
      <c r="AM230" s="322" t="str">
        <f>IF(AM229="","",VLOOKUP(AM229,'シフト記号表（勤務時間帯）'!$C$6:$K$35,9,FALSE))</f>
        <v/>
      </c>
      <c r="AN230" s="320" t="str">
        <f>IF(AN229="","",VLOOKUP(AN229,'シフト記号表（勤務時間帯）'!$C$6:$K$35,9,FALSE))</f>
        <v/>
      </c>
      <c r="AO230" s="321" t="str">
        <f>IF(AO229="","",VLOOKUP(AO229,'シフト記号表（勤務時間帯）'!$C$6:$K$35,9,FALSE))</f>
        <v/>
      </c>
      <c r="AP230" s="321" t="str">
        <f>IF(AP229="","",VLOOKUP(AP229,'シフト記号表（勤務時間帯）'!$C$6:$K$35,9,FALSE))</f>
        <v/>
      </c>
      <c r="AQ230" s="321" t="str">
        <f>IF(AQ229="","",VLOOKUP(AQ229,'シフト記号表（勤務時間帯）'!$C$6:$K$35,9,FALSE))</f>
        <v/>
      </c>
      <c r="AR230" s="321" t="str">
        <f>IF(AR229="","",VLOOKUP(AR229,'シフト記号表（勤務時間帯）'!$C$6:$K$35,9,FALSE))</f>
        <v/>
      </c>
      <c r="AS230" s="321" t="str">
        <f>IF(AS229="","",VLOOKUP(AS229,'シフト記号表（勤務時間帯）'!$C$6:$K$35,9,FALSE))</f>
        <v/>
      </c>
      <c r="AT230" s="322" t="str">
        <f>IF(AT229="","",VLOOKUP(AT229,'シフト記号表（勤務時間帯）'!$C$6:$K$35,9,FALSE))</f>
        <v/>
      </c>
      <c r="AU230" s="320" t="str">
        <f>IF(AU229="","",VLOOKUP(AU229,'シフト記号表（勤務時間帯）'!$C$6:$K$35,9,FALSE))</f>
        <v/>
      </c>
      <c r="AV230" s="321" t="str">
        <f>IF(AV229="","",VLOOKUP(AV229,'シフト記号表（勤務時間帯）'!$C$6:$K$35,9,FALSE))</f>
        <v/>
      </c>
      <c r="AW230" s="321" t="str">
        <f>IF(AW229="","",VLOOKUP(AW229,'シフト記号表（勤務時間帯）'!$C$6:$K$35,9,FALSE))</f>
        <v/>
      </c>
      <c r="AX230" s="790">
        <f>IF($BB$3="４週",SUM(S230:AT230),IF($BB$3="暦月",SUM(S230:AW230),""))</f>
        <v>0</v>
      </c>
      <c r="AY230" s="791"/>
      <c r="AZ230" s="792">
        <f>IF($BB$3="４週",AX230/4,IF($BB$3="暦月",'勤務形態一覧表（100名）'!AX230/('勤務形態一覧表（100名）'!$BB$8/7),""))</f>
        <v>0</v>
      </c>
      <c r="BA230" s="793"/>
      <c r="BB230" s="783"/>
      <c r="BC230" s="758"/>
      <c r="BD230" s="758"/>
      <c r="BE230" s="758"/>
      <c r="BF230" s="759"/>
    </row>
    <row r="231" spans="2:58" ht="20.25" customHeight="1" x14ac:dyDescent="0.15">
      <c r="B231" s="831"/>
      <c r="C231" s="839"/>
      <c r="D231" s="840"/>
      <c r="E231" s="841"/>
      <c r="F231" s="395">
        <f>C229</f>
        <v>0</v>
      </c>
      <c r="G231" s="749"/>
      <c r="H231" s="753"/>
      <c r="I231" s="751"/>
      <c r="J231" s="751"/>
      <c r="K231" s="752"/>
      <c r="L231" s="760"/>
      <c r="M231" s="761"/>
      <c r="N231" s="761"/>
      <c r="O231" s="762"/>
      <c r="P231" s="828" t="s">
        <v>485</v>
      </c>
      <c r="Q231" s="829"/>
      <c r="R231" s="830"/>
      <c r="S231" s="324" t="str">
        <f>IF(S229="","",VLOOKUP(S229,'シフト記号表（勤務時間帯）'!$C$6:$U$35,19,FALSE))</f>
        <v/>
      </c>
      <c r="T231" s="325" t="str">
        <f>IF(T229="","",VLOOKUP(T229,'シフト記号表（勤務時間帯）'!$C$6:$U$35,19,FALSE))</f>
        <v/>
      </c>
      <c r="U231" s="325" t="str">
        <f>IF(U229="","",VLOOKUP(U229,'シフト記号表（勤務時間帯）'!$C$6:$U$35,19,FALSE))</f>
        <v/>
      </c>
      <c r="V231" s="325" t="str">
        <f>IF(V229="","",VLOOKUP(V229,'シフト記号表（勤務時間帯）'!$C$6:$U$35,19,FALSE))</f>
        <v/>
      </c>
      <c r="W231" s="325" t="str">
        <f>IF(W229="","",VLOOKUP(W229,'シフト記号表（勤務時間帯）'!$C$6:$U$35,19,FALSE))</f>
        <v/>
      </c>
      <c r="X231" s="325" t="str">
        <f>IF(X229="","",VLOOKUP(X229,'シフト記号表（勤務時間帯）'!$C$6:$U$35,19,FALSE))</f>
        <v/>
      </c>
      <c r="Y231" s="326" t="str">
        <f>IF(Y229="","",VLOOKUP(Y229,'シフト記号表（勤務時間帯）'!$C$6:$U$35,19,FALSE))</f>
        <v/>
      </c>
      <c r="Z231" s="324" t="str">
        <f>IF(Z229="","",VLOOKUP(Z229,'シフト記号表（勤務時間帯）'!$C$6:$U$35,19,FALSE))</f>
        <v/>
      </c>
      <c r="AA231" s="325" t="str">
        <f>IF(AA229="","",VLOOKUP(AA229,'シフト記号表（勤務時間帯）'!$C$6:$U$35,19,FALSE))</f>
        <v/>
      </c>
      <c r="AB231" s="325" t="str">
        <f>IF(AB229="","",VLOOKUP(AB229,'シフト記号表（勤務時間帯）'!$C$6:$U$35,19,FALSE))</f>
        <v/>
      </c>
      <c r="AC231" s="325" t="str">
        <f>IF(AC229="","",VLOOKUP(AC229,'シフト記号表（勤務時間帯）'!$C$6:$U$35,19,FALSE))</f>
        <v/>
      </c>
      <c r="AD231" s="325" t="str">
        <f>IF(AD229="","",VLOOKUP(AD229,'シフト記号表（勤務時間帯）'!$C$6:$U$35,19,FALSE))</f>
        <v/>
      </c>
      <c r="AE231" s="325" t="str">
        <f>IF(AE229="","",VLOOKUP(AE229,'シフト記号表（勤務時間帯）'!$C$6:$U$35,19,FALSE))</f>
        <v/>
      </c>
      <c r="AF231" s="326" t="str">
        <f>IF(AF229="","",VLOOKUP(AF229,'シフト記号表（勤務時間帯）'!$C$6:$U$35,19,FALSE))</f>
        <v/>
      </c>
      <c r="AG231" s="324" t="str">
        <f>IF(AG229="","",VLOOKUP(AG229,'シフト記号表（勤務時間帯）'!$C$6:$U$35,19,FALSE))</f>
        <v/>
      </c>
      <c r="AH231" s="325" t="str">
        <f>IF(AH229="","",VLOOKUP(AH229,'シフト記号表（勤務時間帯）'!$C$6:$U$35,19,FALSE))</f>
        <v/>
      </c>
      <c r="AI231" s="325" t="str">
        <f>IF(AI229="","",VLOOKUP(AI229,'シフト記号表（勤務時間帯）'!$C$6:$U$35,19,FALSE))</f>
        <v/>
      </c>
      <c r="AJ231" s="325" t="str">
        <f>IF(AJ229="","",VLOOKUP(AJ229,'シフト記号表（勤務時間帯）'!$C$6:$U$35,19,FALSE))</f>
        <v/>
      </c>
      <c r="AK231" s="325" t="str">
        <f>IF(AK229="","",VLOOKUP(AK229,'シフト記号表（勤務時間帯）'!$C$6:$U$35,19,FALSE))</f>
        <v/>
      </c>
      <c r="AL231" s="325" t="str">
        <f>IF(AL229="","",VLOOKUP(AL229,'シフト記号表（勤務時間帯）'!$C$6:$U$35,19,FALSE))</f>
        <v/>
      </c>
      <c r="AM231" s="326" t="str">
        <f>IF(AM229="","",VLOOKUP(AM229,'シフト記号表（勤務時間帯）'!$C$6:$U$35,19,FALSE))</f>
        <v/>
      </c>
      <c r="AN231" s="324" t="str">
        <f>IF(AN229="","",VLOOKUP(AN229,'シフト記号表（勤務時間帯）'!$C$6:$U$35,19,FALSE))</f>
        <v/>
      </c>
      <c r="AO231" s="325" t="str">
        <f>IF(AO229="","",VLOOKUP(AO229,'シフト記号表（勤務時間帯）'!$C$6:$U$35,19,FALSE))</f>
        <v/>
      </c>
      <c r="AP231" s="325" t="str">
        <f>IF(AP229="","",VLOOKUP(AP229,'シフト記号表（勤務時間帯）'!$C$6:$U$35,19,FALSE))</f>
        <v/>
      </c>
      <c r="AQ231" s="325" t="str">
        <f>IF(AQ229="","",VLOOKUP(AQ229,'シフト記号表（勤務時間帯）'!$C$6:$U$35,19,FALSE))</f>
        <v/>
      </c>
      <c r="AR231" s="325" t="str">
        <f>IF(AR229="","",VLOOKUP(AR229,'シフト記号表（勤務時間帯）'!$C$6:$U$35,19,FALSE))</f>
        <v/>
      </c>
      <c r="AS231" s="325" t="str">
        <f>IF(AS229="","",VLOOKUP(AS229,'シフト記号表（勤務時間帯）'!$C$6:$U$35,19,FALSE))</f>
        <v/>
      </c>
      <c r="AT231" s="326" t="str">
        <f>IF(AT229="","",VLOOKUP(AT229,'シフト記号表（勤務時間帯）'!$C$6:$U$35,19,FALSE))</f>
        <v/>
      </c>
      <c r="AU231" s="324" t="str">
        <f>IF(AU229="","",VLOOKUP(AU229,'シフト記号表（勤務時間帯）'!$C$6:$U$35,19,FALSE))</f>
        <v/>
      </c>
      <c r="AV231" s="325" t="str">
        <f>IF(AV229="","",VLOOKUP(AV229,'シフト記号表（勤務時間帯）'!$C$6:$U$35,19,FALSE))</f>
        <v/>
      </c>
      <c r="AW231" s="325" t="str">
        <f>IF(AW229="","",VLOOKUP(AW229,'シフト記号表（勤務時間帯）'!$C$6:$U$35,19,FALSE))</f>
        <v/>
      </c>
      <c r="AX231" s="797">
        <f>IF($BB$3="４週",SUM(S231:AT231),IF($BB$3="暦月",SUM(S231:AW231),""))</f>
        <v>0</v>
      </c>
      <c r="AY231" s="798"/>
      <c r="AZ231" s="799">
        <f>IF($BB$3="４週",AX231/4,IF($BB$3="暦月",'勤務形態一覧表（100名）'!AX231/('勤務形態一覧表（100名）'!$BB$8/7),""))</f>
        <v>0</v>
      </c>
      <c r="BA231" s="800"/>
      <c r="BB231" s="847"/>
      <c r="BC231" s="761"/>
      <c r="BD231" s="761"/>
      <c r="BE231" s="761"/>
      <c r="BF231" s="762"/>
    </row>
    <row r="232" spans="2:58" ht="20.25" customHeight="1" x14ac:dyDescent="0.15">
      <c r="B232" s="831">
        <f>B229+1</f>
        <v>71</v>
      </c>
      <c r="C232" s="833"/>
      <c r="D232" s="834"/>
      <c r="E232" s="835"/>
      <c r="F232" s="327"/>
      <c r="G232" s="747"/>
      <c r="H232" s="750"/>
      <c r="I232" s="751"/>
      <c r="J232" s="751"/>
      <c r="K232" s="752"/>
      <c r="L232" s="754"/>
      <c r="M232" s="755"/>
      <c r="N232" s="755"/>
      <c r="O232" s="756"/>
      <c r="P232" s="763" t="s">
        <v>661</v>
      </c>
      <c r="Q232" s="764"/>
      <c r="R232" s="765"/>
      <c r="S232" s="392"/>
      <c r="T232" s="393"/>
      <c r="U232" s="393"/>
      <c r="V232" s="393"/>
      <c r="W232" s="393"/>
      <c r="X232" s="393"/>
      <c r="Y232" s="394"/>
      <c r="Z232" s="392"/>
      <c r="AA232" s="393"/>
      <c r="AB232" s="393"/>
      <c r="AC232" s="393"/>
      <c r="AD232" s="393"/>
      <c r="AE232" s="393"/>
      <c r="AF232" s="394"/>
      <c r="AG232" s="392"/>
      <c r="AH232" s="393"/>
      <c r="AI232" s="393"/>
      <c r="AJ232" s="393"/>
      <c r="AK232" s="393"/>
      <c r="AL232" s="393"/>
      <c r="AM232" s="394"/>
      <c r="AN232" s="392"/>
      <c r="AO232" s="393"/>
      <c r="AP232" s="393"/>
      <c r="AQ232" s="393"/>
      <c r="AR232" s="393"/>
      <c r="AS232" s="393"/>
      <c r="AT232" s="394"/>
      <c r="AU232" s="392"/>
      <c r="AV232" s="393"/>
      <c r="AW232" s="393"/>
      <c r="AX232" s="949"/>
      <c r="AY232" s="950"/>
      <c r="AZ232" s="951"/>
      <c r="BA232" s="952"/>
      <c r="BB232" s="782"/>
      <c r="BC232" s="755"/>
      <c r="BD232" s="755"/>
      <c r="BE232" s="755"/>
      <c r="BF232" s="756"/>
    </row>
    <row r="233" spans="2:58" ht="20.25" customHeight="1" x14ac:dyDescent="0.15">
      <c r="B233" s="831"/>
      <c r="C233" s="836"/>
      <c r="D233" s="837"/>
      <c r="E233" s="838"/>
      <c r="F233" s="319"/>
      <c r="G233" s="748"/>
      <c r="H233" s="753"/>
      <c r="I233" s="751"/>
      <c r="J233" s="751"/>
      <c r="K233" s="752"/>
      <c r="L233" s="757"/>
      <c r="M233" s="758"/>
      <c r="N233" s="758"/>
      <c r="O233" s="759"/>
      <c r="P233" s="787" t="s">
        <v>484</v>
      </c>
      <c r="Q233" s="788"/>
      <c r="R233" s="789"/>
      <c r="S233" s="320" t="str">
        <f>IF(S232="","",VLOOKUP(S232,'シフト記号表（勤務時間帯）'!$C$6:$K$35,9,FALSE))</f>
        <v/>
      </c>
      <c r="T233" s="321" t="str">
        <f>IF(T232="","",VLOOKUP(T232,'シフト記号表（勤務時間帯）'!$C$6:$K$35,9,FALSE))</f>
        <v/>
      </c>
      <c r="U233" s="321" t="str">
        <f>IF(U232="","",VLOOKUP(U232,'シフト記号表（勤務時間帯）'!$C$6:$K$35,9,FALSE))</f>
        <v/>
      </c>
      <c r="V233" s="321" t="str">
        <f>IF(V232="","",VLOOKUP(V232,'シフト記号表（勤務時間帯）'!$C$6:$K$35,9,FALSE))</f>
        <v/>
      </c>
      <c r="W233" s="321" t="str">
        <f>IF(W232="","",VLOOKUP(W232,'シフト記号表（勤務時間帯）'!$C$6:$K$35,9,FALSE))</f>
        <v/>
      </c>
      <c r="X233" s="321" t="str">
        <f>IF(X232="","",VLOOKUP(X232,'シフト記号表（勤務時間帯）'!$C$6:$K$35,9,FALSE))</f>
        <v/>
      </c>
      <c r="Y233" s="322" t="str">
        <f>IF(Y232="","",VLOOKUP(Y232,'シフト記号表（勤務時間帯）'!$C$6:$K$35,9,FALSE))</f>
        <v/>
      </c>
      <c r="Z233" s="320" t="str">
        <f>IF(Z232="","",VLOOKUP(Z232,'シフト記号表（勤務時間帯）'!$C$6:$K$35,9,FALSE))</f>
        <v/>
      </c>
      <c r="AA233" s="321" t="str">
        <f>IF(AA232="","",VLOOKUP(AA232,'シフト記号表（勤務時間帯）'!$C$6:$K$35,9,FALSE))</f>
        <v/>
      </c>
      <c r="AB233" s="321" t="str">
        <f>IF(AB232="","",VLOOKUP(AB232,'シフト記号表（勤務時間帯）'!$C$6:$K$35,9,FALSE))</f>
        <v/>
      </c>
      <c r="AC233" s="321" t="str">
        <f>IF(AC232="","",VLOOKUP(AC232,'シフト記号表（勤務時間帯）'!$C$6:$K$35,9,FALSE))</f>
        <v/>
      </c>
      <c r="AD233" s="321" t="str">
        <f>IF(AD232="","",VLOOKUP(AD232,'シフト記号表（勤務時間帯）'!$C$6:$K$35,9,FALSE))</f>
        <v/>
      </c>
      <c r="AE233" s="321" t="str">
        <f>IF(AE232="","",VLOOKUP(AE232,'シフト記号表（勤務時間帯）'!$C$6:$K$35,9,FALSE))</f>
        <v/>
      </c>
      <c r="AF233" s="322" t="str">
        <f>IF(AF232="","",VLOOKUP(AF232,'シフト記号表（勤務時間帯）'!$C$6:$K$35,9,FALSE))</f>
        <v/>
      </c>
      <c r="AG233" s="320" t="str">
        <f>IF(AG232="","",VLOOKUP(AG232,'シフト記号表（勤務時間帯）'!$C$6:$K$35,9,FALSE))</f>
        <v/>
      </c>
      <c r="AH233" s="321" t="str">
        <f>IF(AH232="","",VLOOKUP(AH232,'シフト記号表（勤務時間帯）'!$C$6:$K$35,9,FALSE))</f>
        <v/>
      </c>
      <c r="AI233" s="321" t="str">
        <f>IF(AI232="","",VLOOKUP(AI232,'シフト記号表（勤務時間帯）'!$C$6:$K$35,9,FALSE))</f>
        <v/>
      </c>
      <c r="AJ233" s="321" t="str">
        <f>IF(AJ232="","",VLOOKUP(AJ232,'シフト記号表（勤務時間帯）'!$C$6:$K$35,9,FALSE))</f>
        <v/>
      </c>
      <c r="AK233" s="321" t="str">
        <f>IF(AK232="","",VLOOKUP(AK232,'シフト記号表（勤務時間帯）'!$C$6:$K$35,9,FALSE))</f>
        <v/>
      </c>
      <c r="AL233" s="321" t="str">
        <f>IF(AL232="","",VLOOKUP(AL232,'シフト記号表（勤務時間帯）'!$C$6:$K$35,9,FALSE))</f>
        <v/>
      </c>
      <c r="AM233" s="322" t="str">
        <f>IF(AM232="","",VLOOKUP(AM232,'シフト記号表（勤務時間帯）'!$C$6:$K$35,9,FALSE))</f>
        <v/>
      </c>
      <c r="AN233" s="320" t="str">
        <f>IF(AN232="","",VLOOKUP(AN232,'シフト記号表（勤務時間帯）'!$C$6:$K$35,9,FALSE))</f>
        <v/>
      </c>
      <c r="AO233" s="321" t="str">
        <f>IF(AO232="","",VLOOKUP(AO232,'シフト記号表（勤務時間帯）'!$C$6:$K$35,9,FALSE))</f>
        <v/>
      </c>
      <c r="AP233" s="321" t="str">
        <f>IF(AP232="","",VLOOKUP(AP232,'シフト記号表（勤務時間帯）'!$C$6:$K$35,9,FALSE))</f>
        <v/>
      </c>
      <c r="AQ233" s="321" t="str">
        <f>IF(AQ232="","",VLOOKUP(AQ232,'シフト記号表（勤務時間帯）'!$C$6:$K$35,9,FALSE))</f>
        <v/>
      </c>
      <c r="AR233" s="321" t="str">
        <f>IF(AR232="","",VLOOKUP(AR232,'シフト記号表（勤務時間帯）'!$C$6:$K$35,9,FALSE))</f>
        <v/>
      </c>
      <c r="AS233" s="321" t="str">
        <f>IF(AS232="","",VLOOKUP(AS232,'シフト記号表（勤務時間帯）'!$C$6:$K$35,9,FALSE))</f>
        <v/>
      </c>
      <c r="AT233" s="322" t="str">
        <f>IF(AT232="","",VLOOKUP(AT232,'シフト記号表（勤務時間帯）'!$C$6:$K$35,9,FALSE))</f>
        <v/>
      </c>
      <c r="AU233" s="320" t="str">
        <f>IF(AU232="","",VLOOKUP(AU232,'シフト記号表（勤務時間帯）'!$C$6:$K$35,9,FALSE))</f>
        <v/>
      </c>
      <c r="AV233" s="321" t="str">
        <f>IF(AV232="","",VLOOKUP(AV232,'シフト記号表（勤務時間帯）'!$C$6:$K$35,9,FALSE))</f>
        <v/>
      </c>
      <c r="AW233" s="321" t="str">
        <f>IF(AW232="","",VLOOKUP(AW232,'シフト記号表（勤務時間帯）'!$C$6:$K$35,9,FALSE))</f>
        <v/>
      </c>
      <c r="AX233" s="790">
        <f>IF($BB$3="４週",SUM(S233:AT233),IF($BB$3="暦月",SUM(S233:AW233),""))</f>
        <v>0</v>
      </c>
      <c r="AY233" s="791"/>
      <c r="AZ233" s="792">
        <f>IF($BB$3="４週",AX233/4,IF($BB$3="暦月",'勤務形態一覧表（100名）'!AX233/('勤務形態一覧表（100名）'!$BB$8/7),""))</f>
        <v>0</v>
      </c>
      <c r="BA233" s="793"/>
      <c r="BB233" s="783"/>
      <c r="BC233" s="758"/>
      <c r="BD233" s="758"/>
      <c r="BE233" s="758"/>
      <c r="BF233" s="759"/>
    </row>
    <row r="234" spans="2:58" ht="20.25" customHeight="1" x14ac:dyDescent="0.15">
      <c r="B234" s="831"/>
      <c r="C234" s="839"/>
      <c r="D234" s="840"/>
      <c r="E234" s="841"/>
      <c r="F234" s="395">
        <f>C232</f>
        <v>0</v>
      </c>
      <c r="G234" s="749"/>
      <c r="H234" s="753"/>
      <c r="I234" s="751"/>
      <c r="J234" s="751"/>
      <c r="K234" s="752"/>
      <c r="L234" s="760"/>
      <c r="M234" s="761"/>
      <c r="N234" s="761"/>
      <c r="O234" s="762"/>
      <c r="P234" s="828" t="s">
        <v>485</v>
      </c>
      <c r="Q234" s="829"/>
      <c r="R234" s="830"/>
      <c r="S234" s="324" t="str">
        <f>IF(S232="","",VLOOKUP(S232,'シフト記号表（勤務時間帯）'!$C$6:$U$35,19,FALSE))</f>
        <v/>
      </c>
      <c r="T234" s="325" t="str">
        <f>IF(T232="","",VLOOKUP(T232,'シフト記号表（勤務時間帯）'!$C$6:$U$35,19,FALSE))</f>
        <v/>
      </c>
      <c r="U234" s="325" t="str">
        <f>IF(U232="","",VLOOKUP(U232,'シフト記号表（勤務時間帯）'!$C$6:$U$35,19,FALSE))</f>
        <v/>
      </c>
      <c r="V234" s="325" t="str">
        <f>IF(V232="","",VLOOKUP(V232,'シフト記号表（勤務時間帯）'!$C$6:$U$35,19,FALSE))</f>
        <v/>
      </c>
      <c r="W234" s="325" t="str">
        <f>IF(W232="","",VLOOKUP(W232,'シフト記号表（勤務時間帯）'!$C$6:$U$35,19,FALSE))</f>
        <v/>
      </c>
      <c r="X234" s="325" t="str">
        <f>IF(X232="","",VLOOKUP(X232,'シフト記号表（勤務時間帯）'!$C$6:$U$35,19,FALSE))</f>
        <v/>
      </c>
      <c r="Y234" s="326" t="str">
        <f>IF(Y232="","",VLOOKUP(Y232,'シフト記号表（勤務時間帯）'!$C$6:$U$35,19,FALSE))</f>
        <v/>
      </c>
      <c r="Z234" s="324" t="str">
        <f>IF(Z232="","",VLOOKUP(Z232,'シフト記号表（勤務時間帯）'!$C$6:$U$35,19,FALSE))</f>
        <v/>
      </c>
      <c r="AA234" s="325" t="str">
        <f>IF(AA232="","",VLOOKUP(AA232,'シフト記号表（勤務時間帯）'!$C$6:$U$35,19,FALSE))</f>
        <v/>
      </c>
      <c r="AB234" s="325" t="str">
        <f>IF(AB232="","",VLOOKUP(AB232,'シフト記号表（勤務時間帯）'!$C$6:$U$35,19,FALSE))</f>
        <v/>
      </c>
      <c r="AC234" s="325" t="str">
        <f>IF(AC232="","",VLOOKUP(AC232,'シフト記号表（勤務時間帯）'!$C$6:$U$35,19,FALSE))</f>
        <v/>
      </c>
      <c r="AD234" s="325" t="str">
        <f>IF(AD232="","",VLOOKUP(AD232,'シフト記号表（勤務時間帯）'!$C$6:$U$35,19,FALSE))</f>
        <v/>
      </c>
      <c r="AE234" s="325" t="str">
        <f>IF(AE232="","",VLOOKUP(AE232,'シフト記号表（勤務時間帯）'!$C$6:$U$35,19,FALSE))</f>
        <v/>
      </c>
      <c r="AF234" s="326" t="str">
        <f>IF(AF232="","",VLOOKUP(AF232,'シフト記号表（勤務時間帯）'!$C$6:$U$35,19,FALSE))</f>
        <v/>
      </c>
      <c r="AG234" s="324" t="str">
        <f>IF(AG232="","",VLOOKUP(AG232,'シフト記号表（勤務時間帯）'!$C$6:$U$35,19,FALSE))</f>
        <v/>
      </c>
      <c r="AH234" s="325" t="str">
        <f>IF(AH232="","",VLOOKUP(AH232,'シフト記号表（勤務時間帯）'!$C$6:$U$35,19,FALSE))</f>
        <v/>
      </c>
      <c r="AI234" s="325" t="str">
        <f>IF(AI232="","",VLOOKUP(AI232,'シフト記号表（勤務時間帯）'!$C$6:$U$35,19,FALSE))</f>
        <v/>
      </c>
      <c r="AJ234" s="325" t="str">
        <f>IF(AJ232="","",VLOOKUP(AJ232,'シフト記号表（勤務時間帯）'!$C$6:$U$35,19,FALSE))</f>
        <v/>
      </c>
      <c r="AK234" s="325" t="str">
        <f>IF(AK232="","",VLOOKUP(AK232,'シフト記号表（勤務時間帯）'!$C$6:$U$35,19,FALSE))</f>
        <v/>
      </c>
      <c r="AL234" s="325" t="str">
        <f>IF(AL232="","",VLOOKUP(AL232,'シフト記号表（勤務時間帯）'!$C$6:$U$35,19,FALSE))</f>
        <v/>
      </c>
      <c r="AM234" s="326" t="str">
        <f>IF(AM232="","",VLOOKUP(AM232,'シフト記号表（勤務時間帯）'!$C$6:$U$35,19,FALSE))</f>
        <v/>
      </c>
      <c r="AN234" s="324" t="str">
        <f>IF(AN232="","",VLOOKUP(AN232,'シフト記号表（勤務時間帯）'!$C$6:$U$35,19,FALSE))</f>
        <v/>
      </c>
      <c r="AO234" s="325" t="str">
        <f>IF(AO232="","",VLOOKUP(AO232,'シフト記号表（勤務時間帯）'!$C$6:$U$35,19,FALSE))</f>
        <v/>
      </c>
      <c r="AP234" s="325" t="str">
        <f>IF(AP232="","",VLOOKUP(AP232,'シフト記号表（勤務時間帯）'!$C$6:$U$35,19,FALSE))</f>
        <v/>
      </c>
      <c r="AQ234" s="325" t="str">
        <f>IF(AQ232="","",VLOOKUP(AQ232,'シフト記号表（勤務時間帯）'!$C$6:$U$35,19,FALSE))</f>
        <v/>
      </c>
      <c r="AR234" s="325" t="str">
        <f>IF(AR232="","",VLOOKUP(AR232,'シフト記号表（勤務時間帯）'!$C$6:$U$35,19,FALSE))</f>
        <v/>
      </c>
      <c r="AS234" s="325" t="str">
        <f>IF(AS232="","",VLOOKUP(AS232,'シフト記号表（勤務時間帯）'!$C$6:$U$35,19,FALSE))</f>
        <v/>
      </c>
      <c r="AT234" s="326" t="str">
        <f>IF(AT232="","",VLOOKUP(AT232,'シフト記号表（勤務時間帯）'!$C$6:$U$35,19,FALSE))</f>
        <v/>
      </c>
      <c r="AU234" s="324" t="str">
        <f>IF(AU232="","",VLOOKUP(AU232,'シフト記号表（勤務時間帯）'!$C$6:$U$35,19,FALSE))</f>
        <v/>
      </c>
      <c r="AV234" s="325" t="str">
        <f>IF(AV232="","",VLOOKUP(AV232,'シフト記号表（勤務時間帯）'!$C$6:$U$35,19,FALSE))</f>
        <v/>
      </c>
      <c r="AW234" s="325" t="str">
        <f>IF(AW232="","",VLOOKUP(AW232,'シフト記号表（勤務時間帯）'!$C$6:$U$35,19,FALSE))</f>
        <v/>
      </c>
      <c r="AX234" s="797">
        <f>IF($BB$3="４週",SUM(S234:AT234),IF($BB$3="暦月",SUM(S234:AW234),""))</f>
        <v>0</v>
      </c>
      <c r="AY234" s="798"/>
      <c r="AZ234" s="799">
        <f>IF($BB$3="４週",AX234/4,IF($BB$3="暦月",'勤務形態一覧表（100名）'!AX234/('勤務形態一覧表（100名）'!$BB$8/7),""))</f>
        <v>0</v>
      </c>
      <c r="BA234" s="800"/>
      <c r="BB234" s="847"/>
      <c r="BC234" s="761"/>
      <c r="BD234" s="761"/>
      <c r="BE234" s="761"/>
      <c r="BF234" s="762"/>
    </row>
    <row r="235" spans="2:58" ht="20.25" customHeight="1" x14ac:dyDescent="0.15">
      <c r="B235" s="831">
        <f>B232+1</f>
        <v>72</v>
      </c>
      <c r="C235" s="833"/>
      <c r="D235" s="834"/>
      <c r="E235" s="835"/>
      <c r="F235" s="327"/>
      <c r="G235" s="747"/>
      <c r="H235" s="750"/>
      <c r="I235" s="751"/>
      <c r="J235" s="751"/>
      <c r="K235" s="752"/>
      <c r="L235" s="754"/>
      <c r="M235" s="755"/>
      <c r="N235" s="755"/>
      <c r="O235" s="756"/>
      <c r="P235" s="763" t="s">
        <v>661</v>
      </c>
      <c r="Q235" s="764"/>
      <c r="R235" s="765"/>
      <c r="S235" s="392"/>
      <c r="T235" s="393"/>
      <c r="U235" s="393"/>
      <c r="V235" s="393"/>
      <c r="W235" s="393"/>
      <c r="X235" s="393"/>
      <c r="Y235" s="394"/>
      <c r="Z235" s="392"/>
      <c r="AA235" s="393"/>
      <c r="AB235" s="393"/>
      <c r="AC235" s="393"/>
      <c r="AD235" s="393"/>
      <c r="AE235" s="393"/>
      <c r="AF235" s="394"/>
      <c r="AG235" s="392"/>
      <c r="AH235" s="393"/>
      <c r="AI235" s="393"/>
      <c r="AJ235" s="393"/>
      <c r="AK235" s="393"/>
      <c r="AL235" s="393"/>
      <c r="AM235" s="394"/>
      <c r="AN235" s="392"/>
      <c r="AO235" s="393"/>
      <c r="AP235" s="393"/>
      <c r="AQ235" s="393"/>
      <c r="AR235" s="393"/>
      <c r="AS235" s="393"/>
      <c r="AT235" s="394"/>
      <c r="AU235" s="392"/>
      <c r="AV235" s="393"/>
      <c r="AW235" s="393"/>
      <c r="AX235" s="949"/>
      <c r="AY235" s="950"/>
      <c r="AZ235" s="951"/>
      <c r="BA235" s="952"/>
      <c r="BB235" s="782"/>
      <c r="BC235" s="755"/>
      <c r="BD235" s="755"/>
      <c r="BE235" s="755"/>
      <c r="BF235" s="756"/>
    </row>
    <row r="236" spans="2:58" ht="20.25" customHeight="1" x14ac:dyDescent="0.15">
      <c r="B236" s="831"/>
      <c r="C236" s="836"/>
      <c r="D236" s="837"/>
      <c r="E236" s="838"/>
      <c r="F236" s="319"/>
      <c r="G236" s="748"/>
      <c r="H236" s="753"/>
      <c r="I236" s="751"/>
      <c r="J236" s="751"/>
      <c r="K236" s="752"/>
      <c r="L236" s="757"/>
      <c r="M236" s="758"/>
      <c r="N236" s="758"/>
      <c r="O236" s="759"/>
      <c r="P236" s="787" t="s">
        <v>484</v>
      </c>
      <c r="Q236" s="788"/>
      <c r="R236" s="789"/>
      <c r="S236" s="320" t="str">
        <f>IF(S235="","",VLOOKUP(S235,'シフト記号表（勤務時間帯）'!$C$6:$K$35,9,FALSE))</f>
        <v/>
      </c>
      <c r="T236" s="321" t="str">
        <f>IF(T235="","",VLOOKUP(T235,'シフト記号表（勤務時間帯）'!$C$6:$K$35,9,FALSE))</f>
        <v/>
      </c>
      <c r="U236" s="321" t="str">
        <f>IF(U235="","",VLOOKUP(U235,'シフト記号表（勤務時間帯）'!$C$6:$K$35,9,FALSE))</f>
        <v/>
      </c>
      <c r="V236" s="321" t="str">
        <f>IF(V235="","",VLOOKUP(V235,'シフト記号表（勤務時間帯）'!$C$6:$K$35,9,FALSE))</f>
        <v/>
      </c>
      <c r="W236" s="321" t="str">
        <f>IF(W235="","",VLOOKUP(W235,'シフト記号表（勤務時間帯）'!$C$6:$K$35,9,FALSE))</f>
        <v/>
      </c>
      <c r="X236" s="321" t="str">
        <f>IF(X235="","",VLOOKUP(X235,'シフト記号表（勤務時間帯）'!$C$6:$K$35,9,FALSE))</f>
        <v/>
      </c>
      <c r="Y236" s="322" t="str">
        <f>IF(Y235="","",VLOOKUP(Y235,'シフト記号表（勤務時間帯）'!$C$6:$K$35,9,FALSE))</f>
        <v/>
      </c>
      <c r="Z236" s="320" t="str">
        <f>IF(Z235="","",VLOOKUP(Z235,'シフト記号表（勤務時間帯）'!$C$6:$K$35,9,FALSE))</f>
        <v/>
      </c>
      <c r="AA236" s="321" t="str">
        <f>IF(AA235="","",VLOOKUP(AA235,'シフト記号表（勤務時間帯）'!$C$6:$K$35,9,FALSE))</f>
        <v/>
      </c>
      <c r="AB236" s="321" t="str">
        <f>IF(AB235="","",VLOOKUP(AB235,'シフト記号表（勤務時間帯）'!$C$6:$K$35,9,FALSE))</f>
        <v/>
      </c>
      <c r="AC236" s="321" t="str">
        <f>IF(AC235="","",VLOOKUP(AC235,'シフト記号表（勤務時間帯）'!$C$6:$K$35,9,FALSE))</f>
        <v/>
      </c>
      <c r="AD236" s="321" t="str">
        <f>IF(AD235="","",VLOOKUP(AD235,'シフト記号表（勤務時間帯）'!$C$6:$K$35,9,FALSE))</f>
        <v/>
      </c>
      <c r="AE236" s="321" t="str">
        <f>IF(AE235="","",VLOOKUP(AE235,'シフト記号表（勤務時間帯）'!$C$6:$K$35,9,FALSE))</f>
        <v/>
      </c>
      <c r="AF236" s="322" t="str">
        <f>IF(AF235="","",VLOOKUP(AF235,'シフト記号表（勤務時間帯）'!$C$6:$K$35,9,FALSE))</f>
        <v/>
      </c>
      <c r="AG236" s="320" t="str">
        <f>IF(AG235="","",VLOOKUP(AG235,'シフト記号表（勤務時間帯）'!$C$6:$K$35,9,FALSE))</f>
        <v/>
      </c>
      <c r="AH236" s="321" t="str">
        <f>IF(AH235="","",VLOOKUP(AH235,'シフト記号表（勤務時間帯）'!$C$6:$K$35,9,FALSE))</f>
        <v/>
      </c>
      <c r="AI236" s="321" t="str">
        <f>IF(AI235="","",VLOOKUP(AI235,'シフト記号表（勤務時間帯）'!$C$6:$K$35,9,FALSE))</f>
        <v/>
      </c>
      <c r="AJ236" s="321" t="str">
        <f>IF(AJ235="","",VLOOKUP(AJ235,'シフト記号表（勤務時間帯）'!$C$6:$K$35,9,FALSE))</f>
        <v/>
      </c>
      <c r="AK236" s="321" t="str">
        <f>IF(AK235="","",VLOOKUP(AK235,'シフト記号表（勤務時間帯）'!$C$6:$K$35,9,FALSE))</f>
        <v/>
      </c>
      <c r="AL236" s="321" t="str">
        <f>IF(AL235="","",VLOOKUP(AL235,'シフト記号表（勤務時間帯）'!$C$6:$K$35,9,FALSE))</f>
        <v/>
      </c>
      <c r="AM236" s="322" t="str">
        <f>IF(AM235="","",VLOOKUP(AM235,'シフト記号表（勤務時間帯）'!$C$6:$K$35,9,FALSE))</f>
        <v/>
      </c>
      <c r="AN236" s="320" t="str">
        <f>IF(AN235="","",VLOOKUP(AN235,'シフト記号表（勤務時間帯）'!$C$6:$K$35,9,FALSE))</f>
        <v/>
      </c>
      <c r="AO236" s="321" t="str">
        <f>IF(AO235="","",VLOOKUP(AO235,'シフト記号表（勤務時間帯）'!$C$6:$K$35,9,FALSE))</f>
        <v/>
      </c>
      <c r="AP236" s="321" t="str">
        <f>IF(AP235="","",VLOOKUP(AP235,'シフト記号表（勤務時間帯）'!$C$6:$K$35,9,FALSE))</f>
        <v/>
      </c>
      <c r="AQ236" s="321" t="str">
        <f>IF(AQ235="","",VLOOKUP(AQ235,'シフト記号表（勤務時間帯）'!$C$6:$K$35,9,FALSE))</f>
        <v/>
      </c>
      <c r="AR236" s="321" t="str">
        <f>IF(AR235="","",VLOOKUP(AR235,'シフト記号表（勤務時間帯）'!$C$6:$K$35,9,FALSE))</f>
        <v/>
      </c>
      <c r="AS236" s="321" t="str">
        <f>IF(AS235="","",VLOOKUP(AS235,'シフト記号表（勤務時間帯）'!$C$6:$K$35,9,FALSE))</f>
        <v/>
      </c>
      <c r="AT236" s="322" t="str">
        <f>IF(AT235="","",VLOOKUP(AT235,'シフト記号表（勤務時間帯）'!$C$6:$K$35,9,FALSE))</f>
        <v/>
      </c>
      <c r="AU236" s="320" t="str">
        <f>IF(AU235="","",VLOOKUP(AU235,'シフト記号表（勤務時間帯）'!$C$6:$K$35,9,FALSE))</f>
        <v/>
      </c>
      <c r="AV236" s="321" t="str">
        <f>IF(AV235="","",VLOOKUP(AV235,'シフト記号表（勤務時間帯）'!$C$6:$K$35,9,FALSE))</f>
        <v/>
      </c>
      <c r="AW236" s="321" t="str">
        <f>IF(AW235="","",VLOOKUP(AW235,'シフト記号表（勤務時間帯）'!$C$6:$K$35,9,FALSE))</f>
        <v/>
      </c>
      <c r="AX236" s="790">
        <f>IF($BB$3="４週",SUM(S236:AT236),IF($BB$3="暦月",SUM(S236:AW236),""))</f>
        <v>0</v>
      </c>
      <c r="AY236" s="791"/>
      <c r="AZ236" s="792">
        <f>IF($BB$3="４週",AX236/4,IF($BB$3="暦月",'勤務形態一覧表（100名）'!AX236/('勤務形態一覧表（100名）'!$BB$8/7),""))</f>
        <v>0</v>
      </c>
      <c r="BA236" s="793"/>
      <c r="BB236" s="783"/>
      <c r="BC236" s="758"/>
      <c r="BD236" s="758"/>
      <c r="BE236" s="758"/>
      <c r="BF236" s="759"/>
    </row>
    <row r="237" spans="2:58" ht="20.25" customHeight="1" x14ac:dyDescent="0.15">
      <c r="B237" s="831"/>
      <c r="C237" s="839"/>
      <c r="D237" s="840"/>
      <c r="E237" s="841"/>
      <c r="F237" s="395">
        <f>C235</f>
        <v>0</v>
      </c>
      <c r="G237" s="749"/>
      <c r="H237" s="753"/>
      <c r="I237" s="751"/>
      <c r="J237" s="751"/>
      <c r="K237" s="752"/>
      <c r="L237" s="760"/>
      <c r="M237" s="761"/>
      <c r="N237" s="761"/>
      <c r="O237" s="762"/>
      <c r="P237" s="828" t="s">
        <v>485</v>
      </c>
      <c r="Q237" s="829"/>
      <c r="R237" s="830"/>
      <c r="S237" s="324" t="str">
        <f>IF(S235="","",VLOOKUP(S235,'シフト記号表（勤務時間帯）'!$C$6:$U$35,19,FALSE))</f>
        <v/>
      </c>
      <c r="T237" s="325" t="str">
        <f>IF(T235="","",VLOOKUP(T235,'シフト記号表（勤務時間帯）'!$C$6:$U$35,19,FALSE))</f>
        <v/>
      </c>
      <c r="U237" s="325" t="str">
        <f>IF(U235="","",VLOOKUP(U235,'シフト記号表（勤務時間帯）'!$C$6:$U$35,19,FALSE))</f>
        <v/>
      </c>
      <c r="V237" s="325" t="str">
        <f>IF(V235="","",VLOOKUP(V235,'シフト記号表（勤務時間帯）'!$C$6:$U$35,19,FALSE))</f>
        <v/>
      </c>
      <c r="W237" s="325" t="str">
        <f>IF(W235="","",VLOOKUP(W235,'シフト記号表（勤務時間帯）'!$C$6:$U$35,19,FALSE))</f>
        <v/>
      </c>
      <c r="X237" s="325" t="str">
        <f>IF(X235="","",VLOOKUP(X235,'シフト記号表（勤務時間帯）'!$C$6:$U$35,19,FALSE))</f>
        <v/>
      </c>
      <c r="Y237" s="326" t="str">
        <f>IF(Y235="","",VLOOKUP(Y235,'シフト記号表（勤務時間帯）'!$C$6:$U$35,19,FALSE))</f>
        <v/>
      </c>
      <c r="Z237" s="324" t="str">
        <f>IF(Z235="","",VLOOKUP(Z235,'シフト記号表（勤務時間帯）'!$C$6:$U$35,19,FALSE))</f>
        <v/>
      </c>
      <c r="AA237" s="325" t="str">
        <f>IF(AA235="","",VLOOKUP(AA235,'シフト記号表（勤務時間帯）'!$C$6:$U$35,19,FALSE))</f>
        <v/>
      </c>
      <c r="AB237" s="325" t="str">
        <f>IF(AB235="","",VLOOKUP(AB235,'シフト記号表（勤務時間帯）'!$C$6:$U$35,19,FALSE))</f>
        <v/>
      </c>
      <c r="AC237" s="325" t="str">
        <f>IF(AC235="","",VLOOKUP(AC235,'シフト記号表（勤務時間帯）'!$C$6:$U$35,19,FALSE))</f>
        <v/>
      </c>
      <c r="AD237" s="325" t="str">
        <f>IF(AD235="","",VLOOKUP(AD235,'シフト記号表（勤務時間帯）'!$C$6:$U$35,19,FALSE))</f>
        <v/>
      </c>
      <c r="AE237" s="325" t="str">
        <f>IF(AE235="","",VLOOKUP(AE235,'シフト記号表（勤務時間帯）'!$C$6:$U$35,19,FALSE))</f>
        <v/>
      </c>
      <c r="AF237" s="326" t="str">
        <f>IF(AF235="","",VLOOKUP(AF235,'シフト記号表（勤務時間帯）'!$C$6:$U$35,19,FALSE))</f>
        <v/>
      </c>
      <c r="AG237" s="324" t="str">
        <f>IF(AG235="","",VLOOKUP(AG235,'シフト記号表（勤務時間帯）'!$C$6:$U$35,19,FALSE))</f>
        <v/>
      </c>
      <c r="AH237" s="325" t="str">
        <f>IF(AH235="","",VLOOKUP(AH235,'シフト記号表（勤務時間帯）'!$C$6:$U$35,19,FALSE))</f>
        <v/>
      </c>
      <c r="AI237" s="325" t="str">
        <f>IF(AI235="","",VLOOKUP(AI235,'シフト記号表（勤務時間帯）'!$C$6:$U$35,19,FALSE))</f>
        <v/>
      </c>
      <c r="AJ237" s="325" t="str">
        <f>IF(AJ235="","",VLOOKUP(AJ235,'シフト記号表（勤務時間帯）'!$C$6:$U$35,19,FALSE))</f>
        <v/>
      </c>
      <c r="AK237" s="325" t="str">
        <f>IF(AK235="","",VLOOKUP(AK235,'シフト記号表（勤務時間帯）'!$C$6:$U$35,19,FALSE))</f>
        <v/>
      </c>
      <c r="AL237" s="325" t="str">
        <f>IF(AL235="","",VLOOKUP(AL235,'シフト記号表（勤務時間帯）'!$C$6:$U$35,19,FALSE))</f>
        <v/>
      </c>
      <c r="AM237" s="326" t="str">
        <f>IF(AM235="","",VLOOKUP(AM235,'シフト記号表（勤務時間帯）'!$C$6:$U$35,19,FALSE))</f>
        <v/>
      </c>
      <c r="AN237" s="324" t="str">
        <f>IF(AN235="","",VLOOKUP(AN235,'シフト記号表（勤務時間帯）'!$C$6:$U$35,19,FALSE))</f>
        <v/>
      </c>
      <c r="AO237" s="325" t="str">
        <f>IF(AO235="","",VLOOKUP(AO235,'シフト記号表（勤務時間帯）'!$C$6:$U$35,19,FALSE))</f>
        <v/>
      </c>
      <c r="AP237" s="325" t="str">
        <f>IF(AP235="","",VLOOKUP(AP235,'シフト記号表（勤務時間帯）'!$C$6:$U$35,19,FALSE))</f>
        <v/>
      </c>
      <c r="AQ237" s="325" t="str">
        <f>IF(AQ235="","",VLOOKUP(AQ235,'シフト記号表（勤務時間帯）'!$C$6:$U$35,19,FALSE))</f>
        <v/>
      </c>
      <c r="AR237" s="325" t="str">
        <f>IF(AR235="","",VLOOKUP(AR235,'シフト記号表（勤務時間帯）'!$C$6:$U$35,19,FALSE))</f>
        <v/>
      </c>
      <c r="AS237" s="325" t="str">
        <f>IF(AS235="","",VLOOKUP(AS235,'シフト記号表（勤務時間帯）'!$C$6:$U$35,19,FALSE))</f>
        <v/>
      </c>
      <c r="AT237" s="326" t="str">
        <f>IF(AT235="","",VLOOKUP(AT235,'シフト記号表（勤務時間帯）'!$C$6:$U$35,19,FALSE))</f>
        <v/>
      </c>
      <c r="AU237" s="324" t="str">
        <f>IF(AU235="","",VLOOKUP(AU235,'シフト記号表（勤務時間帯）'!$C$6:$U$35,19,FALSE))</f>
        <v/>
      </c>
      <c r="AV237" s="325" t="str">
        <f>IF(AV235="","",VLOOKUP(AV235,'シフト記号表（勤務時間帯）'!$C$6:$U$35,19,FALSE))</f>
        <v/>
      </c>
      <c r="AW237" s="325" t="str">
        <f>IF(AW235="","",VLOOKUP(AW235,'シフト記号表（勤務時間帯）'!$C$6:$U$35,19,FALSE))</f>
        <v/>
      </c>
      <c r="AX237" s="797">
        <f>IF($BB$3="４週",SUM(S237:AT237),IF($BB$3="暦月",SUM(S237:AW237),""))</f>
        <v>0</v>
      </c>
      <c r="AY237" s="798"/>
      <c r="AZ237" s="799">
        <f>IF($BB$3="４週",AX237/4,IF($BB$3="暦月",'勤務形態一覧表（100名）'!AX237/('勤務形態一覧表（100名）'!$BB$8/7),""))</f>
        <v>0</v>
      </c>
      <c r="BA237" s="800"/>
      <c r="BB237" s="847"/>
      <c r="BC237" s="761"/>
      <c r="BD237" s="761"/>
      <c r="BE237" s="761"/>
      <c r="BF237" s="762"/>
    </row>
    <row r="238" spans="2:58" ht="20.25" customHeight="1" x14ac:dyDescent="0.15">
      <c r="B238" s="831">
        <f>B235+1</f>
        <v>73</v>
      </c>
      <c r="C238" s="833"/>
      <c r="D238" s="834"/>
      <c r="E238" s="835"/>
      <c r="F238" s="327"/>
      <c r="G238" s="747"/>
      <c r="H238" s="750"/>
      <c r="I238" s="751"/>
      <c r="J238" s="751"/>
      <c r="K238" s="752"/>
      <c r="L238" s="754"/>
      <c r="M238" s="755"/>
      <c r="N238" s="755"/>
      <c r="O238" s="756"/>
      <c r="P238" s="763" t="s">
        <v>661</v>
      </c>
      <c r="Q238" s="764"/>
      <c r="R238" s="765"/>
      <c r="S238" s="392"/>
      <c r="T238" s="393"/>
      <c r="U238" s="393"/>
      <c r="V238" s="393"/>
      <c r="W238" s="393"/>
      <c r="X238" s="393"/>
      <c r="Y238" s="394"/>
      <c r="Z238" s="392"/>
      <c r="AA238" s="393"/>
      <c r="AB238" s="393"/>
      <c r="AC238" s="393"/>
      <c r="AD238" s="393"/>
      <c r="AE238" s="393"/>
      <c r="AF238" s="394"/>
      <c r="AG238" s="392"/>
      <c r="AH238" s="393"/>
      <c r="AI238" s="393"/>
      <c r="AJ238" s="393"/>
      <c r="AK238" s="393"/>
      <c r="AL238" s="393"/>
      <c r="AM238" s="394"/>
      <c r="AN238" s="392"/>
      <c r="AO238" s="393"/>
      <c r="AP238" s="393"/>
      <c r="AQ238" s="393"/>
      <c r="AR238" s="393"/>
      <c r="AS238" s="393"/>
      <c r="AT238" s="394"/>
      <c r="AU238" s="392"/>
      <c r="AV238" s="393"/>
      <c r="AW238" s="393"/>
      <c r="AX238" s="949"/>
      <c r="AY238" s="950"/>
      <c r="AZ238" s="951"/>
      <c r="BA238" s="952"/>
      <c r="BB238" s="782"/>
      <c r="BC238" s="755"/>
      <c r="BD238" s="755"/>
      <c r="BE238" s="755"/>
      <c r="BF238" s="756"/>
    </row>
    <row r="239" spans="2:58" ht="20.25" customHeight="1" x14ac:dyDescent="0.15">
      <c r="B239" s="831"/>
      <c r="C239" s="836"/>
      <c r="D239" s="837"/>
      <c r="E239" s="838"/>
      <c r="F239" s="319"/>
      <c r="G239" s="748"/>
      <c r="H239" s="753"/>
      <c r="I239" s="751"/>
      <c r="J239" s="751"/>
      <c r="K239" s="752"/>
      <c r="L239" s="757"/>
      <c r="M239" s="758"/>
      <c r="N239" s="758"/>
      <c r="O239" s="759"/>
      <c r="P239" s="787" t="s">
        <v>484</v>
      </c>
      <c r="Q239" s="788"/>
      <c r="R239" s="789"/>
      <c r="S239" s="320" t="str">
        <f>IF(S238="","",VLOOKUP(S238,'シフト記号表（勤務時間帯）'!$C$6:$K$35,9,FALSE))</f>
        <v/>
      </c>
      <c r="T239" s="321" t="str">
        <f>IF(T238="","",VLOOKUP(T238,'シフト記号表（勤務時間帯）'!$C$6:$K$35,9,FALSE))</f>
        <v/>
      </c>
      <c r="U239" s="321" t="str">
        <f>IF(U238="","",VLOOKUP(U238,'シフト記号表（勤務時間帯）'!$C$6:$K$35,9,FALSE))</f>
        <v/>
      </c>
      <c r="V239" s="321" t="str">
        <f>IF(V238="","",VLOOKUP(V238,'シフト記号表（勤務時間帯）'!$C$6:$K$35,9,FALSE))</f>
        <v/>
      </c>
      <c r="W239" s="321" t="str">
        <f>IF(W238="","",VLOOKUP(W238,'シフト記号表（勤務時間帯）'!$C$6:$K$35,9,FALSE))</f>
        <v/>
      </c>
      <c r="X239" s="321" t="str">
        <f>IF(X238="","",VLOOKUP(X238,'シフト記号表（勤務時間帯）'!$C$6:$K$35,9,FALSE))</f>
        <v/>
      </c>
      <c r="Y239" s="322" t="str">
        <f>IF(Y238="","",VLOOKUP(Y238,'シフト記号表（勤務時間帯）'!$C$6:$K$35,9,FALSE))</f>
        <v/>
      </c>
      <c r="Z239" s="320" t="str">
        <f>IF(Z238="","",VLOOKUP(Z238,'シフト記号表（勤務時間帯）'!$C$6:$K$35,9,FALSE))</f>
        <v/>
      </c>
      <c r="AA239" s="321" t="str">
        <f>IF(AA238="","",VLOOKUP(AA238,'シフト記号表（勤務時間帯）'!$C$6:$K$35,9,FALSE))</f>
        <v/>
      </c>
      <c r="AB239" s="321" t="str">
        <f>IF(AB238="","",VLOOKUP(AB238,'シフト記号表（勤務時間帯）'!$C$6:$K$35,9,FALSE))</f>
        <v/>
      </c>
      <c r="AC239" s="321" t="str">
        <f>IF(AC238="","",VLOOKUP(AC238,'シフト記号表（勤務時間帯）'!$C$6:$K$35,9,FALSE))</f>
        <v/>
      </c>
      <c r="AD239" s="321" t="str">
        <f>IF(AD238="","",VLOOKUP(AD238,'シフト記号表（勤務時間帯）'!$C$6:$K$35,9,FALSE))</f>
        <v/>
      </c>
      <c r="AE239" s="321" t="str">
        <f>IF(AE238="","",VLOOKUP(AE238,'シフト記号表（勤務時間帯）'!$C$6:$K$35,9,FALSE))</f>
        <v/>
      </c>
      <c r="AF239" s="322" t="str">
        <f>IF(AF238="","",VLOOKUP(AF238,'シフト記号表（勤務時間帯）'!$C$6:$K$35,9,FALSE))</f>
        <v/>
      </c>
      <c r="AG239" s="320" t="str">
        <f>IF(AG238="","",VLOOKUP(AG238,'シフト記号表（勤務時間帯）'!$C$6:$K$35,9,FALSE))</f>
        <v/>
      </c>
      <c r="AH239" s="321" t="str">
        <f>IF(AH238="","",VLOOKUP(AH238,'シフト記号表（勤務時間帯）'!$C$6:$K$35,9,FALSE))</f>
        <v/>
      </c>
      <c r="AI239" s="321" t="str">
        <f>IF(AI238="","",VLOOKUP(AI238,'シフト記号表（勤務時間帯）'!$C$6:$K$35,9,FALSE))</f>
        <v/>
      </c>
      <c r="AJ239" s="321" t="str">
        <f>IF(AJ238="","",VLOOKUP(AJ238,'シフト記号表（勤務時間帯）'!$C$6:$K$35,9,FALSE))</f>
        <v/>
      </c>
      <c r="AK239" s="321" t="str">
        <f>IF(AK238="","",VLOOKUP(AK238,'シフト記号表（勤務時間帯）'!$C$6:$K$35,9,FALSE))</f>
        <v/>
      </c>
      <c r="AL239" s="321" t="str">
        <f>IF(AL238="","",VLOOKUP(AL238,'シフト記号表（勤務時間帯）'!$C$6:$K$35,9,FALSE))</f>
        <v/>
      </c>
      <c r="AM239" s="322" t="str">
        <f>IF(AM238="","",VLOOKUP(AM238,'シフト記号表（勤務時間帯）'!$C$6:$K$35,9,FALSE))</f>
        <v/>
      </c>
      <c r="AN239" s="320" t="str">
        <f>IF(AN238="","",VLOOKUP(AN238,'シフト記号表（勤務時間帯）'!$C$6:$K$35,9,FALSE))</f>
        <v/>
      </c>
      <c r="AO239" s="321" t="str">
        <f>IF(AO238="","",VLOOKUP(AO238,'シフト記号表（勤務時間帯）'!$C$6:$K$35,9,FALSE))</f>
        <v/>
      </c>
      <c r="AP239" s="321" t="str">
        <f>IF(AP238="","",VLOOKUP(AP238,'シフト記号表（勤務時間帯）'!$C$6:$K$35,9,FALSE))</f>
        <v/>
      </c>
      <c r="AQ239" s="321" t="str">
        <f>IF(AQ238="","",VLOOKUP(AQ238,'シフト記号表（勤務時間帯）'!$C$6:$K$35,9,FALSE))</f>
        <v/>
      </c>
      <c r="AR239" s="321" t="str">
        <f>IF(AR238="","",VLOOKUP(AR238,'シフト記号表（勤務時間帯）'!$C$6:$K$35,9,FALSE))</f>
        <v/>
      </c>
      <c r="AS239" s="321" t="str">
        <f>IF(AS238="","",VLOOKUP(AS238,'シフト記号表（勤務時間帯）'!$C$6:$K$35,9,FALSE))</f>
        <v/>
      </c>
      <c r="AT239" s="322" t="str">
        <f>IF(AT238="","",VLOOKUP(AT238,'シフト記号表（勤務時間帯）'!$C$6:$K$35,9,FALSE))</f>
        <v/>
      </c>
      <c r="AU239" s="320" t="str">
        <f>IF(AU238="","",VLOOKUP(AU238,'シフト記号表（勤務時間帯）'!$C$6:$K$35,9,FALSE))</f>
        <v/>
      </c>
      <c r="AV239" s="321" t="str">
        <f>IF(AV238="","",VLOOKUP(AV238,'シフト記号表（勤務時間帯）'!$C$6:$K$35,9,FALSE))</f>
        <v/>
      </c>
      <c r="AW239" s="321" t="str">
        <f>IF(AW238="","",VLOOKUP(AW238,'シフト記号表（勤務時間帯）'!$C$6:$K$35,9,FALSE))</f>
        <v/>
      </c>
      <c r="AX239" s="790">
        <f>IF($BB$3="４週",SUM(S239:AT239),IF($BB$3="暦月",SUM(S239:AW239),""))</f>
        <v>0</v>
      </c>
      <c r="AY239" s="791"/>
      <c r="AZ239" s="792">
        <f>IF($BB$3="４週",AX239/4,IF($BB$3="暦月",'勤務形態一覧表（100名）'!AX239/('勤務形態一覧表（100名）'!$BB$8/7),""))</f>
        <v>0</v>
      </c>
      <c r="BA239" s="793"/>
      <c r="BB239" s="783"/>
      <c r="BC239" s="758"/>
      <c r="BD239" s="758"/>
      <c r="BE239" s="758"/>
      <c r="BF239" s="759"/>
    </row>
    <row r="240" spans="2:58" ht="20.25" customHeight="1" x14ac:dyDescent="0.15">
      <c r="B240" s="831"/>
      <c r="C240" s="839"/>
      <c r="D240" s="840"/>
      <c r="E240" s="841"/>
      <c r="F240" s="395">
        <f>C238</f>
        <v>0</v>
      </c>
      <c r="G240" s="749"/>
      <c r="H240" s="753"/>
      <c r="I240" s="751"/>
      <c r="J240" s="751"/>
      <c r="K240" s="752"/>
      <c r="L240" s="760"/>
      <c r="M240" s="761"/>
      <c r="N240" s="761"/>
      <c r="O240" s="762"/>
      <c r="P240" s="828" t="s">
        <v>485</v>
      </c>
      <c r="Q240" s="829"/>
      <c r="R240" s="830"/>
      <c r="S240" s="324" t="str">
        <f>IF(S238="","",VLOOKUP(S238,'シフト記号表（勤務時間帯）'!$C$6:$U$35,19,FALSE))</f>
        <v/>
      </c>
      <c r="T240" s="325" t="str">
        <f>IF(T238="","",VLOOKUP(T238,'シフト記号表（勤務時間帯）'!$C$6:$U$35,19,FALSE))</f>
        <v/>
      </c>
      <c r="U240" s="325" t="str">
        <f>IF(U238="","",VLOOKUP(U238,'シフト記号表（勤務時間帯）'!$C$6:$U$35,19,FALSE))</f>
        <v/>
      </c>
      <c r="V240" s="325" t="str">
        <f>IF(V238="","",VLOOKUP(V238,'シフト記号表（勤務時間帯）'!$C$6:$U$35,19,FALSE))</f>
        <v/>
      </c>
      <c r="W240" s="325" t="str">
        <f>IF(W238="","",VLOOKUP(W238,'シフト記号表（勤務時間帯）'!$C$6:$U$35,19,FALSE))</f>
        <v/>
      </c>
      <c r="X240" s="325" t="str">
        <f>IF(X238="","",VLOOKUP(X238,'シフト記号表（勤務時間帯）'!$C$6:$U$35,19,FALSE))</f>
        <v/>
      </c>
      <c r="Y240" s="326" t="str">
        <f>IF(Y238="","",VLOOKUP(Y238,'シフト記号表（勤務時間帯）'!$C$6:$U$35,19,FALSE))</f>
        <v/>
      </c>
      <c r="Z240" s="324" t="str">
        <f>IF(Z238="","",VLOOKUP(Z238,'シフト記号表（勤務時間帯）'!$C$6:$U$35,19,FALSE))</f>
        <v/>
      </c>
      <c r="AA240" s="325" t="str">
        <f>IF(AA238="","",VLOOKUP(AA238,'シフト記号表（勤務時間帯）'!$C$6:$U$35,19,FALSE))</f>
        <v/>
      </c>
      <c r="AB240" s="325" t="str">
        <f>IF(AB238="","",VLOOKUP(AB238,'シフト記号表（勤務時間帯）'!$C$6:$U$35,19,FALSE))</f>
        <v/>
      </c>
      <c r="AC240" s="325" t="str">
        <f>IF(AC238="","",VLOOKUP(AC238,'シフト記号表（勤務時間帯）'!$C$6:$U$35,19,FALSE))</f>
        <v/>
      </c>
      <c r="AD240" s="325" t="str">
        <f>IF(AD238="","",VLOOKUP(AD238,'シフト記号表（勤務時間帯）'!$C$6:$U$35,19,FALSE))</f>
        <v/>
      </c>
      <c r="AE240" s="325" t="str">
        <f>IF(AE238="","",VLOOKUP(AE238,'シフト記号表（勤務時間帯）'!$C$6:$U$35,19,FALSE))</f>
        <v/>
      </c>
      <c r="AF240" s="326" t="str">
        <f>IF(AF238="","",VLOOKUP(AF238,'シフト記号表（勤務時間帯）'!$C$6:$U$35,19,FALSE))</f>
        <v/>
      </c>
      <c r="AG240" s="324" t="str">
        <f>IF(AG238="","",VLOOKUP(AG238,'シフト記号表（勤務時間帯）'!$C$6:$U$35,19,FALSE))</f>
        <v/>
      </c>
      <c r="AH240" s="325" t="str">
        <f>IF(AH238="","",VLOOKUP(AH238,'シフト記号表（勤務時間帯）'!$C$6:$U$35,19,FALSE))</f>
        <v/>
      </c>
      <c r="AI240" s="325" t="str">
        <f>IF(AI238="","",VLOOKUP(AI238,'シフト記号表（勤務時間帯）'!$C$6:$U$35,19,FALSE))</f>
        <v/>
      </c>
      <c r="AJ240" s="325" t="str">
        <f>IF(AJ238="","",VLOOKUP(AJ238,'シフト記号表（勤務時間帯）'!$C$6:$U$35,19,FALSE))</f>
        <v/>
      </c>
      <c r="AK240" s="325" t="str">
        <f>IF(AK238="","",VLOOKUP(AK238,'シフト記号表（勤務時間帯）'!$C$6:$U$35,19,FALSE))</f>
        <v/>
      </c>
      <c r="AL240" s="325" t="str">
        <f>IF(AL238="","",VLOOKUP(AL238,'シフト記号表（勤務時間帯）'!$C$6:$U$35,19,FALSE))</f>
        <v/>
      </c>
      <c r="AM240" s="326" t="str">
        <f>IF(AM238="","",VLOOKUP(AM238,'シフト記号表（勤務時間帯）'!$C$6:$U$35,19,FALSE))</f>
        <v/>
      </c>
      <c r="AN240" s="324" t="str">
        <f>IF(AN238="","",VLOOKUP(AN238,'シフト記号表（勤務時間帯）'!$C$6:$U$35,19,FALSE))</f>
        <v/>
      </c>
      <c r="AO240" s="325" t="str">
        <f>IF(AO238="","",VLOOKUP(AO238,'シフト記号表（勤務時間帯）'!$C$6:$U$35,19,FALSE))</f>
        <v/>
      </c>
      <c r="AP240" s="325" t="str">
        <f>IF(AP238="","",VLOOKUP(AP238,'シフト記号表（勤務時間帯）'!$C$6:$U$35,19,FALSE))</f>
        <v/>
      </c>
      <c r="AQ240" s="325" t="str">
        <f>IF(AQ238="","",VLOOKUP(AQ238,'シフト記号表（勤務時間帯）'!$C$6:$U$35,19,FALSE))</f>
        <v/>
      </c>
      <c r="AR240" s="325" t="str">
        <f>IF(AR238="","",VLOOKUP(AR238,'シフト記号表（勤務時間帯）'!$C$6:$U$35,19,FALSE))</f>
        <v/>
      </c>
      <c r="AS240" s="325" t="str">
        <f>IF(AS238="","",VLOOKUP(AS238,'シフト記号表（勤務時間帯）'!$C$6:$U$35,19,FALSE))</f>
        <v/>
      </c>
      <c r="AT240" s="326" t="str">
        <f>IF(AT238="","",VLOOKUP(AT238,'シフト記号表（勤務時間帯）'!$C$6:$U$35,19,FALSE))</f>
        <v/>
      </c>
      <c r="AU240" s="324" t="str">
        <f>IF(AU238="","",VLOOKUP(AU238,'シフト記号表（勤務時間帯）'!$C$6:$U$35,19,FALSE))</f>
        <v/>
      </c>
      <c r="AV240" s="325" t="str">
        <f>IF(AV238="","",VLOOKUP(AV238,'シフト記号表（勤務時間帯）'!$C$6:$U$35,19,FALSE))</f>
        <v/>
      </c>
      <c r="AW240" s="325" t="str">
        <f>IF(AW238="","",VLOOKUP(AW238,'シフト記号表（勤務時間帯）'!$C$6:$U$35,19,FALSE))</f>
        <v/>
      </c>
      <c r="AX240" s="797">
        <f>IF($BB$3="４週",SUM(S240:AT240),IF($BB$3="暦月",SUM(S240:AW240),""))</f>
        <v>0</v>
      </c>
      <c r="AY240" s="798"/>
      <c r="AZ240" s="799">
        <f>IF($BB$3="４週",AX240/4,IF($BB$3="暦月",'勤務形態一覧表（100名）'!AX240/('勤務形態一覧表（100名）'!$BB$8/7),""))</f>
        <v>0</v>
      </c>
      <c r="BA240" s="800"/>
      <c r="BB240" s="847"/>
      <c r="BC240" s="761"/>
      <c r="BD240" s="761"/>
      <c r="BE240" s="761"/>
      <c r="BF240" s="762"/>
    </row>
    <row r="241" spans="2:58" ht="20.25" customHeight="1" x14ac:dyDescent="0.15">
      <c r="B241" s="831">
        <f>B238+1</f>
        <v>74</v>
      </c>
      <c r="C241" s="833"/>
      <c r="D241" s="834"/>
      <c r="E241" s="835"/>
      <c r="F241" s="327"/>
      <c r="G241" s="747"/>
      <c r="H241" s="750"/>
      <c r="I241" s="751"/>
      <c r="J241" s="751"/>
      <c r="K241" s="752"/>
      <c r="L241" s="754"/>
      <c r="M241" s="755"/>
      <c r="N241" s="755"/>
      <c r="O241" s="756"/>
      <c r="P241" s="763" t="s">
        <v>661</v>
      </c>
      <c r="Q241" s="764"/>
      <c r="R241" s="765"/>
      <c r="S241" s="392"/>
      <c r="T241" s="393"/>
      <c r="U241" s="393"/>
      <c r="V241" s="393"/>
      <c r="W241" s="393"/>
      <c r="X241" s="393"/>
      <c r="Y241" s="394"/>
      <c r="Z241" s="392"/>
      <c r="AA241" s="393"/>
      <c r="AB241" s="393"/>
      <c r="AC241" s="393"/>
      <c r="AD241" s="393"/>
      <c r="AE241" s="393"/>
      <c r="AF241" s="394"/>
      <c r="AG241" s="392"/>
      <c r="AH241" s="393"/>
      <c r="AI241" s="393"/>
      <c r="AJ241" s="393"/>
      <c r="AK241" s="393"/>
      <c r="AL241" s="393"/>
      <c r="AM241" s="394"/>
      <c r="AN241" s="392"/>
      <c r="AO241" s="393"/>
      <c r="AP241" s="393"/>
      <c r="AQ241" s="393"/>
      <c r="AR241" s="393"/>
      <c r="AS241" s="393"/>
      <c r="AT241" s="394"/>
      <c r="AU241" s="392"/>
      <c r="AV241" s="393"/>
      <c r="AW241" s="393"/>
      <c r="AX241" s="949"/>
      <c r="AY241" s="950"/>
      <c r="AZ241" s="951"/>
      <c r="BA241" s="952"/>
      <c r="BB241" s="782"/>
      <c r="BC241" s="755"/>
      <c r="BD241" s="755"/>
      <c r="BE241" s="755"/>
      <c r="BF241" s="756"/>
    </row>
    <row r="242" spans="2:58" ht="20.25" customHeight="1" x14ac:dyDescent="0.15">
      <c r="B242" s="831"/>
      <c r="C242" s="836"/>
      <c r="D242" s="837"/>
      <c r="E242" s="838"/>
      <c r="F242" s="319"/>
      <c r="G242" s="748"/>
      <c r="H242" s="753"/>
      <c r="I242" s="751"/>
      <c r="J242" s="751"/>
      <c r="K242" s="752"/>
      <c r="L242" s="757"/>
      <c r="M242" s="758"/>
      <c r="N242" s="758"/>
      <c r="O242" s="759"/>
      <c r="P242" s="787" t="s">
        <v>484</v>
      </c>
      <c r="Q242" s="788"/>
      <c r="R242" s="789"/>
      <c r="S242" s="320" t="str">
        <f>IF(S241="","",VLOOKUP(S241,'シフト記号表（勤務時間帯）'!$C$6:$K$35,9,FALSE))</f>
        <v/>
      </c>
      <c r="T242" s="321" t="str">
        <f>IF(T241="","",VLOOKUP(T241,'シフト記号表（勤務時間帯）'!$C$6:$K$35,9,FALSE))</f>
        <v/>
      </c>
      <c r="U242" s="321" t="str">
        <f>IF(U241="","",VLOOKUP(U241,'シフト記号表（勤務時間帯）'!$C$6:$K$35,9,FALSE))</f>
        <v/>
      </c>
      <c r="V242" s="321" t="str">
        <f>IF(V241="","",VLOOKUP(V241,'シフト記号表（勤務時間帯）'!$C$6:$K$35,9,FALSE))</f>
        <v/>
      </c>
      <c r="W242" s="321" t="str">
        <f>IF(W241="","",VLOOKUP(W241,'シフト記号表（勤務時間帯）'!$C$6:$K$35,9,FALSE))</f>
        <v/>
      </c>
      <c r="X242" s="321" t="str">
        <f>IF(X241="","",VLOOKUP(X241,'シフト記号表（勤務時間帯）'!$C$6:$K$35,9,FALSE))</f>
        <v/>
      </c>
      <c r="Y242" s="322" t="str">
        <f>IF(Y241="","",VLOOKUP(Y241,'シフト記号表（勤務時間帯）'!$C$6:$K$35,9,FALSE))</f>
        <v/>
      </c>
      <c r="Z242" s="320" t="str">
        <f>IF(Z241="","",VLOOKUP(Z241,'シフト記号表（勤務時間帯）'!$C$6:$K$35,9,FALSE))</f>
        <v/>
      </c>
      <c r="AA242" s="321" t="str">
        <f>IF(AA241="","",VLOOKUP(AA241,'シフト記号表（勤務時間帯）'!$C$6:$K$35,9,FALSE))</f>
        <v/>
      </c>
      <c r="AB242" s="321" t="str">
        <f>IF(AB241="","",VLOOKUP(AB241,'シフト記号表（勤務時間帯）'!$C$6:$K$35,9,FALSE))</f>
        <v/>
      </c>
      <c r="AC242" s="321" t="str">
        <f>IF(AC241="","",VLOOKUP(AC241,'シフト記号表（勤務時間帯）'!$C$6:$K$35,9,FALSE))</f>
        <v/>
      </c>
      <c r="AD242" s="321" t="str">
        <f>IF(AD241="","",VLOOKUP(AD241,'シフト記号表（勤務時間帯）'!$C$6:$K$35,9,FALSE))</f>
        <v/>
      </c>
      <c r="AE242" s="321" t="str">
        <f>IF(AE241="","",VLOOKUP(AE241,'シフト記号表（勤務時間帯）'!$C$6:$K$35,9,FALSE))</f>
        <v/>
      </c>
      <c r="AF242" s="322" t="str">
        <f>IF(AF241="","",VLOOKUP(AF241,'シフト記号表（勤務時間帯）'!$C$6:$K$35,9,FALSE))</f>
        <v/>
      </c>
      <c r="AG242" s="320" t="str">
        <f>IF(AG241="","",VLOOKUP(AG241,'シフト記号表（勤務時間帯）'!$C$6:$K$35,9,FALSE))</f>
        <v/>
      </c>
      <c r="AH242" s="321" t="str">
        <f>IF(AH241="","",VLOOKUP(AH241,'シフト記号表（勤務時間帯）'!$C$6:$K$35,9,FALSE))</f>
        <v/>
      </c>
      <c r="AI242" s="321" t="str">
        <f>IF(AI241="","",VLOOKUP(AI241,'シフト記号表（勤務時間帯）'!$C$6:$K$35,9,FALSE))</f>
        <v/>
      </c>
      <c r="AJ242" s="321" t="str">
        <f>IF(AJ241="","",VLOOKUP(AJ241,'シフト記号表（勤務時間帯）'!$C$6:$K$35,9,FALSE))</f>
        <v/>
      </c>
      <c r="AK242" s="321" t="str">
        <f>IF(AK241="","",VLOOKUP(AK241,'シフト記号表（勤務時間帯）'!$C$6:$K$35,9,FALSE))</f>
        <v/>
      </c>
      <c r="AL242" s="321" t="str">
        <f>IF(AL241="","",VLOOKUP(AL241,'シフト記号表（勤務時間帯）'!$C$6:$K$35,9,FALSE))</f>
        <v/>
      </c>
      <c r="AM242" s="322" t="str">
        <f>IF(AM241="","",VLOOKUP(AM241,'シフト記号表（勤務時間帯）'!$C$6:$K$35,9,FALSE))</f>
        <v/>
      </c>
      <c r="AN242" s="320" t="str">
        <f>IF(AN241="","",VLOOKUP(AN241,'シフト記号表（勤務時間帯）'!$C$6:$K$35,9,FALSE))</f>
        <v/>
      </c>
      <c r="AO242" s="321" t="str">
        <f>IF(AO241="","",VLOOKUP(AO241,'シフト記号表（勤務時間帯）'!$C$6:$K$35,9,FALSE))</f>
        <v/>
      </c>
      <c r="AP242" s="321" t="str">
        <f>IF(AP241="","",VLOOKUP(AP241,'シフト記号表（勤務時間帯）'!$C$6:$K$35,9,FALSE))</f>
        <v/>
      </c>
      <c r="AQ242" s="321" t="str">
        <f>IF(AQ241="","",VLOOKUP(AQ241,'シフト記号表（勤務時間帯）'!$C$6:$K$35,9,FALSE))</f>
        <v/>
      </c>
      <c r="AR242" s="321" t="str">
        <f>IF(AR241="","",VLOOKUP(AR241,'シフト記号表（勤務時間帯）'!$C$6:$K$35,9,FALSE))</f>
        <v/>
      </c>
      <c r="AS242" s="321" t="str">
        <f>IF(AS241="","",VLOOKUP(AS241,'シフト記号表（勤務時間帯）'!$C$6:$K$35,9,FALSE))</f>
        <v/>
      </c>
      <c r="AT242" s="322" t="str">
        <f>IF(AT241="","",VLOOKUP(AT241,'シフト記号表（勤務時間帯）'!$C$6:$K$35,9,FALSE))</f>
        <v/>
      </c>
      <c r="AU242" s="320" t="str">
        <f>IF(AU241="","",VLOOKUP(AU241,'シフト記号表（勤務時間帯）'!$C$6:$K$35,9,FALSE))</f>
        <v/>
      </c>
      <c r="AV242" s="321" t="str">
        <f>IF(AV241="","",VLOOKUP(AV241,'シフト記号表（勤務時間帯）'!$C$6:$K$35,9,FALSE))</f>
        <v/>
      </c>
      <c r="AW242" s="321" t="str">
        <f>IF(AW241="","",VLOOKUP(AW241,'シフト記号表（勤務時間帯）'!$C$6:$K$35,9,FALSE))</f>
        <v/>
      </c>
      <c r="AX242" s="790">
        <f>IF($BB$3="４週",SUM(S242:AT242),IF($BB$3="暦月",SUM(S242:AW242),""))</f>
        <v>0</v>
      </c>
      <c r="AY242" s="791"/>
      <c r="AZ242" s="792">
        <f>IF($BB$3="４週",AX242/4,IF($BB$3="暦月",'勤務形態一覧表（100名）'!AX242/('勤務形態一覧表（100名）'!$BB$8/7),""))</f>
        <v>0</v>
      </c>
      <c r="BA242" s="793"/>
      <c r="BB242" s="783"/>
      <c r="BC242" s="758"/>
      <c r="BD242" s="758"/>
      <c r="BE242" s="758"/>
      <c r="BF242" s="759"/>
    </row>
    <row r="243" spans="2:58" ht="20.25" customHeight="1" x14ac:dyDescent="0.15">
      <c r="B243" s="831"/>
      <c r="C243" s="839"/>
      <c r="D243" s="840"/>
      <c r="E243" s="841"/>
      <c r="F243" s="395">
        <f>C241</f>
        <v>0</v>
      </c>
      <c r="G243" s="749"/>
      <c r="H243" s="753"/>
      <c r="I243" s="751"/>
      <c r="J243" s="751"/>
      <c r="K243" s="752"/>
      <c r="L243" s="760"/>
      <c r="M243" s="761"/>
      <c r="N243" s="761"/>
      <c r="O243" s="762"/>
      <c r="P243" s="828" t="s">
        <v>485</v>
      </c>
      <c r="Q243" s="829"/>
      <c r="R243" s="830"/>
      <c r="S243" s="324" t="str">
        <f>IF(S241="","",VLOOKUP(S241,'シフト記号表（勤務時間帯）'!$C$6:$U$35,19,FALSE))</f>
        <v/>
      </c>
      <c r="T243" s="325" t="str">
        <f>IF(T241="","",VLOOKUP(T241,'シフト記号表（勤務時間帯）'!$C$6:$U$35,19,FALSE))</f>
        <v/>
      </c>
      <c r="U243" s="325" t="str">
        <f>IF(U241="","",VLOOKUP(U241,'シフト記号表（勤務時間帯）'!$C$6:$U$35,19,FALSE))</f>
        <v/>
      </c>
      <c r="V243" s="325" t="str">
        <f>IF(V241="","",VLOOKUP(V241,'シフト記号表（勤務時間帯）'!$C$6:$U$35,19,FALSE))</f>
        <v/>
      </c>
      <c r="W243" s="325" t="str">
        <f>IF(W241="","",VLOOKUP(W241,'シフト記号表（勤務時間帯）'!$C$6:$U$35,19,FALSE))</f>
        <v/>
      </c>
      <c r="X243" s="325" t="str">
        <f>IF(X241="","",VLOOKUP(X241,'シフト記号表（勤務時間帯）'!$C$6:$U$35,19,FALSE))</f>
        <v/>
      </c>
      <c r="Y243" s="326" t="str">
        <f>IF(Y241="","",VLOOKUP(Y241,'シフト記号表（勤務時間帯）'!$C$6:$U$35,19,FALSE))</f>
        <v/>
      </c>
      <c r="Z243" s="324" t="str">
        <f>IF(Z241="","",VLOOKUP(Z241,'シフト記号表（勤務時間帯）'!$C$6:$U$35,19,FALSE))</f>
        <v/>
      </c>
      <c r="AA243" s="325" t="str">
        <f>IF(AA241="","",VLOOKUP(AA241,'シフト記号表（勤務時間帯）'!$C$6:$U$35,19,FALSE))</f>
        <v/>
      </c>
      <c r="AB243" s="325" t="str">
        <f>IF(AB241="","",VLOOKUP(AB241,'シフト記号表（勤務時間帯）'!$C$6:$U$35,19,FALSE))</f>
        <v/>
      </c>
      <c r="AC243" s="325" t="str">
        <f>IF(AC241="","",VLOOKUP(AC241,'シフト記号表（勤務時間帯）'!$C$6:$U$35,19,FALSE))</f>
        <v/>
      </c>
      <c r="AD243" s="325" t="str">
        <f>IF(AD241="","",VLOOKUP(AD241,'シフト記号表（勤務時間帯）'!$C$6:$U$35,19,FALSE))</f>
        <v/>
      </c>
      <c r="AE243" s="325" t="str">
        <f>IF(AE241="","",VLOOKUP(AE241,'シフト記号表（勤務時間帯）'!$C$6:$U$35,19,FALSE))</f>
        <v/>
      </c>
      <c r="AF243" s="326" t="str">
        <f>IF(AF241="","",VLOOKUP(AF241,'シフト記号表（勤務時間帯）'!$C$6:$U$35,19,FALSE))</f>
        <v/>
      </c>
      <c r="AG243" s="324" t="str">
        <f>IF(AG241="","",VLOOKUP(AG241,'シフト記号表（勤務時間帯）'!$C$6:$U$35,19,FALSE))</f>
        <v/>
      </c>
      <c r="AH243" s="325" t="str">
        <f>IF(AH241="","",VLOOKUP(AH241,'シフト記号表（勤務時間帯）'!$C$6:$U$35,19,FALSE))</f>
        <v/>
      </c>
      <c r="AI243" s="325" t="str">
        <f>IF(AI241="","",VLOOKUP(AI241,'シフト記号表（勤務時間帯）'!$C$6:$U$35,19,FALSE))</f>
        <v/>
      </c>
      <c r="AJ243" s="325" t="str">
        <f>IF(AJ241="","",VLOOKUP(AJ241,'シフト記号表（勤務時間帯）'!$C$6:$U$35,19,FALSE))</f>
        <v/>
      </c>
      <c r="AK243" s="325" t="str">
        <f>IF(AK241="","",VLOOKUP(AK241,'シフト記号表（勤務時間帯）'!$C$6:$U$35,19,FALSE))</f>
        <v/>
      </c>
      <c r="AL243" s="325" t="str">
        <f>IF(AL241="","",VLOOKUP(AL241,'シフト記号表（勤務時間帯）'!$C$6:$U$35,19,FALSE))</f>
        <v/>
      </c>
      <c r="AM243" s="326" t="str">
        <f>IF(AM241="","",VLOOKUP(AM241,'シフト記号表（勤務時間帯）'!$C$6:$U$35,19,FALSE))</f>
        <v/>
      </c>
      <c r="AN243" s="324" t="str">
        <f>IF(AN241="","",VLOOKUP(AN241,'シフト記号表（勤務時間帯）'!$C$6:$U$35,19,FALSE))</f>
        <v/>
      </c>
      <c r="AO243" s="325" t="str">
        <f>IF(AO241="","",VLOOKUP(AO241,'シフト記号表（勤務時間帯）'!$C$6:$U$35,19,FALSE))</f>
        <v/>
      </c>
      <c r="AP243" s="325" t="str">
        <f>IF(AP241="","",VLOOKUP(AP241,'シフト記号表（勤務時間帯）'!$C$6:$U$35,19,FALSE))</f>
        <v/>
      </c>
      <c r="AQ243" s="325" t="str">
        <f>IF(AQ241="","",VLOOKUP(AQ241,'シフト記号表（勤務時間帯）'!$C$6:$U$35,19,FALSE))</f>
        <v/>
      </c>
      <c r="AR243" s="325" t="str">
        <f>IF(AR241="","",VLOOKUP(AR241,'シフト記号表（勤務時間帯）'!$C$6:$U$35,19,FALSE))</f>
        <v/>
      </c>
      <c r="AS243" s="325" t="str">
        <f>IF(AS241="","",VLOOKUP(AS241,'シフト記号表（勤務時間帯）'!$C$6:$U$35,19,FALSE))</f>
        <v/>
      </c>
      <c r="AT243" s="326" t="str">
        <f>IF(AT241="","",VLOOKUP(AT241,'シフト記号表（勤務時間帯）'!$C$6:$U$35,19,FALSE))</f>
        <v/>
      </c>
      <c r="AU243" s="324" t="str">
        <f>IF(AU241="","",VLOOKUP(AU241,'シフト記号表（勤務時間帯）'!$C$6:$U$35,19,FALSE))</f>
        <v/>
      </c>
      <c r="AV243" s="325" t="str">
        <f>IF(AV241="","",VLOOKUP(AV241,'シフト記号表（勤務時間帯）'!$C$6:$U$35,19,FALSE))</f>
        <v/>
      </c>
      <c r="AW243" s="325" t="str">
        <f>IF(AW241="","",VLOOKUP(AW241,'シフト記号表（勤務時間帯）'!$C$6:$U$35,19,FALSE))</f>
        <v/>
      </c>
      <c r="AX243" s="797">
        <f>IF($BB$3="４週",SUM(S243:AT243),IF($BB$3="暦月",SUM(S243:AW243),""))</f>
        <v>0</v>
      </c>
      <c r="AY243" s="798"/>
      <c r="AZ243" s="799">
        <f>IF($BB$3="４週",AX243/4,IF($BB$3="暦月",'勤務形態一覧表（100名）'!AX243/('勤務形態一覧表（100名）'!$BB$8/7),""))</f>
        <v>0</v>
      </c>
      <c r="BA243" s="800"/>
      <c r="BB243" s="847"/>
      <c r="BC243" s="761"/>
      <c r="BD243" s="761"/>
      <c r="BE243" s="761"/>
      <c r="BF243" s="762"/>
    </row>
    <row r="244" spans="2:58" ht="20.25" customHeight="1" x14ac:dyDescent="0.15">
      <c r="B244" s="831">
        <f>B241+1</f>
        <v>75</v>
      </c>
      <c r="C244" s="833"/>
      <c r="D244" s="834"/>
      <c r="E244" s="835"/>
      <c r="F244" s="327"/>
      <c r="G244" s="747"/>
      <c r="H244" s="750"/>
      <c r="I244" s="751"/>
      <c r="J244" s="751"/>
      <c r="K244" s="752"/>
      <c r="L244" s="754"/>
      <c r="M244" s="755"/>
      <c r="N244" s="755"/>
      <c r="O244" s="756"/>
      <c r="P244" s="763" t="s">
        <v>661</v>
      </c>
      <c r="Q244" s="764"/>
      <c r="R244" s="765"/>
      <c r="S244" s="392"/>
      <c r="T244" s="393"/>
      <c r="U244" s="393"/>
      <c r="V244" s="393"/>
      <c r="W244" s="393"/>
      <c r="X244" s="393"/>
      <c r="Y244" s="394"/>
      <c r="Z244" s="392"/>
      <c r="AA244" s="393"/>
      <c r="AB244" s="393"/>
      <c r="AC244" s="393"/>
      <c r="AD244" s="393"/>
      <c r="AE244" s="393"/>
      <c r="AF244" s="394"/>
      <c r="AG244" s="392"/>
      <c r="AH244" s="393"/>
      <c r="AI244" s="393"/>
      <c r="AJ244" s="393"/>
      <c r="AK244" s="393"/>
      <c r="AL244" s="393"/>
      <c r="AM244" s="394"/>
      <c r="AN244" s="392"/>
      <c r="AO244" s="393"/>
      <c r="AP244" s="393"/>
      <c r="AQ244" s="393"/>
      <c r="AR244" s="393"/>
      <c r="AS244" s="393"/>
      <c r="AT244" s="394"/>
      <c r="AU244" s="392"/>
      <c r="AV244" s="393"/>
      <c r="AW244" s="393"/>
      <c r="AX244" s="949"/>
      <c r="AY244" s="950"/>
      <c r="AZ244" s="951"/>
      <c r="BA244" s="952"/>
      <c r="BB244" s="782"/>
      <c r="BC244" s="755"/>
      <c r="BD244" s="755"/>
      <c r="BE244" s="755"/>
      <c r="BF244" s="756"/>
    </row>
    <row r="245" spans="2:58" ht="20.25" customHeight="1" x14ac:dyDescent="0.15">
      <c r="B245" s="831"/>
      <c r="C245" s="836"/>
      <c r="D245" s="837"/>
      <c r="E245" s="838"/>
      <c r="F245" s="319"/>
      <c r="G245" s="748"/>
      <c r="H245" s="753"/>
      <c r="I245" s="751"/>
      <c r="J245" s="751"/>
      <c r="K245" s="752"/>
      <c r="L245" s="757"/>
      <c r="M245" s="758"/>
      <c r="N245" s="758"/>
      <c r="O245" s="759"/>
      <c r="P245" s="787" t="s">
        <v>484</v>
      </c>
      <c r="Q245" s="788"/>
      <c r="R245" s="789"/>
      <c r="S245" s="320" t="str">
        <f>IF(S244="","",VLOOKUP(S244,'シフト記号表（勤務時間帯）'!$C$6:$K$35,9,FALSE))</f>
        <v/>
      </c>
      <c r="T245" s="321" t="str">
        <f>IF(T244="","",VLOOKUP(T244,'シフト記号表（勤務時間帯）'!$C$6:$K$35,9,FALSE))</f>
        <v/>
      </c>
      <c r="U245" s="321" t="str">
        <f>IF(U244="","",VLOOKUP(U244,'シフト記号表（勤務時間帯）'!$C$6:$K$35,9,FALSE))</f>
        <v/>
      </c>
      <c r="V245" s="321" t="str">
        <f>IF(V244="","",VLOOKUP(V244,'シフト記号表（勤務時間帯）'!$C$6:$K$35,9,FALSE))</f>
        <v/>
      </c>
      <c r="W245" s="321" t="str">
        <f>IF(W244="","",VLOOKUP(W244,'シフト記号表（勤務時間帯）'!$C$6:$K$35,9,FALSE))</f>
        <v/>
      </c>
      <c r="X245" s="321" t="str">
        <f>IF(X244="","",VLOOKUP(X244,'シフト記号表（勤務時間帯）'!$C$6:$K$35,9,FALSE))</f>
        <v/>
      </c>
      <c r="Y245" s="322" t="str">
        <f>IF(Y244="","",VLOOKUP(Y244,'シフト記号表（勤務時間帯）'!$C$6:$K$35,9,FALSE))</f>
        <v/>
      </c>
      <c r="Z245" s="320" t="str">
        <f>IF(Z244="","",VLOOKUP(Z244,'シフト記号表（勤務時間帯）'!$C$6:$K$35,9,FALSE))</f>
        <v/>
      </c>
      <c r="AA245" s="321" t="str">
        <f>IF(AA244="","",VLOOKUP(AA244,'シフト記号表（勤務時間帯）'!$C$6:$K$35,9,FALSE))</f>
        <v/>
      </c>
      <c r="AB245" s="321" t="str">
        <f>IF(AB244="","",VLOOKUP(AB244,'シフト記号表（勤務時間帯）'!$C$6:$K$35,9,FALSE))</f>
        <v/>
      </c>
      <c r="AC245" s="321" t="str">
        <f>IF(AC244="","",VLOOKUP(AC244,'シフト記号表（勤務時間帯）'!$C$6:$K$35,9,FALSE))</f>
        <v/>
      </c>
      <c r="AD245" s="321" t="str">
        <f>IF(AD244="","",VLOOKUP(AD244,'シフト記号表（勤務時間帯）'!$C$6:$K$35,9,FALSE))</f>
        <v/>
      </c>
      <c r="AE245" s="321" t="str">
        <f>IF(AE244="","",VLOOKUP(AE244,'シフト記号表（勤務時間帯）'!$C$6:$K$35,9,FALSE))</f>
        <v/>
      </c>
      <c r="AF245" s="322" t="str">
        <f>IF(AF244="","",VLOOKUP(AF244,'シフト記号表（勤務時間帯）'!$C$6:$K$35,9,FALSE))</f>
        <v/>
      </c>
      <c r="AG245" s="320" t="str">
        <f>IF(AG244="","",VLOOKUP(AG244,'シフト記号表（勤務時間帯）'!$C$6:$K$35,9,FALSE))</f>
        <v/>
      </c>
      <c r="AH245" s="321" t="str">
        <f>IF(AH244="","",VLOOKUP(AH244,'シフト記号表（勤務時間帯）'!$C$6:$K$35,9,FALSE))</f>
        <v/>
      </c>
      <c r="AI245" s="321" t="str">
        <f>IF(AI244="","",VLOOKUP(AI244,'シフト記号表（勤務時間帯）'!$C$6:$K$35,9,FALSE))</f>
        <v/>
      </c>
      <c r="AJ245" s="321" t="str">
        <f>IF(AJ244="","",VLOOKUP(AJ244,'シフト記号表（勤務時間帯）'!$C$6:$K$35,9,FALSE))</f>
        <v/>
      </c>
      <c r="AK245" s="321" t="str">
        <f>IF(AK244="","",VLOOKUP(AK244,'シフト記号表（勤務時間帯）'!$C$6:$K$35,9,FALSE))</f>
        <v/>
      </c>
      <c r="AL245" s="321" t="str">
        <f>IF(AL244="","",VLOOKUP(AL244,'シフト記号表（勤務時間帯）'!$C$6:$K$35,9,FALSE))</f>
        <v/>
      </c>
      <c r="AM245" s="322" t="str">
        <f>IF(AM244="","",VLOOKUP(AM244,'シフト記号表（勤務時間帯）'!$C$6:$K$35,9,FALSE))</f>
        <v/>
      </c>
      <c r="AN245" s="320" t="str">
        <f>IF(AN244="","",VLOOKUP(AN244,'シフト記号表（勤務時間帯）'!$C$6:$K$35,9,FALSE))</f>
        <v/>
      </c>
      <c r="AO245" s="321" t="str">
        <f>IF(AO244="","",VLOOKUP(AO244,'シフト記号表（勤務時間帯）'!$C$6:$K$35,9,FALSE))</f>
        <v/>
      </c>
      <c r="AP245" s="321" t="str">
        <f>IF(AP244="","",VLOOKUP(AP244,'シフト記号表（勤務時間帯）'!$C$6:$K$35,9,FALSE))</f>
        <v/>
      </c>
      <c r="AQ245" s="321" t="str">
        <f>IF(AQ244="","",VLOOKUP(AQ244,'シフト記号表（勤務時間帯）'!$C$6:$K$35,9,FALSE))</f>
        <v/>
      </c>
      <c r="AR245" s="321" t="str">
        <f>IF(AR244="","",VLOOKUP(AR244,'シフト記号表（勤務時間帯）'!$C$6:$K$35,9,FALSE))</f>
        <v/>
      </c>
      <c r="AS245" s="321" t="str">
        <f>IF(AS244="","",VLOOKUP(AS244,'シフト記号表（勤務時間帯）'!$C$6:$K$35,9,FALSE))</f>
        <v/>
      </c>
      <c r="AT245" s="322" t="str">
        <f>IF(AT244="","",VLOOKUP(AT244,'シフト記号表（勤務時間帯）'!$C$6:$K$35,9,FALSE))</f>
        <v/>
      </c>
      <c r="AU245" s="320" t="str">
        <f>IF(AU244="","",VLOOKUP(AU244,'シフト記号表（勤務時間帯）'!$C$6:$K$35,9,FALSE))</f>
        <v/>
      </c>
      <c r="AV245" s="321" t="str">
        <f>IF(AV244="","",VLOOKUP(AV244,'シフト記号表（勤務時間帯）'!$C$6:$K$35,9,FALSE))</f>
        <v/>
      </c>
      <c r="AW245" s="321" t="str">
        <f>IF(AW244="","",VLOOKUP(AW244,'シフト記号表（勤務時間帯）'!$C$6:$K$35,9,FALSE))</f>
        <v/>
      </c>
      <c r="AX245" s="790">
        <f>IF($BB$3="４週",SUM(S245:AT245),IF($BB$3="暦月",SUM(S245:AW245),""))</f>
        <v>0</v>
      </c>
      <c r="AY245" s="791"/>
      <c r="AZ245" s="792">
        <f>IF($BB$3="４週",AX245/4,IF($BB$3="暦月",'勤務形態一覧表（100名）'!AX245/('勤務形態一覧表（100名）'!$BB$8/7),""))</f>
        <v>0</v>
      </c>
      <c r="BA245" s="793"/>
      <c r="BB245" s="783"/>
      <c r="BC245" s="758"/>
      <c r="BD245" s="758"/>
      <c r="BE245" s="758"/>
      <c r="BF245" s="759"/>
    </row>
    <row r="246" spans="2:58" ht="20.25" customHeight="1" x14ac:dyDescent="0.15">
      <c r="B246" s="831"/>
      <c r="C246" s="839"/>
      <c r="D246" s="840"/>
      <c r="E246" s="841"/>
      <c r="F246" s="395">
        <f>C244</f>
        <v>0</v>
      </c>
      <c r="G246" s="749"/>
      <c r="H246" s="753"/>
      <c r="I246" s="751"/>
      <c r="J246" s="751"/>
      <c r="K246" s="752"/>
      <c r="L246" s="760"/>
      <c r="M246" s="761"/>
      <c r="N246" s="761"/>
      <c r="O246" s="762"/>
      <c r="P246" s="828" t="s">
        <v>485</v>
      </c>
      <c r="Q246" s="829"/>
      <c r="R246" s="830"/>
      <c r="S246" s="324" t="str">
        <f>IF(S244="","",VLOOKUP(S244,'シフト記号表（勤務時間帯）'!$C$6:$U$35,19,FALSE))</f>
        <v/>
      </c>
      <c r="T246" s="325" t="str">
        <f>IF(T244="","",VLOOKUP(T244,'シフト記号表（勤務時間帯）'!$C$6:$U$35,19,FALSE))</f>
        <v/>
      </c>
      <c r="U246" s="325" t="str">
        <f>IF(U244="","",VLOOKUP(U244,'シフト記号表（勤務時間帯）'!$C$6:$U$35,19,FALSE))</f>
        <v/>
      </c>
      <c r="V246" s="325" t="str">
        <f>IF(V244="","",VLOOKUP(V244,'シフト記号表（勤務時間帯）'!$C$6:$U$35,19,FALSE))</f>
        <v/>
      </c>
      <c r="W246" s="325" t="str">
        <f>IF(W244="","",VLOOKUP(W244,'シフト記号表（勤務時間帯）'!$C$6:$U$35,19,FALSE))</f>
        <v/>
      </c>
      <c r="X246" s="325" t="str">
        <f>IF(X244="","",VLOOKUP(X244,'シフト記号表（勤務時間帯）'!$C$6:$U$35,19,FALSE))</f>
        <v/>
      </c>
      <c r="Y246" s="326" t="str">
        <f>IF(Y244="","",VLOOKUP(Y244,'シフト記号表（勤務時間帯）'!$C$6:$U$35,19,FALSE))</f>
        <v/>
      </c>
      <c r="Z246" s="324" t="str">
        <f>IF(Z244="","",VLOOKUP(Z244,'シフト記号表（勤務時間帯）'!$C$6:$U$35,19,FALSE))</f>
        <v/>
      </c>
      <c r="AA246" s="325" t="str">
        <f>IF(AA244="","",VLOOKUP(AA244,'シフト記号表（勤務時間帯）'!$C$6:$U$35,19,FALSE))</f>
        <v/>
      </c>
      <c r="AB246" s="325" t="str">
        <f>IF(AB244="","",VLOOKUP(AB244,'シフト記号表（勤務時間帯）'!$C$6:$U$35,19,FALSE))</f>
        <v/>
      </c>
      <c r="AC246" s="325" t="str">
        <f>IF(AC244="","",VLOOKUP(AC244,'シフト記号表（勤務時間帯）'!$C$6:$U$35,19,FALSE))</f>
        <v/>
      </c>
      <c r="AD246" s="325" t="str">
        <f>IF(AD244="","",VLOOKUP(AD244,'シフト記号表（勤務時間帯）'!$C$6:$U$35,19,FALSE))</f>
        <v/>
      </c>
      <c r="AE246" s="325" t="str">
        <f>IF(AE244="","",VLOOKUP(AE244,'シフト記号表（勤務時間帯）'!$C$6:$U$35,19,FALSE))</f>
        <v/>
      </c>
      <c r="AF246" s="326" t="str">
        <f>IF(AF244="","",VLOOKUP(AF244,'シフト記号表（勤務時間帯）'!$C$6:$U$35,19,FALSE))</f>
        <v/>
      </c>
      <c r="AG246" s="324" t="str">
        <f>IF(AG244="","",VLOOKUP(AG244,'シフト記号表（勤務時間帯）'!$C$6:$U$35,19,FALSE))</f>
        <v/>
      </c>
      <c r="AH246" s="325" t="str">
        <f>IF(AH244="","",VLOOKUP(AH244,'シフト記号表（勤務時間帯）'!$C$6:$U$35,19,FALSE))</f>
        <v/>
      </c>
      <c r="AI246" s="325" t="str">
        <f>IF(AI244="","",VLOOKUP(AI244,'シフト記号表（勤務時間帯）'!$C$6:$U$35,19,FALSE))</f>
        <v/>
      </c>
      <c r="AJ246" s="325" t="str">
        <f>IF(AJ244="","",VLOOKUP(AJ244,'シフト記号表（勤務時間帯）'!$C$6:$U$35,19,FALSE))</f>
        <v/>
      </c>
      <c r="AK246" s="325" t="str">
        <f>IF(AK244="","",VLOOKUP(AK244,'シフト記号表（勤務時間帯）'!$C$6:$U$35,19,FALSE))</f>
        <v/>
      </c>
      <c r="AL246" s="325" t="str">
        <f>IF(AL244="","",VLOOKUP(AL244,'シフト記号表（勤務時間帯）'!$C$6:$U$35,19,FALSE))</f>
        <v/>
      </c>
      <c r="AM246" s="326" t="str">
        <f>IF(AM244="","",VLOOKUP(AM244,'シフト記号表（勤務時間帯）'!$C$6:$U$35,19,FALSE))</f>
        <v/>
      </c>
      <c r="AN246" s="324" t="str">
        <f>IF(AN244="","",VLOOKUP(AN244,'シフト記号表（勤務時間帯）'!$C$6:$U$35,19,FALSE))</f>
        <v/>
      </c>
      <c r="AO246" s="325" t="str">
        <f>IF(AO244="","",VLOOKUP(AO244,'シフト記号表（勤務時間帯）'!$C$6:$U$35,19,FALSE))</f>
        <v/>
      </c>
      <c r="AP246" s="325" t="str">
        <f>IF(AP244="","",VLOOKUP(AP244,'シフト記号表（勤務時間帯）'!$C$6:$U$35,19,FALSE))</f>
        <v/>
      </c>
      <c r="AQ246" s="325" t="str">
        <f>IF(AQ244="","",VLOOKUP(AQ244,'シフト記号表（勤務時間帯）'!$C$6:$U$35,19,FALSE))</f>
        <v/>
      </c>
      <c r="AR246" s="325" t="str">
        <f>IF(AR244="","",VLOOKUP(AR244,'シフト記号表（勤務時間帯）'!$C$6:$U$35,19,FALSE))</f>
        <v/>
      </c>
      <c r="AS246" s="325" t="str">
        <f>IF(AS244="","",VLOOKUP(AS244,'シフト記号表（勤務時間帯）'!$C$6:$U$35,19,FALSE))</f>
        <v/>
      </c>
      <c r="AT246" s="326" t="str">
        <f>IF(AT244="","",VLOOKUP(AT244,'シフト記号表（勤務時間帯）'!$C$6:$U$35,19,FALSE))</f>
        <v/>
      </c>
      <c r="AU246" s="324" t="str">
        <f>IF(AU244="","",VLOOKUP(AU244,'シフト記号表（勤務時間帯）'!$C$6:$U$35,19,FALSE))</f>
        <v/>
      </c>
      <c r="AV246" s="325" t="str">
        <f>IF(AV244="","",VLOOKUP(AV244,'シフト記号表（勤務時間帯）'!$C$6:$U$35,19,FALSE))</f>
        <v/>
      </c>
      <c r="AW246" s="325" t="str">
        <f>IF(AW244="","",VLOOKUP(AW244,'シフト記号表（勤務時間帯）'!$C$6:$U$35,19,FALSE))</f>
        <v/>
      </c>
      <c r="AX246" s="797">
        <f>IF($BB$3="４週",SUM(S246:AT246),IF($BB$3="暦月",SUM(S246:AW246),""))</f>
        <v>0</v>
      </c>
      <c r="AY246" s="798"/>
      <c r="AZ246" s="799">
        <f>IF($BB$3="４週",AX246/4,IF($BB$3="暦月",'勤務形態一覧表（100名）'!AX246/('勤務形態一覧表（100名）'!$BB$8/7),""))</f>
        <v>0</v>
      </c>
      <c r="BA246" s="800"/>
      <c r="BB246" s="847"/>
      <c r="BC246" s="761"/>
      <c r="BD246" s="761"/>
      <c r="BE246" s="761"/>
      <c r="BF246" s="762"/>
    </row>
    <row r="247" spans="2:58" ht="20.25" customHeight="1" x14ac:dyDescent="0.15">
      <c r="B247" s="831">
        <f>B244+1</f>
        <v>76</v>
      </c>
      <c r="C247" s="833"/>
      <c r="D247" s="834"/>
      <c r="E247" s="835"/>
      <c r="F247" s="327"/>
      <c r="G247" s="747"/>
      <c r="H247" s="750"/>
      <c r="I247" s="751"/>
      <c r="J247" s="751"/>
      <c r="K247" s="752"/>
      <c r="L247" s="754"/>
      <c r="M247" s="755"/>
      <c r="N247" s="755"/>
      <c r="O247" s="756"/>
      <c r="P247" s="763" t="s">
        <v>661</v>
      </c>
      <c r="Q247" s="764"/>
      <c r="R247" s="765"/>
      <c r="S247" s="392"/>
      <c r="T247" s="393"/>
      <c r="U247" s="393"/>
      <c r="V247" s="393"/>
      <c r="W247" s="393"/>
      <c r="X247" s="393"/>
      <c r="Y247" s="394"/>
      <c r="Z247" s="392"/>
      <c r="AA247" s="393"/>
      <c r="AB247" s="393"/>
      <c r="AC247" s="393"/>
      <c r="AD247" s="393"/>
      <c r="AE247" s="393"/>
      <c r="AF247" s="394"/>
      <c r="AG247" s="392"/>
      <c r="AH247" s="393"/>
      <c r="AI247" s="393"/>
      <c r="AJ247" s="393"/>
      <c r="AK247" s="393"/>
      <c r="AL247" s="393"/>
      <c r="AM247" s="394"/>
      <c r="AN247" s="392"/>
      <c r="AO247" s="393"/>
      <c r="AP247" s="393"/>
      <c r="AQ247" s="393"/>
      <c r="AR247" s="393"/>
      <c r="AS247" s="393"/>
      <c r="AT247" s="394"/>
      <c r="AU247" s="392"/>
      <c r="AV247" s="393"/>
      <c r="AW247" s="393"/>
      <c r="AX247" s="949"/>
      <c r="AY247" s="950"/>
      <c r="AZ247" s="951"/>
      <c r="BA247" s="952"/>
      <c r="BB247" s="782"/>
      <c r="BC247" s="755"/>
      <c r="BD247" s="755"/>
      <c r="BE247" s="755"/>
      <c r="BF247" s="756"/>
    </row>
    <row r="248" spans="2:58" ht="20.25" customHeight="1" x14ac:dyDescent="0.15">
      <c r="B248" s="831"/>
      <c r="C248" s="836"/>
      <c r="D248" s="837"/>
      <c r="E248" s="838"/>
      <c r="F248" s="319"/>
      <c r="G248" s="748"/>
      <c r="H248" s="753"/>
      <c r="I248" s="751"/>
      <c r="J248" s="751"/>
      <c r="K248" s="752"/>
      <c r="L248" s="757"/>
      <c r="M248" s="758"/>
      <c r="N248" s="758"/>
      <c r="O248" s="759"/>
      <c r="P248" s="787" t="s">
        <v>484</v>
      </c>
      <c r="Q248" s="788"/>
      <c r="R248" s="789"/>
      <c r="S248" s="320" t="str">
        <f>IF(S247="","",VLOOKUP(S247,'シフト記号表（勤務時間帯）'!$C$6:$K$35,9,FALSE))</f>
        <v/>
      </c>
      <c r="T248" s="321" t="str">
        <f>IF(T247="","",VLOOKUP(T247,'シフト記号表（勤務時間帯）'!$C$6:$K$35,9,FALSE))</f>
        <v/>
      </c>
      <c r="U248" s="321" t="str">
        <f>IF(U247="","",VLOOKUP(U247,'シフト記号表（勤務時間帯）'!$C$6:$K$35,9,FALSE))</f>
        <v/>
      </c>
      <c r="V248" s="321" t="str">
        <f>IF(V247="","",VLOOKUP(V247,'シフト記号表（勤務時間帯）'!$C$6:$K$35,9,FALSE))</f>
        <v/>
      </c>
      <c r="W248" s="321" t="str">
        <f>IF(W247="","",VLOOKUP(W247,'シフト記号表（勤務時間帯）'!$C$6:$K$35,9,FALSE))</f>
        <v/>
      </c>
      <c r="X248" s="321" t="str">
        <f>IF(X247="","",VLOOKUP(X247,'シフト記号表（勤務時間帯）'!$C$6:$K$35,9,FALSE))</f>
        <v/>
      </c>
      <c r="Y248" s="322" t="str">
        <f>IF(Y247="","",VLOOKUP(Y247,'シフト記号表（勤務時間帯）'!$C$6:$K$35,9,FALSE))</f>
        <v/>
      </c>
      <c r="Z248" s="320" t="str">
        <f>IF(Z247="","",VLOOKUP(Z247,'シフト記号表（勤務時間帯）'!$C$6:$K$35,9,FALSE))</f>
        <v/>
      </c>
      <c r="AA248" s="321" t="str">
        <f>IF(AA247="","",VLOOKUP(AA247,'シフト記号表（勤務時間帯）'!$C$6:$K$35,9,FALSE))</f>
        <v/>
      </c>
      <c r="AB248" s="321" t="str">
        <f>IF(AB247="","",VLOOKUP(AB247,'シフト記号表（勤務時間帯）'!$C$6:$K$35,9,FALSE))</f>
        <v/>
      </c>
      <c r="AC248" s="321" t="str">
        <f>IF(AC247="","",VLOOKUP(AC247,'シフト記号表（勤務時間帯）'!$C$6:$K$35,9,FALSE))</f>
        <v/>
      </c>
      <c r="AD248" s="321" t="str">
        <f>IF(AD247="","",VLOOKUP(AD247,'シフト記号表（勤務時間帯）'!$C$6:$K$35,9,FALSE))</f>
        <v/>
      </c>
      <c r="AE248" s="321" t="str">
        <f>IF(AE247="","",VLOOKUP(AE247,'シフト記号表（勤務時間帯）'!$C$6:$K$35,9,FALSE))</f>
        <v/>
      </c>
      <c r="AF248" s="322" t="str">
        <f>IF(AF247="","",VLOOKUP(AF247,'シフト記号表（勤務時間帯）'!$C$6:$K$35,9,FALSE))</f>
        <v/>
      </c>
      <c r="AG248" s="320" t="str">
        <f>IF(AG247="","",VLOOKUP(AG247,'シフト記号表（勤務時間帯）'!$C$6:$K$35,9,FALSE))</f>
        <v/>
      </c>
      <c r="AH248" s="321" t="str">
        <f>IF(AH247="","",VLOOKUP(AH247,'シフト記号表（勤務時間帯）'!$C$6:$K$35,9,FALSE))</f>
        <v/>
      </c>
      <c r="AI248" s="321" t="str">
        <f>IF(AI247="","",VLOOKUP(AI247,'シフト記号表（勤務時間帯）'!$C$6:$K$35,9,FALSE))</f>
        <v/>
      </c>
      <c r="AJ248" s="321" t="str">
        <f>IF(AJ247="","",VLOOKUP(AJ247,'シフト記号表（勤務時間帯）'!$C$6:$K$35,9,FALSE))</f>
        <v/>
      </c>
      <c r="AK248" s="321" t="str">
        <f>IF(AK247="","",VLOOKUP(AK247,'シフト記号表（勤務時間帯）'!$C$6:$K$35,9,FALSE))</f>
        <v/>
      </c>
      <c r="AL248" s="321" t="str">
        <f>IF(AL247="","",VLOOKUP(AL247,'シフト記号表（勤務時間帯）'!$C$6:$K$35,9,FALSE))</f>
        <v/>
      </c>
      <c r="AM248" s="322" t="str">
        <f>IF(AM247="","",VLOOKUP(AM247,'シフト記号表（勤務時間帯）'!$C$6:$K$35,9,FALSE))</f>
        <v/>
      </c>
      <c r="AN248" s="320" t="str">
        <f>IF(AN247="","",VLOOKUP(AN247,'シフト記号表（勤務時間帯）'!$C$6:$K$35,9,FALSE))</f>
        <v/>
      </c>
      <c r="AO248" s="321" t="str">
        <f>IF(AO247="","",VLOOKUP(AO247,'シフト記号表（勤務時間帯）'!$C$6:$K$35,9,FALSE))</f>
        <v/>
      </c>
      <c r="AP248" s="321" t="str">
        <f>IF(AP247="","",VLOOKUP(AP247,'シフト記号表（勤務時間帯）'!$C$6:$K$35,9,FALSE))</f>
        <v/>
      </c>
      <c r="AQ248" s="321" t="str">
        <f>IF(AQ247="","",VLOOKUP(AQ247,'シフト記号表（勤務時間帯）'!$C$6:$K$35,9,FALSE))</f>
        <v/>
      </c>
      <c r="AR248" s="321" t="str">
        <f>IF(AR247="","",VLOOKUP(AR247,'シフト記号表（勤務時間帯）'!$C$6:$K$35,9,FALSE))</f>
        <v/>
      </c>
      <c r="AS248" s="321" t="str">
        <f>IF(AS247="","",VLOOKUP(AS247,'シフト記号表（勤務時間帯）'!$C$6:$K$35,9,FALSE))</f>
        <v/>
      </c>
      <c r="AT248" s="322" t="str">
        <f>IF(AT247="","",VLOOKUP(AT247,'シフト記号表（勤務時間帯）'!$C$6:$K$35,9,FALSE))</f>
        <v/>
      </c>
      <c r="AU248" s="320" t="str">
        <f>IF(AU247="","",VLOOKUP(AU247,'シフト記号表（勤務時間帯）'!$C$6:$K$35,9,FALSE))</f>
        <v/>
      </c>
      <c r="AV248" s="321" t="str">
        <f>IF(AV247="","",VLOOKUP(AV247,'シフト記号表（勤務時間帯）'!$C$6:$K$35,9,FALSE))</f>
        <v/>
      </c>
      <c r="AW248" s="321" t="str">
        <f>IF(AW247="","",VLOOKUP(AW247,'シフト記号表（勤務時間帯）'!$C$6:$K$35,9,FALSE))</f>
        <v/>
      </c>
      <c r="AX248" s="790">
        <f>IF($BB$3="４週",SUM(S248:AT248),IF($BB$3="暦月",SUM(S248:AW248),""))</f>
        <v>0</v>
      </c>
      <c r="AY248" s="791"/>
      <c r="AZ248" s="792">
        <f>IF($BB$3="４週",AX248/4,IF($BB$3="暦月",'勤務形態一覧表（100名）'!AX248/('勤務形態一覧表（100名）'!$BB$8/7),""))</f>
        <v>0</v>
      </c>
      <c r="BA248" s="793"/>
      <c r="BB248" s="783"/>
      <c r="BC248" s="758"/>
      <c r="BD248" s="758"/>
      <c r="BE248" s="758"/>
      <c r="BF248" s="759"/>
    </row>
    <row r="249" spans="2:58" ht="20.25" customHeight="1" x14ac:dyDescent="0.15">
      <c r="B249" s="831"/>
      <c r="C249" s="839"/>
      <c r="D249" s="840"/>
      <c r="E249" s="841"/>
      <c r="F249" s="395">
        <f>C247</f>
        <v>0</v>
      </c>
      <c r="G249" s="749"/>
      <c r="H249" s="753"/>
      <c r="I249" s="751"/>
      <c r="J249" s="751"/>
      <c r="K249" s="752"/>
      <c r="L249" s="760"/>
      <c r="M249" s="761"/>
      <c r="N249" s="761"/>
      <c r="O249" s="762"/>
      <c r="P249" s="828" t="s">
        <v>485</v>
      </c>
      <c r="Q249" s="829"/>
      <c r="R249" s="830"/>
      <c r="S249" s="324" t="str">
        <f>IF(S247="","",VLOOKUP(S247,'シフト記号表（勤務時間帯）'!$C$6:$U$35,19,FALSE))</f>
        <v/>
      </c>
      <c r="T249" s="325" t="str">
        <f>IF(T247="","",VLOOKUP(T247,'シフト記号表（勤務時間帯）'!$C$6:$U$35,19,FALSE))</f>
        <v/>
      </c>
      <c r="U249" s="325" t="str">
        <f>IF(U247="","",VLOOKUP(U247,'シフト記号表（勤務時間帯）'!$C$6:$U$35,19,FALSE))</f>
        <v/>
      </c>
      <c r="V249" s="325" t="str">
        <f>IF(V247="","",VLOOKUP(V247,'シフト記号表（勤務時間帯）'!$C$6:$U$35,19,FALSE))</f>
        <v/>
      </c>
      <c r="W249" s="325" t="str">
        <f>IF(W247="","",VLOOKUP(W247,'シフト記号表（勤務時間帯）'!$C$6:$U$35,19,FALSE))</f>
        <v/>
      </c>
      <c r="X249" s="325" t="str">
        <f>IF(X247="","",VLOOKUP(X247,'シフト記号表（勤務時間帯）'!$C$6:$U$35,19,FALSE))</f>
        <v/>
      </c>
      <c r="Y249" s="326" t="str">
        <f>IF(Y247="","",VLOOKUP(Y247,'シフト記号表（勤務時間帯）'!$C$6:$U$35,19,FALSE))</f>
        <v/>
      </c>
      <c r="Z249" s="324" t="str">
        <f>IF(Z247="","",VLOOKUP(Z247,'シフト記号表（勤務時間帯）'!$C$6:$U$35,19,FALSE))</f>
        <v/>
      </c>
      <c r="AA249" s="325" t="str">
        <f>IF(AA247="","",VLOOKUP(AA247,'シフト記号表（勤務時間帯）'!$C$6:$U$35,19,FALSE))</f>
        <v/>
      </c>
      <c r="AB249" s="325" t="str">
        <f>IF(AB247="","",VLOOKUP(AB247,'シフト記号表（勤務時間帯）'!$C$6:$U$35,19,FALSE))</f>
        <v/>
      </c>
      <c r="AC249" s="325" t="str">
        <f>IF(AC247="","",VLOOKUP(AC247,'シフト記号表（勤務時間帯）'!$C$6:$U$35,19,FALSE))</f>
        <v/>
      </c>
      <c r="AD249" s="325" t="str">
        <f>IF(AD247="","",VLOOKUP(AD247,'シフト記号表（勤務時間帯）'!$C$6:$U$35,19,FALSE))</f>
        <v/>
      </c>
      <c r="AE249" s="325" t="str">
        <f>IF(AE247="","",VLOOKUP(AE247,'シフト記号表（勤務時間帯）'!$C$6:$U$35,19,FALSE))</f>
        <v/>
      </c>
      <c r="AF249" s="326" t="str">
        <f>IF(AF247="","",VLOOKUP(AF247,'シフト記号表（勤務時間帯）'!$C$6:$U$35,19,FALSE))</f>
        <v/>
      </c>
      <c r="AG249" s="324" t="str">
        <f>IF(AG247="","",VLOOKUP(AG247,'シフト記号表（勤務時間帯）'!$C$6:$U$35,19,FALSE))</f>
        <v/>
      </c>
      <c r="AH249" s="325" t="str">
        <f>IF(AH247="","",VLOOKUP(AH247,'シフト記号表（勤務時間帯）'!$C$6:$U$35,19,FALSE))</f>
        <v/>
      </c>
      <c r="AI249" s="325" t="str">
        <f>IF(AI247="","",VLOOKUP(AI247,'シフト記号表（勤務時間帯）'!$C$6:$U$35,19,FALSE))</f>
        <v/>
      </c>
      <c r="AJ249" s="325" t="str">
        <f>IF(AJ247="","",VLOOKUP(AJ247,'シフト記号表（勤務時間帯）'!$C$6:$U$35,19,FALSE))</f>
        <v/>
      </c>
      <c r="AK249" s="325" t="str">
        <f>IF(AK247="","",VLOOKUP(AK247,'シフト記号表（勤務時間帯）'!$C$6:$U$35,19,FALSE))</f>
        <v/>
      </c>
      <c r="AL249" s="325" t="str">
        <f>IF(AL247="","",VLOOKUP(AL247,'シフト記号表（勤務時間帯）'!$C$6:$U$35,19,FALSE))</f>
        <v/>
      </c>
      <c r="AM249" s="326" t="str">
        <f>IF(AM247="","",VLOOKUP(AM247,'シフト記号表（勤務時間帯）'!$C$6:$U$35,19,FALSE))</f>
        <v/>
      </c>
      <c r="AN249" s="324" t="str">
        <f>IF(AN247="","",VLOOKUP(AN247,'シフト記号表（勤務時間帯）'!$C$6:$U$35,19,FALSE))</f>
        <v/>
      </c>
      <c r="AO249" s="325" t="str">
        <f>IF(AO247="","",VLOOKUP(AO247,'シフト記号表（勤務時間帯）'!$C$6:$U$35,19,FALSE))</f>
        <v/>
      </c>
      <c r="AP249" s="325" t="str">
        <f>IF(AP247="","",VLOOKUP(AP247,'シフト記号表（勤務時間帯）'!$C$6:$U$35,19,FALSE))</f>
        <v/>
      </c>
      <c r="AQ249" s="325" t="str">
        <f>IF(AQ247="","",VLOOKUP(AQ247,'シフト記号表（勤務時間帯）'!$C$6:$U$35,19,FALSE))</f>
        <v/>
      </c>
      <c r="AR249" s="325" t="str">
        <f>IF(AR247="","",VLOOKUP(AR247,'シフト記号表（勤務時間帯）'!$C$6:$U$35,19,FALSE))</f>
        <v/>
      </c>
      <c r="AS249" s="325" t="str">
        <f>IF(AS247="","",VLOOKUP(AS247,'シフト記号表（勤務時間帯）'!$C$6:$U$35,19,FALSE))</f>
        <v/>
      </c>
      <c r="AT249" s="326" t="str">
        <f>IF(AT247="","",VLOOKUP(AT247,'シフト記号表（勤務時間帯）'!$C$6:$U$35,19,FALSE))</f>
        <v/>
      </c>
      <c r="AU249" s="324" t="str">
        <f>IF(AU247="","",VLOOKUP(AU247,'シフト記号表（勤務時間帯）'!$C$6:$U$35,19,FALSE))</f>
        <v/>
      </c>
      <c r="AV249" s="325" t="str">
        <f>IF(AV247="","",VLOOKUP(AV247,'シフト記号表（勤務時間帯）'!$C$6:$U$35,19,FALSE))</f>
        <v/>
      </c>
      <c r="AW249" s="325" t="str">
        <f>IF(AW247="","",VLOOKUP(AW247,'シフト記号表（勤務時間帯）'!$C$6:$U$35,19,FALSE))</f>
        <v/>
      </c>
      <c r="AX249" s="797">
        <f>IF($BB$3="４週",SUM(S249:AT249),IF($BB$3="暦月",SUM(S249:AW249),""))</f>
        <v>0</v>
      </c>
      <c r="AY249" s="798"/>
      <c r="AZ249" s="799">
        <f>IF($BB$3="４週",AX249/4,IF($BB$3="暦月",'勤務形態一覧表（100名）'!AX249/('勤務形態一覧表（100名）'!$BB$8/7),""))</f>
        <v>0</v>
      </c>
      <c r="BA249" s="800"/>
      <c r="BB249" s="847"/>
      <c r="BC249" s="761"/>
      <c r="BD249" s="761"/>
      <c r="BE249" s="761"/>
      <c r="BF249" s="762"/>
    </row>
    <row r="250" spans="2:58" ht="20.25" customHeight="1" x14ac:dyDescent="0.15">
      <c r="B250" s="831">
        <f>B247+1</f>
        <v>77</v>
      </c>
      <c r="C250" s="833"/>
      <c r="D250" s="834"/>
      <c r="E250" s="835"/>
      <c r="F250" s="327"/>
      <c r="G250" s="747"/>
      <c r="H250" s="750"/>
      <c r="I250" s="751"/>
      <c r="J250" s="751"/>
      <c r="K250" s="752"/>
      <c r="L250" s="754"/>
      <c r="M250" s="755"/>
      <c r="N250" s="755"/>
      <c r="O250" s="756"/>
      <c r="P250" s="763" t="s">
        <v>754</v>
      </c>
      <c r="Q250" s="764"/>
      <c r="R250" s="765"/>
      <c r="S250" s="392"/>
      <c r="T250" s="393"/>
      <c r="U250" s="393"/>
      <c r="V250" s="393"/>
      <c r="W250" s="393"/>
      <c r="X250" s="393"/>
      <c r="Y250" s="394"/>
      <c r="Z250" s="392"/>
      <c r="AA250" s="393"/>
      <c r="AB250" s="393"/>
      <c r="AC250" s="393"/>
      <c r="AD250" s="393"/>
      <c r="AE250" s="393"/>
      <c r="AF250" s="394"/>
      <c r="AG250" s="392"/>
      <c r="AH250" s="393"/>
      <c r="AI250" s="393"/>
      <c r="AJ250" s="393"/>
      <c r="AK250" s="393"/>
      <c r="AL250" s="393"/>
      <c r="AM250" s="394"/>
      <c r="AN250" s="392"/>
      <c r="AO250" s="393"/>
      <c r="AP250" s="393"/>
      <c r="AQ250" s="393"/>
      <c r="AR250" s="393"/>
      <c r="AS250" s="393"/>
      <c r="AT250" s="394"/>
      <c r="AU250" s="392"/>
      <c r="AV250" s="393"/>
      <c r="AW250" s="393"/>
      <c r="AX250" s="949"/>
      <c r="AY250" s="950"/>
      <c r="AZ250" s="951"/>
      <c r="BA250" s="952"/>
      <c r="BB250" s="782"/>
      <c r="BC250" s="755"/>
      <c r="BD250" s="755"/>
      <c r="BE250" s="755"/>
      <c r="BF250" s="756"/>
    </row>
    <row r="251" spans="2:58" ht="20.25" customHeight="1" x14ac:dyDescent="0.15">
      <c r="B251" s="831"/>
      <c r="C251" s="836"/>
      <c r="D251" s="837"/>
      <c r="E251" s="838"/>
      <c r="F251" s="319"/>
      <c r="G251" s="748"/>
      <c r="H251" s="753"/>
      <c r="I251" s="751"/>
      <c r="J251" s="751"/>
      <c r="K251" s="752"/>
      <c r="L251" s="757"/>
      <c r="M251" s="758"/>
      <c r="N251" s="758"/>
      <c r="O251" s="759"/>
      <c r="P251" s="787" t="s">
        <v>484</v>
      </c>
      <c r="Q251" s="788"/>
      <c r="R251" s="789"/>
      <c r="S251" s="320" t="str">
        <f>IF(S250="","",VLOOKUP(S250,'シフト記号表（勤務時間帯）'!$C$6:$K$35,9,FALSE))</f>
        <v/>
      </c>
      <c r="T251" s="321" t="str">
        <f>IF(T250="","",VLOOKUP(T250,'シフト記号表（勤務時間帯）'!$C$6:$K$35,9,FALSE))</f>
        <v/>
      </c>
      <c r="U251" s="321" t="str">
        <f>IF(U250="","",VLOOKUP(U250,'シフト記号表（勤務時間帯）'!$C$6:$K$35,9,FALSE))</f>
        <v/>
      </c>
      <c r="V251" s="321" t="str">
        <f>IF(V250="","",VLOOKUP(V250,'シフト記号表（勤務時間帯）'!$C$6:$K$35,9,FALSE))</f>
        <v/>
      </c>
      <c r="W251" s="321" t="str">
        <f>IF(W250="","",VLOOKUP(W250,'シフト記号表（勤務時間帯）'!$C$6:$K$35,9,FALSE))</f>
        <v/>
      </c>
      <c r="X251" s="321" t="str">
        <f>IF(X250="","",VLOOKUP(X250,'シフト記号表（勤務時間帯）'!$C$6:$K$35,9,FALSE))</f>
        <v/>
      </c>
      <c r="Y251" s="322" t="str">
        <f>IF(Y250="","",VLOOKUP(Y250,'シフト記号表（勤務時間帯）'!$C$6:$K$35,9,FALSE))</f>
        <v/>
      </c>
      <c r="Z251" s="320" t="str">
        <f>IF(Z250="","",VLOOKUP(Z250,'シフト記号表（勤務時間帯）'!$C$6:$K$35,9,FALSE))</f>
        <v/>
      </c>
      <c r="AA251" s="321" t="str">
        <f>IF(AA250="","",VLOOKUP(AA250,'シフト記号表（勤務時間帯）'!$C$6:$K$35,9,FALSE))</f>
        <v/>
      </c>
      <c r="AB251" s="321" t="str">
        <f>IF(AB250="","",VLOOKUP(AB250,'シフト記号表（勤務時間帯）'!$C$6:$K$35,9,FALSE))</f>
        <v/>
      </c>
      <c r="AC251" s="321" t="str">
        <f>IF(AC250="","",VLOOKUP(AC250,'シフト記号表（勤務時間帯）'!$C$6:$K$35,9,FALSE))</f>
        <v/>
      </c>
      <c r="AD251" s="321" t="str">
        <f>IF(AD250="","",VLOOKUP(AD250,'シフト記号表（勤務時間帯）'!$C$6:$K$35,9,FALSE))</f>
        <v/>
      </c>
      <c r="AE251" s="321" t="str">
        <f>IF(AE250="","",VLOOKUP(AE250,'シフト記号表（勤務時間帯）'!$C$6:$K$35,9,FALSE))</f>
        <v/>
      </c>
      <c r="AF251" s="322" t="str">
        <f>IF(AF250="","",VLOOKUP(AF250,'シフト記号表（勤務時間帯）'!$C$6:$K$35,9,FALSE))</f>
        <v/>
      </c>
      <c r="AG251" s="320" t="str">
        <f>IF(AG250="","",VLOOKUP(AG250,'シフト記号表（勤務時間帯）'!$C$6:$K$35,9,FALSE))</f>
        <v/>
      </c>
      <c r="AH251" s="321" t="str">
        <f>IF(AH250="","",VLOOKUP(AH250,'シフト記号表（勤務時間帯）'!$C$6:$K$35,9,FALSE))</f>
        <v/>
      </c>
      <c r="AI251" s="321" t="str">
        <f>IF(AI250="","",VLOOKUP(AI250,'シフト記号表（勤務時間帯）'!$C$6:$K$35,9,FALSE))</f>
        <v/>
      </c>
      <c r="AJ251" s="321" t="str">
        <f>IF(AJ250="","",VLOOKUP(AJ250,'シフト記号表（勤務時間帯）'!$C$6:$K$35,9,FALSE))</f>
        <v/>
      </c>
      <c r="AK251" s="321" t="str">
        <f>IF(AK250="","",VLOOKUP(AK250,'シフト記号表（勤務時間帯）'!$C$6:$K$35,9,FALSE))</f>
        <v/>
      </c>
      <c r="AL251" s="321" t="str">
        <f>IF(AL250="","",VLOOKUP(AL250,'シフト記号表（勤務時間帯）'!$C$6:$K$35,9,FALSE))</f>
        <v/>
      </c>
      <c r="AM251" s="322" t="str">
        <f>IF(AM250="","",VLOOKUP(AM250,'シフト記号表（勤務時間帯）'!$C$6:$K$35,9,FALSE))</f>
        <v/>
      </c>
      <c r="AN251" s="320" t="str">
        <f>IF(AN250="","",VLOOKUP(AN250,'シフト記号表（勤務時間帯）'!$C$6:$K$35,9,FALSE))</f>
        <v/>
      </c>
      <c r="AO251" s="321" t="str">
        <f>IF(AO250="","",VLOOKUP(AO250,'シフト記号表（勤務時間帯）'!$C$6:$K$35,9,FALSE))</f>
        <v/>
      </c>
      <c r="AP251" s="321" t="str">
        <f>IF(AP250="","",VLOOKUP(AP250,'シフト記号表（勤務時間帯）'!$C$6:$K$35,9,FALSE))</f>
        <v/>
      </c>
      <c r="AQ251" s="321" t="str">
        <f>IF(AQ250="","",VLOOKUP(AQ250,'シフト記号表（勤務時間帯）'!$C$6:$K$35,9,FALSE))</f>
        <v/>
      </c>
      <c r="AR251" s="321" t="str">
        <f>IF(AR250="","",VLOOKUP(AR250,'シフト記号表（勤務時間帯）'!$C$6:$K$35,9,FALSE))</f>
        <v/>
      </c>
      <c r="AS251" s="321" t="str">
        <f>IF(AS250="","",VLOOKUP(AS250,'シフト記号表（勤務時間帯）'!$C$6:$K$35,9,FALSE))</f>
        <v/>
      </c>
      <c r="AT251" s="322" t="str">
        <f>IF(AT250="","",VLOOKUP(AT250,'シフト記号表（勤務時間帯）'!$C$6:$K$35,9,FALSE))</f>
        <v/>
      </c>
      <c r="AU251" s="320" t="str">
        <f>IF(AU250="","",VLOOKUP(AU250,'シフト記号表（勤務時間帯）'!$C$6:$K$35,9,FALSE))</f>
        <v/>
      </c>
      <c r="AV251" s="321" t="str">
        <f>IF(AV250="","",VLOOKUP(AV250,'シフト記号表（勤務時間帯）'!$C$6:$K$35,9,FALSE))</f>
        <v/>
      </c>
      <c r="AW251" s="321" t="str">
        <f>IF(AW250="","",VLOOKUP(AW250,'シフト記号表（勤務時間帯）'!$C$6:$K$35,9,FALSE))</f>
        <v/>
      </c>
      <c r="AX251" s="790">
        <f>IF($BB$3="４週",SUM(S251:AT251),IF($BB$3="暦月",SUM(S251:AW251),""))</f>
        <v>0</v>
      </c>
      <c r="AY251" s="791"/>
      <c r="AZ251" s="792">
        <f>IF($BB$3="４週",AX251/4,IF($BB$3="暦月",'勤務形態一覧表（100名）'!AX251/('勤務形態一覧表（100名）'!$BB$8/7),""))</f>
        <v>0</v>
      </c>
      <c r="BA251" s="793"/>
      <c r="BB251" s="783"/>
      <c r="BC251" s="758"/>
      <c r="BD251" s="758"/>
      <c r="BE251" s="758"/>
      <c r="BF251" s="759"/>
    </row>
    <row r="252" spans="2:58" ht="20.25" customHeight="1" x14ac:dyDescent="0.15">
      <c r="B252" s="831"/>
      <c r="C252" s="839"/>
      <c r="D252" s="840"/>
      <c r="E252" s="841"/>
      <c r="F252" s="395">
        <f>C250</f>
        <v>0</v>
      </c>
      <c r="G252" s="749"/>
      <c r="H252" s="753"/>
      <c r="I252" s="751"/>
      <c r="J252" s="751"/>
      <c r="K252" s="752"/>
      <c r="L252" s="760"/>
      <c r="M252" s="761"/>
      <c r="N252" s="761"/>
      <c r="O252" s="762"/>
      <c r="P252" s="828" t="s">
        <v>485</v>
      </c>
      <c r="Q252" s="829"/>
      <c r="R252" s="830"/>
      <c r="S252" s="324" t="str">
        <f>IF(S250="","",VLOOKUP(S250,'シフト記号表（勤務時間帯）'!$C$6:$U$35,19,FALSE))</f>
        <v/>
      </c>
      <c r="T252" s="325" t="str">
        <f>IF(T250="","",VLOOKUP(T250,'シフト記号表（勤務時間帯）'!$C$6:$U$35,19,FALSE))</f>
        <v/>
      </c>
      <c r="U252" s="325" t="str">
        <f>IF(U250="","",VLOOKUP(U250,'シフト記号表（勤務時間帯）'!$C$6:$U$35,19,FALSE))</f>
        <v/>
      </c>
      <c r="V252" s="325" t="str">
        <f>IF(V250="","",VLOOKUP(V250,'シフト記号表（勤務時間帯）'!$C$6:$U$35,19,FALSE))</f>
        <v/>
      </c>
      <c r="W252" s="325" t="str">
        <f>IF(W250="","",VLOOKUP(W250,'シフト記号表（勤務時間帯）'!$C$6:$U$35,19,FALSE))</f>
        <v/>
      </c>
      <c r="X252" s="325" t="str">
        <f>IF(X250="","",VLOOKUP(X250,'シフト記号表（勤務時間帯）'!$C$6:$U$35,19,FALSE))</f>
        <v/>
      </c>
      <c r="Y252" s="326" t="str">
        <f>IF(Y250="","",VLOOKUP(Y250,'シフト記号表（勤務時間帯）'!$C$6:$U$35,19,FALSE))</f>
        <v/>
      </c>
      <c r="Z252" s="324" t="str">
        <f>IF(Z250="","",VLOOKUP(Z250,'シフト記号表（勤務時間帯）'!$C$6:$U$35,19,FALSE))</f>
        <v/>
      </c>
      <c r="AA252" s="325" t="str">
        <f>IF(AA250="","",VLOOKUP(AA250,'シフト記号表（勤務時間帯）'!$C$6:$U$35,19,FALSE))</f>
        <v/>
      </c>
      <c r="AB252" s="325" t="str">
        <f>IF(AB250="","",VLOOKUP(AB250,'シフト記号表（勤務時間帯）'!$C$6:$U$35,19,FALSE))</f>
        <v/>
      </c>
      <c r="AC252" s="325" t="str">
        <f>IF(AC250="","",VLOOKUP(AC250,'シフト記号表（勤務時間帯）'!$C$6:$U$35,19,FALSE))</f>
        <v/>
      </c>
      <c r="AD252" s="325" t="str">
        <f>IF(AD250="","",VLOOKUP(AD250,'シフト記号表（勤務時間帯）'!$C$6:$U$35,19,FALSE))</f>
        <v/>
      </c>
      <c r="AE252" s="325" t="str">
        <f>IF(AE250="","",VLOOKUP(AE250,'シフト記号表（勤務時間帯）'!$C$6:$U$35,19,FALSE))</f>
        <v/>
      </c>
      <c r="AF252" s="326" t="str">
        <f>IF(AF250="","",VLOOKUP(AF250,'シフト記号表（勤務時間帯）'!$C$6:$U$35,19,FALSE))</f>
        <v/>
      </c>
      <c r="AG252" s="324" t="str">
        <f>IF(AG250="","",VLOOKUP(AG250,'シフト記号表（勤務時間帯）'!$C$6:$U$35,19,FALSE))</f>
        <v/>
      </c>
      <c r="AH252" s="325" t="str">
        <f>IF(AH250="","",VLOOKUP(AH250,'シフト記号表（勤務時間帯）'!$C$6:$U$35,19,FALSE))</f>
        <v/>
      </c>
      <c r="AI252" s="325" t="str">
        <f>IF(AI250="","",VLOOKUP(AI250,'シフト記号表（勤務時間帯）'!$C$6:$U$35,19,FALSE))</f>
        <v/>
      </c>
      <c r="AJ252" s="325" t="str">
        <f>IF(AJ250="","",VLOOKUP(AJ250,'シフト記号表（勤務時間帯）'!$C$6:$U$35,19,FALSE))</f>
        <v/>
      </c>
      <c r="AK252" s="325" t="str">
        <f>IF(AK250="","",VLOOKUP(AK250,'シフト記号表（勤務時間帯）'!$C$6:$U$35,19,FALSE))</f>
        <v/>
      </c>
      <c r="AL252" s="325" t="str">
        <f>IF(AL250="","",VLOOKUP(AL250,'シフト記号表（勤務時間帯）'!$C$6:$U$35,19,FALSE))</f>
        <v/>
      </c>
      <c r="AM252" s="326" t="str">
        <f>IF(AM250="","",VLOOKUP(AM250,'シフト記号表（勤務時間帯）'!$C$6:$U$35,19,FALSE))</f>
        <v/>
      </c>
      <c r="AN252" s="324" t="str">
        <f>IF(AN250="","",VLOOKUP(AN250,'シフト記号表（勤務時間帯）'!$C$6:$U$35,19,FALSE))</f>
        <v/>
      </c>
      <c r="AO252" s="325" t="str">
        <f>IF(AO250="","",VLOOKUP(AO250,'シフト記号表（勤務時間帯）'!$C$6:$U$35,19,FALSE))</f>
        <v/>
      </c>
      <c r="AP252" s="325" t="str">
        <f>IF(AP250="","",VLOOKUP(AP250,'シフト記号表（勤務時間帯）'!$C$6:$U$35,19,FALSE))</f>
        <v/>
      </c>
      <c r="AQ252" s="325" t="str">
        <f>IF(AQ250="","",VLOOKUP(AQ250,'シフト記号表（勤務時間帯）'!$C$6:$U$35,19,FALSE))</f>
        <v/>
      </c>
      <c r="AR252" s="325" t="str">
        <f>IF(AR250="","",VLOOKUP(AR250,'シフト記号表（勤務時間帯）'!$C$6:$U$35,19,FALSE))</f>
        <v/>
      </c>
      <c r="AS252" s="325" t="str">
        <f>IF(AS250="","",VLOOKUP(AS250,'シフト記号表（勤務時間帯）'!$C$6:$U$35,19,FALSE))</f>
        <v/>
      </c>
      <c r="AT252" s="326" t="str">
        <f>IF(AT250="","",VLOOKUP(AT250,'シフト記号表（勤務時間帯）'!$C$6:$U$35,19,FALSE))</f>
        <v/>
      </c>
      <c r="AU252" s="324" t="str">
        <f>IF(AU250="","",VLOOKUP(AU250,'シフト記号表（勤務時間帯）'!$C$6:$U$35,19,FALSE))</f>
        <v/>
      </c>
      <c r="AV252" s="325" t="str">
        <f>IF(AV250="","",VLOOKUP(AV250,'シフト記号表（勤務時間帯）'!$C$6:$U$35,19,FALSE))</f>
        <v/>
      </c>
      <c r="AW252" s="325" t="str">
        <f>IF(AW250="","",VLOOKUP(AW250,'シフト記号表（勤務時間帯）'!$C$6:$U$35,19,FALSE))</f>
        <v/>
      </c>
      <c r="AX252" s="797">
        <f>IF($BB$3="４週",SUM(S252:AT252),IF($BB$3="暦月",SUM(S252:AW252),""))</f>
        <v>0</v>
      </c>
      <c r="AY252" s="798"/>
      <c r="AZ252" s="799">
        <f>IF($BB$3="４週",AX252/4,IF($BB$3="暦月",'勤務形態一覧表（100名）'!AX252/('勤務形態一覧表（100名）'!$BB$8/7),""))</f>
        <v>0</v>
      </c>
      <c r="BA252" s="800"/>
      <c r="BB252" s="847"/>
      <c r="BC252" s="761"/>
      <c r="BD252" s="761"/>
      <c r="BE252" s="761"/>
      <c r="BF252" s="762"/>
    </row>
    <row r="253" spans="2:58" ht="20.25" customHeight="1" x14ac:dyDescent="0.15">
      <c r="B253" s="831">
        <f>B250+1</f>
        <v>78</v>
      </c>
      <c r="C253" s="833"/>
      <c r="D253" s="834"/>
      <c r="E253" s="835"/>
      <c r="F253" s="327"/>
      <c r="G253" s="747"/>
      <c r="H253" s="750"/>
      <c r="I253" s="751"/>
      <c r="J253" s="751"/>
      <c r="K253" s="752"/>
      <c r="L253" s="754"/>
      <c r="M253" s="755"/>
      <c r="N253" s="755"/>
      <c r="O253" s="756"/>
      <c r="P253" s="763" t="s">
        <v>754</v>
      </c>
      <c r="Q253" s="764"/>
      <c r="R253" s="765"/>
      <c r="S253" s="392"/>
      <c r="T253" s="393"/>
      <c r="U253" s="393"/>
      <c r="V253" s="393"/>
      <c r="W253" s="393"/>
      <c r="X253" s="393"/>
      <c r="Y253" s="394"/>
      <c r="Z253" s="392"/>
      <c r="AA253" s="393"/>
      <c r="AB253" s="393"/>
      <c r="AC253" s="393"/>
      <c r="AD253" s="393"/>
      <c r="AE253" s="393"/>
      <c r="AF253" s="394"/>
      <c r="AG253" s="392"/>
      <c r="AH253" s="393"/>
      <c r="AI253" s="393"/>
      <c r="AJ253" s="393"/>
      <c r="AK253" s="393"/>
      <c r="AL253" s="393"/>
      <c r="AM253" s="394"/>
      <c r="AN253" s="392"/>
      <c r="AO253" s="393"/>
      <c r="AP253" s="393"/>
      <c r="AQ253" s="393"/>
      <c r="AR253" s="393"/>
      <c r="AS253" s="393"/>
      <c r="AT253" s="394"/>
      <c r="AU253" s="392"/>
      <c r="AV253" s="393"/>
      <c r="AW253" s="393"/>
      <c r="AX253" s="949"/>
      <c r="AY253" s="950"/>
      <c r="AZ253" s="951"/>
      <c r="BA253" s="952"/>
      <c r="BB253" s="782"/>
      <c r="BC253" s="755"/>
      <c r="BD253" s="755"/>
      <c r="BE253" s="755"/>
      <c r="BF253" s="756"/>
    </row>
    <row r="254" spans="2:58" ht="20.25" customHeight="1" x14ac:dyDescent="0.15">
      <c r="B254" s="831"/>
      <c r="C254" s="836"/>
      <c r="D254" s="837"/>
      <c r="E254" s="838"/>
      <c r="F254" s="319"/>
      <c r="G254" s="748"/>
      <c r="H254" s="753"/>
      <c r="I254" s="751"/>
      <c r="J254" s="751"/>
      <c r="K254" s="752"/>
      <c r="L254" s="757"/>
      <c r="M254" s="758"/>
      <c r="N254" s="758"/>
      <c r="O254" s="759"/>
      <c r="P254" s="787" t="s">
        <v>484</v>
      </c>
      <c r="Q254" s="788"/>
      <c r="R254" s="789"/>
      <c r="S254" s="320" t="str">
        <f>IF(S253="","",VLOOKUP(S253,'シフト記号表（勤務時間帯）'!$C$6:$K$35,9,FALSE))</f>
        <v/>
      </c>
      <c r="T254" s="321" t="str">
        <f>IF(T253="","",VLOOKUP(T253,'シフト記号表（勤務時間帯）'!$C$6:$K$35,9,FALSE))</f>
        <v/>
      </c>
      <c r="U254" s="321" t="str">
        <f>IF(U253="","",VLOOKUP(U253,'シフト記号表（勤務時間帯）'!$C$6:$K$35,9,FALSE))</f>
        <v/>
      </c>
      <c r="V254" s="321" t="str">
        <f>IF(V253="","",VLOOKUP(V253,'シフト記号表（勤務時間帯）'!$C$6:$K$35,9,FALSE))</f>
        <v/>
      </c>
      <c r="W254" s="321" t="str">
        <f>IF(W253="","",VLOOKUP(W253,'シフト記号表（勤務時間帯）'!$C$6:$K$35,9,FALSE))</f>
        <v/>
      </c>
      <c r="X254" s="321" t="str">
        <f>IF(X253="","",VLOOKUP(X253,'シフト記号表（勤務時間帯）'!$C$6:$K$35,9,FALSE))</f>
        <v/>
      </c>
      <c r="Y254" s="322" t="str">
        <f>IF(Y253="","",VLOOKUP(Y253,'シフト記号表（勤務時間帯）'!$C$6:$K$35,9,FALSE))</f>
        <v/>
      </c>
      <c r="Z254" s="320" t="str">
        <f>IF(Z253="","",VLOOKUP(Z253,'シフト記号表（勤務時間帯）'!$C$6:$K$35,9,FALSE))</f>
        <v/>
      </c>
      <c r="AA254" s="321" t="str">
        <f>IF(AA253="","",VLOOKUP(AA253,'シフト記号表（勤務時間帯）'!$C$6:$K$35,9,FALSE))</f>
        <v/>
      </c>
      <c r="AB254" s="321" t="str">
        <f>IF(AB253="","",VLOOKUP(AB253,'シフト記号表（勤務時間帯）'!$C$6:$K$35,9,FALSE))</f>
        <v/>
      </c>
      <c r="AC254" s="321" t="str">
        <f>IF(AC253="","",VLOOKUP(AC253,'シフト記号表（勤務時間帯）'!$C$6:$K$35,9,FALSE))</f>
        <v/>
      </c>
      <c r="AD254" s="321" t="str">
        <f>IF(AD253="","",VLOOKUP(AD253,'シフト記号表（勤務時間帯）'!$C$6:$K$35,9,FALSE))</f>
        <v/>
      </c>
      <c r="AE254" s="321" t="str">
        <f>IF(AE253="","",VLOOKUP(AE253,'シフト記号表（勤務時間帯）'!$C$6:$K$35,9,FALSE))</f>
        <v/>
      </c>
      <c r="AF254" s="322" t="str">
        <f>IF(AF253="","",VLOOKUP(AF253,'シフト記号表（勤務時間帯）'!$C$6:$K$35,9,FALSE))</f>
        <v/>
      </c>
      <c r="AG254" s="320" t="str">
        <f>IF(AG253="","",VLOOKUP(AG253,'シフト記号表（勤務時間帯）'!$C$6:$K$35,9,FALSE))</f>
        <v/>
      </c>
      <c r="AH254" s="321" t="str">
        <f>IF(AH253="","",VLOOKUP(AH253,'シフト記号表（勤務時間帯）'!$C$6:$K$35,9,FALSE))</f>
        <v/>
      </c>
      <c r="AI254" s="321" t="str">
        <f>IF(AI253="","",VLOOKUP(AI253,'シフト記号表（勤務時間帯）'!$C$6:$K$35,9,FALSE))</f>
        <v/>
      </c>
      <c r="AJ254" s="321" t="str">
        <f>IF(AJ253="","",VLOOKUP(AJ253,'シフト記号表（勤務時間帯）'!$C$6:$K$35,9,FALSE))</f>
        <v/>
      </c>
      <c r="AK254" s="321" t="str">
        <f>IF(AK253="","",VLOOKUP(AK253,'シフト記号表（勤務時間帯）'!$C$6:$K$35,9,FALSE))</f>
        <v/>
      </c>
      <c r="AL254" s="321" t="str">
        <f>IF(AL253="","",VLOOKUP(AL253,'シフト記号表（勤務時間帯）'!$C$6:$K$35,9,FALSE))</f>
        <v/>
      </c>
      <c r="AM254" s="322" t="str">
        <f>IF(AM253="","",VLOOKUP(AM253,'シフト記号表（勤務時間帯）'!$C$6:$K$35,9,FALSE))</f>
        <v/>
      </c>
      <c r="AN254" s="320" t="str">
        <f>IF(AN253="","",VLOOKUP(AN253,'シフト記号表（勤務時間帯）'!$C$6:$K$35,9,FALSE))</f>
        <v/>
      </c>
      <c r="AO254" s="321" t="str">
        <f>IF(AO253="","",VLOOKUP(AO253,'シフト記号表（勤務時間帯）'!$C$6:$K$35,9,FALSE))</f>
        <v/>
      </c>
      <c r="AP254" s="321" t="str">
        <f>IF(AP253="","",VLOOKUP(AP253,'シフト記号表（勤務時間帯）'!$C$6:$K$35,9,FALSE))</f>
        <v/>
      </c>
      <c r="AQ254" s="321" t="str">
        <f>IF(AQ253="","",VLOOKUP(AQ253,'シフト記号表（勤務時間帯）'!$C$6:$K$35,9,FALSE))</f>
        <v/>
      </c>
      <c r="AR254" s="321" t="str">
        <f>IF(AR253="","",VLOOKUP(AR253,'シフト記号表（勤務時間帯）'!$C$6:$K$35,9,FALSE))</f>
        <v/>
      </c>
      <c r="AS254" s="321" t="str">
        <f>IF(AS253="","",VLOOKUP(AS253,'シフト記号表（勤務時間帯）'!$C$6:$K$35,9,FALSE))</f>
        <v/>
      </c>
      <c r="AT254" s="322" t="str">
        <f>IF(AT253="","",VLOOKUP(AT253,'シフト記号表（勤務時間帯）'!$C$6:$K$35,9,FALSE))</f>
        <v/>
      </c>
      <c r="AU254" s="320" t="str">
        <f>IF(AU253="","",VLOOKUP(AU253,'シフト記号表（勤務時間帯）'!$C$6:$K$35,9,FALSE))</f>
        <v/>
      </c>
      <c r="AV254" s="321" t="str">
        <f>IF(AV253="","",VLOOKUP(AV253,'シフト記号表（勤務時間帯）'!$C$6:$K$35,9,FALSE))</f>
        <v/>
      </c>
      <c r="AW254" s="321" t="str">
        <f>IF(AW253="","",VLOOKUP(AW253,'シフト記号表（勤務時間帯）'!$C$6:$K$35,9,FALSE))</f>
        <v/>
      </c>
      <c r="AX254" s="790">
        <f>IF($BB$3="４週",SUM(S254:AT254),IF($BB$3="暦月",SUM(S254:AW254),""))</f>
        <v>0</v>
      </c>
      <c r="AY254" s="791"/>
      <c r="AZ254" s="792">
        <f>IF($BB$3="４週",AX254/4,IF($BB$3="暦月",'勤務形態一覧表（100名）'!AX254/('勤務形態一覧表（100名）'!$BB$8/7),""))</f>
        <v>0</v>
      </c>
      <c r="BA254" s="793"/>
      <c r="BB254" s="783"/>
      <c r="BC254" s="758"/>
      <c r="BD254" s="758"/>
      <c r="BE254" s="758"/>
      <c r="BF254" s="759"/>
    </row>
    <row r="255" spans="2:58" ht="20.25" customHeight="1" x14ac:dyDescent="0.15">
      <c r="B255" s="831"/>
      <c r="C255" s="839"/>
      <c r="D255" s="840"/>
      <c r="E255" s="841"/>
      <c r="F255" s="395">
        <f>C253</f>
        <v>0</v>
      </c>
      <c r="G255" s="749"/>
      <c r="H255" s="753"/>
      <c r="I255" s="751"/>
      <c r="J255" s="751"/>
      <c r="K255" s="752"/>
      <c r="L255" s="760"/>
      <c r="M255" s="761"/>
      <c r="N255" s="761"/>
      <c r="O255" s="762"/>
      <c r="P255" s="828" t="s">
        <v>485</v>
      </c>
      <c r="Q255" s="829"/>
      <c r="R255" s="830"/>
      <c r="S255" s="324" t="str">
        <f>IF(S253="","",VLOOKUP(S253,'シフト記号表（勤務時間帯）'!$C$6:$U$35,19,FALSE))</f>
        <v/>
      </c>
      <c r="T255" s="325" t="str">
        <f>IF(T253="","",VLOOKUP(T253,'シフト記号表（勤務時間帯）'!$C$6:$U$35,19,FALSE))</f>
        <v/>
      </c>
      <c r="U255" s="325" t="str">
        <f>IF(U253="","",VLOOKUP(U253,'シフト記号表（勤務時間帯）'!$C$6:$U$35,19,FALSE))</f>
        <v/>
      </c>
      <c r="V255" s="325" t="str">
        <f>IF(V253="","",VLOOKUP(V253,'シフト記号表（勤務時間帯）'!$C$6:$U$35,19,FALSE))</f>
        <v/>
      </c>
      <c r="W255" s="325" t="str">
        <f>IF(W253="","",VLOOKUP(W253,'シフト記号表（勤務時間帯）'!$C$6:$U$35,19,FALSE))</f>
        <v/>
      </c>
      <c r="X255" s="325" t="str">
        <f>IF(X253="","",VLOOKUP(X253,'シフト記号表（勤務時間帯）'!$C$6:$U$35,19,FALSE))</f>
        <v/>
      </c>
      <c r="Y255" s="326" t="str">
        <f>IF(Y253="","",VLOOKUP(Y253,'シフト記号表（勤務時間帯）'!$C$6:$U$35,19,FALSE))</f>
        <v/>
      </c>
      <c r="Z255" s="324" t="str">
        <f>IF(Z253="","",VLOOKUP(Z253,'シフト記号表（勤務時間帯）'!$C$6:$U$35,19,FALSE))</f>
        <v/>
      </c>
      <c r="AA255" s="325" t="str">
        <f>IF(AA253="","",VLOOKUP(AA253,'シフト記号表（勤務時間帯）'!$C$6:$U$35,19,FALSE))</f>
        <v/>
      </c>
      <c r="AB255" s="325" t="str">
        <f>IF(AB253="","",VLOOKUP(AB253,'シフト記号表（勤務時間帯）'!$C$6:$U$35,19,FALSE))</f>
        <v/>
      </c>
      <c r="AC255" s="325" t="str">
        <f>IF(AC253="","",VLOOKUP(AC253,'シフト記号表（勤務時間帯）'!$C$6:$U$35,19,FALSE))</f>
        <v/>
      </c>
      <c r="AD255" s="325" t="str">
        <f>IF(AD253="","",VLOOKUP(AD253,'シフト記号表（勤務時間帯）'!$C$6:$U$35,19,FALSE))</f>
        <v/>
      </c>
      <c r="AE255" s="325" t="str">
        <f>IF(AE253="","",VLOOKUP(AE253,'シフト記号表（勤務時間帯）'!$C$6:$U$35,19,FALSE))</f>
        <v/>
      </c>
      <c r="AF255" s="326" t="str">
        <f>IF(AF253="","",VLOOKUP(AF253,'シフト記号表（勤務時間帯）'!$C$6:$U$35,19,FALSE))</f>
        <v/>
      </c>
      <c r="AG255" s="324" t="str">
        <f>IF(AG253="","",VLOOKUP(AG253,'シフト記号表（勤務時間帯）'!$C$6:$U$35,19,FALSE))</f>
        <v/>
      </c>
      <c r="AH255" s="325" t="str">
        <f>IF(AH253="","",VLOOKUP(AH253,'シフト記号表（勤務時間帯）'!$C$6:$U$35,19,FALSE))</f>
        <v/>
      </c>
      <c r="AI255" s="325" t="str">
        <f>IF(AI253="","",VLOOKUP(AI253,'シフト記号表（勤務時間帯）'!$C$6:$U$35,19,FALSE))</f>
        <v/>
      </c>
      <c r="AJ255" s="325" t="str">
        <f>IF(AJ253="","",VLOOKUP(AJ253,'シフト記号表（勤務時間帯）'!$C$6:$U$35,19,FALSE))</f>
        <v/>
      </c>
      <c r="AK255" s="325" t="str">
        <f>IF(AK253="","",VLOOKUP(AK253,'シフト記号表（勤務時間帯）'!$C$6:$U$35,19,FALSE))</f>
        <v/>
      </c>
      <c r="AL255" s="325" t="str">
        <f>IF(AL253="","",VLOOKUP(AL253,'シフト記号表（勤務時間帯）'!$C$6:$U$35,19,FALSE))</f>
        <v/>
      </c>
      <c r="AM255" s="326" t="str">
        <f>IF(AM253="","",VLOOKUP(AM253,'シフト記号表（勤務時間帯）'!$C$6:$U$35,19,FALSE))</f>
        <v/>
      </c>
      <c r="AN255" s="324" t="str">
        <f>IF(AN253="","",VLOOKUP(AN253,'シフト記号表（勤務時間帯）'!$C$6:$U$35,19,FALSE))</f>
        <v/>
      </c>
      <c r="AO255" s="325" t="str">
        <f>IF(AO253="","",VLOOKUP(AO253,'シフト記号表（勤務時間帯）'!$C$6:$U$35,19,FALSE))</f>
        <v/>
      </c>
      <c r="AP255" s="325" t="str">
        <f>IF(AP253="","",VLOOKUP(AP253,'シフト記号表（勤務時間帯）'!$C$6:$U$35,19,FALSE))</f>
        <v/>
      </c>
      <c r="AQ255" s="325" t="str">
        <f>IF(AQ253="","",VLOOKUP(AQ253,'シフト記号表（勤務時間帯）'!$C$6:$U$35,19,FALSE))</f>
        <v/>
      </c>
      <c r="AR255" s="325" t="str">
        <f>IF(AR253="","",VLOOKUP(AR253,'シフト記号表（勤務時間帯）'!$C$6:$U$35,19,FALSE))</f>
        <v/>
      </c>
      <c r="AS255" s="325" t="str">
        <f>IF(AS253="","",VLOOKUP(AS253,'シフト記号表（勤務時間帯）'!$C$6:$U$35,19,FALSE))</f>
        <v/>
      </c>
      <c r="AT255" s="326" t="str">
        <f>IF(AT253="","",VLOOKUP(AT253,'シフト記号表（勤務時間帯）'!$C$6:$U$35,19,FALSE))</f>
        <v/>
      </c>
      <c r="AU255" s="324" t="str">
        <f>IF(AU253="","",VLOOKUP(AU253,'シフト記号表（勤務時間帯）'!$C$6:$U$35,19,FALSE))</f>
        <v/>
      </c>
      <c r="AV255" s="325" t="str">
        <f>IF(AV253="","",VLOOKUP(AV253,'シフト記号表（勤務時間帯）'!$C$6:$U$35,19,FALSE))</f>
        <v/>
      </c>
      <c r="AW255" s="325" t="str">
        <f>IF(AW253="","",VLOOKUP(AW253,'シフト記号表（勤務時間帯）'!$C$6:$U$35,19,FALSE))</f>
        <v/>
      </c>
      <c r="AX255" s="797">
        <f>IF($BB$3="４週",SUM(S255:AT255),IF($BB$3="暦月",SUM(S255:AW255),""))</f>
        <v>0</v>
      </c>
      <c r="AY255" s="798"/>
      <c r="AZ255" s="799">
        <f>IF($BB$3="４週",AX255/4,IF($BB$3="暦月",'勤務形態一覧表（100名）'!AX255/('勤務形態一覧表（100名）'!$BB$8/7),""))</f>
        <v>0</v>
      </c>
      <c r="BA255" s="800"/>
      <c r="BB255" s="847"/>
      <c r="BC255" s="761"/>
      <c r="BD255" s="761"/>
      <c r="BE255" s="761"/>
      <c r="BF255" s="762"/>
    </row>
    <row r="256" spans="2:58" ht="20.25" customHeight="1" x14ac:dyDescent="0.15">
      <c r="B256" s="831">
        <f>B253+1</f>
        <v>79</v>
      </c>
      <c r="C256" s="833"/>
      <c r="D256" s="834"/>
      <c r="E256" s="835"/>
      <c r="F256" s="327"/>
      <c r="G256" s="747"/>
      <c r="H256" s="750"/>
      <c r="I256" s="751"/>
      <c r="J256" s="751"/>
      <c r="K256" s="752"/>
      <c r="L256" s="754"/>
      <c r="M256" s="755"/>
      <c r="N256" s="755"/>
      <c r="O256" s="756"/>
      <c r="P256" s="763" t="s">
        <v>661</v>
      </c>
      <c r="Q256" s="764"/>
      <c r="R256" s="765"/>
      <c r="S256" s="392"/>
      <c r="T256" s="393"/>
      <c r="U256" s="393"/>
      <c r="V256" s="393"/>
      <c r="W256" s="393"/>
      <c r="X256" s="393"/>
      <c r="Y256" s="394"/>
      <c r="Z256" s="392"/>
      <c r="AA256" s="393"/>
      <c r="AB256" s="393"/>
      <c r="AC256" s="393"/>
      <c r="AD256" s="393"/>
      <c r="AE256" s="393"/>
      <c r="AF256" s="394"/>
      <c r="AG256" s="392"/>
      <c r="AH256" s="393"/>
      <c r="AI256" s="393"/>
      <c r="AJ256" s="393"/>
      <c r="AK256" s="393"/>
      <c r="AL256" s="393"/>
      <c r="AM256" s="394"/>
      <c r="AN256" s="392"/>
      <c r="AO256" s="393"/>
      <c r="AP256" s="393"/>
      <c r="AQ256" s="393"/>
      <c r="AR256" s="393"/>
      <c r="AS256" s="393"/>
      <c r="AT256" s="394"/>
      <c r="AU256" s="392"/>
      <c r="AV256" s="393"/>
      <c r="AW256" s="393"/>
      <c r="AX256" s="949"/>
      <c r="AY256" s="950"/>
      <c r="AZ256" s="951"/>
      <c r="BA256" s="952"/>
      <c r="BB256" s="782"/>
      <c r="BC256" s="755"/>
      <c r="BD256" s="755"/>
      <c r="BE256" s="755"/>
      <c r="BF256" s="756"/>
    </row>
    <row r="257" spans="2:58" ht="20.25" customHeight="1" x14ac:dyDescent="0.15">
      <c r="B257" s="831"/>
      <c r="C257" s="836"/>
      <c r="D257" s="837"/>
      <c r="E257" s="838"/>
      <c r="F257" s="319"/>
      <c r="G257" s="748"/>
      <c r="H257" s="753"/>
      <c r="I257" s="751"/>
      <c r="J257" s="751"/>
      <c r="K257" s="752"/>
      <c r="L257" s="757"/>
      <c r="M257" s="758"/>
      <c r="N257" s="758"/>
      <c r="O257" s="759"/>
      <c r="P257" s="787" t="s">
        <v>484</v>
      </c>
      <c r="Q257" s="788"/>
      <c r="R257" s="789"/>
      <c r="S257" s="320" t="str">
        <f>IF(S256="","",VLOOKUP(S256,'シフト記号表（勤務時間帯）'!$C$6:$K$35,9,FALSE))</f>
        <v/>
      </c>
      <c r="T257" s="321" t="str">
        <f>IF(T256="","",VLOOKUP(T256,'シフト記号表（勤務時間帯）'!$C$6:$K$35,9,FALSE))</f>
        <v/>
      </c>
      <c r="U257" s="321" t="str">
        <f>IF(U256="","",VLOOKUP(U256,'シフト記号表（勤務時間帯）'!$C$6:$K$35,9,FALSE))</f>
        <v/>
      </c>
      <c r="V257" s="321" t="str">
        <f>IF(V256="","",VLOOKUP(V256,'シフト記号表（勤務時間帯）'!$C$6:$K$35,9,FALSE))</f>
        <v/>
      </c>
      <c r="W257" s="321" t="str">
        <f>IF(W256="","",VLOOKUP(W256,'シフト記号表（勤務時間帯）'!$C$6:$K$35,9,FALSE))</f>
        <v/>
      </c>
      <c r="X257" s="321" t="str">
        <f>IF(X256="","",VLOOKUP(X256,'シフト記号表（勤務時間帯）'!$C$6:$K$35,9,FALSE))</f>
        <v/>
      </c>
      <c r="Y257" s="322" t="str">
        <f>IF(Y256="","",VLOOKUP(Y256,'シフト記号表（勤務時間帯）'!$C$6:$K$35,9,FALSE))</f>
        <v/>
      </c>
      <c r="Z257" s="320" t="str">
        <f>IF(Z256="","",VLOOKUP(Z256,'シフト記号表（勤務時間帯）'!$C$6:$K$35,9,FALSE))</f>
        <v/>
      </c>
      <c r="AA257" s="321" t="str">
        <f>IF(AA256="","",VLOOKUP(AA256,'シフト記号表（勤務時間帯）'!$C$6:$K$35,9,FALSE))</f>
        <v/>
      </c>
      <c r="AB257" s="321" t="str">
        <f>IF(AB256="","",VLOOKUP(AB256,'シフト記号表（勤務時間帯）'!$C$6:$K$35,9,FALSE))</f>
        <v/>
      </c>
      <c r="AC257" s="321" t="str">
        <f>IF(AC256="","",VLOOKUP(AC256,'シフト記号表（勤務時間帯）'!$C$6:$K$35,9,FALSE))</f>
        <v/>
      </c>
      <c r="AD257" s="321" t="str">
        <f>IF(AD256="","",VLOOKUP(AD256,'シフト記号表（勤務時間帯）'!$C$6:$K$35,9,FALSE))</f>
        <v/>
      </c>
      <c r="AE257" s="321" t="str">
        <f>IF(AE256="","",VLOOKUP(AE256,'シフト記号表（勤務時間帯）'!$C$6:$K$35,9,FALSE))</f>
        <v/>
      </c>
      <c r="AF257" s="322" t="str">
        <f>IF(AF256="","",VLOOKUP(AF256,'シフト記号表（勤務時間帯）'!$C$6:$K$35,9,FALSE))</f>
        <v/>
      </c>
      <c r="AG257" s="320" t="str">
        <f>IF(AG256="","",VLOOKUP(AG256,'シフト記号表（勤務時間帯）'!$C$6:$K$35,9,FALSE))</f>
        <v/>
      </c>
      <c r="AH257" s="321" t="str">
        <f>IF(AH256="","",VLOOKUP(AH256,'シフト記号表（勤務時間帯）'!$C$6:$K$35,9,FALSE))</f>
        <v/>
      </c>
      <c r="AI257" s="321" t="str">
        <f>IF(AI256="","",VLOOKUP(AI256,'シフト記号表（勤務時間帯）'!$C$6:$K$35,9,FALSE))</f>
        <v/>
      </c>
      <c r="AJ257" s="321" t="str">
        <f>IF(AJ256="","",VLOOKUP(AJ256,'シフト記号表（勤務時間帯）'!$C$6:$K$35,9,FALSE))</f>
        <v/>
      </c>
      <c r="AK257" s="321" t="str">
        <f>IF(AK256="","",VLOOKUP(AK256,'シフト記号表（勤務時間帯）'!$C$6:$K$35,9,FALSE))</f>
        <v/>
      </c>
      <c r="AL257" s="321" t="str">
        <f>IF(AL256="","",VLOOKUP(AL256,'シフト記号表（勤務時間帯）'!$C$6:$K$35,9,FALSE))</f>
        <v/>
      </c>
      <c r="AM257" s="322" t="str">
        <f>IF(AM256="","",VLOOKUP(AM256,'シフト記号表（勤務時間帯）'!$C$6:$K$35,9,FALSE))</f>
        <v/>
      </c>
      <c r="AN257" s="320" t="str">
        <f>IF(AN256="","",VLOOKUP(AN256,'シフト記号表（勤務時間帯）'!$C$6:$K$35,9,FALSE))</f>
        <v/>
      </c>
      <c r="AO257" s="321" t="str">
        <f>IF(AO256="","",VLOOKUP(AO256,'シフト記号表（勤務時間帯）'!$C$6:$K$35,9,FALSE))</f>
        <v/>
      </c>
      <c r="AP257" s="321" t="str">
        <f>IF(AP256="","",VLOOKUP(AP256,'シフト記号表（勤務時間帯）'!$C$6:$K$35,9,FALSE))</f>
        <v/>
      </c>
      <c r="AQ257" s="321" t="str">
        <f>IF(AQ256="","",VLOOKUP(AQ256,'シフト記号表（勤務時間帯）'!$C$6:$K$35,9,FALSE))</f>
        <v/>
      </c>
      <c r="AR257" s="321" t="str">
        <f>IF(AR256="","",VLOOKUP(AR256,'シフト記号表（勤務時間帯）'!$C$6:$K$35,9,FALSE))</f>
        <v/>
      </c>
      <c r="AS257" s="321" t="str">
        <f>IF(AS256="","",VLOOKUP(AS256,'シフト記号表（勤務時間帯）'!$C$6:$K$35,9,FALSE))</f>
        <v/>
      </c>
      <c r="AT257" s="322" t="str">
        <f>IF(AT256="","",VLOOKUP(AT256,'シフト記号表（勤務時間帯）'!$C$6:$K$35,9,FALSE))</f>
        <v/>
      </c>
      <c r="AU257" s="320" t="str">
        <f>IF(AU256="","",VLOOKUP(AU256,'シフト記号表（勤務時間帯）'!$C$6:$K$35,9,FALSE))</f>
        <v/>
      </c>
      <c r="AV257" s="321" t="str">
        <f>IF(AV256="","",VLOOKUP(AV256,'シフト記号表（勤務時間帯）'!$C$6:$K$35,9,FALSE))</f>
        <v/>
      </c>
      <c r="AW257" s="321" t="str">
        <f>IF(AW256="","",VLOOKUP(AW256,'シフト記号表（勤務時間帯）'!$C$6:$K$35,9,FALSE))</f>
        <v/>
      </c>
      <c r="AX257" s="790">
        <f>IF($BB$3="４週",SUM(S257:AT257),IF($BB$3="暦月",SUM(S257:AW257),""))</f>
        <v>0</v>
      </c>
      <c r="AY257" s="791"/>
      <c r="AZ257" s="792">
        <f>IF($BB$3="４週",AX257/4,IF($BB$3="暦月",'勤務形態一覧表（100名）'!AX257/('勤務形態一覧表（100名）'!$BB$8/7),""))</f>
        <v>0</v>
      </c>
      <c r="BA257" s="793"/>
      <c r="BB257" s="783"/>
      <c r="BC257" s="758"/>
      <c r="BD257" s="758"/>
      <c r="BE257" s="758"/>
      <c r="BF257" s="759"/>
    </row>
    <row r="258" spans="2:58" ht="20.25" customHeight="1" x14ac:dyDescent="0.15">
      <c r="B258" s="831"/>
      <c r="C258" s="839"/>
      <c r="D258" s="840"/>
      <c r="E258" s="841"/>
      <c r="F258" s="395">
        <f>C256</f>
        <v>0</v>
      </c>
      <c r="G258" s="749"/>
      <c r="H258" s="753"/>
      <c r="I258" s="751"/>
      <c r="J258" s="751"/>
      <c r="K258" s="752"/>
      <c r="L258" s="760"/>
      <c r="M258" s="761"/>
      <c r="N258" s="761"/>
      <c r="O258" s="762"/>
      <c r="P258" s="828" t="s">
        <v>485</v>
      </c>
      <c r="Q258" s="829"/>
      <c r="R258" s="830"/>
      <c r="S258" s="324" t="str">
        <f>IF(S256="","",VLOOKUP(S256,'シフト記号表（勤務時間帯）'!$C$6:$U$35,19,FALSE))</f>
        <v/>
      </c>
      <c r="T258" s="325" t="str">
        <f>IF(T256="","",VLOOKUP(T256,'シフト記号表（勤務時間帯）'!$C$6:$U$35,19,FALSE))</f>
        <v/>
      </c>
      <c r="U258" s="325" t="str">
        <f>IF(U256="","",VLOOKUP(U256,'シフト記号表（勤務時間帯）'!$C$6:$U$35,19,FALSE))</f>
        <v/>
      </c>
      <c r="V258" s="325" t="str">
        <f>IF(V256="","",VLOOKUP(V256,'シフト記号表（勤務時間帯）'!$C$6:$U$35,19,FALSE))</f>
        <v/>
      </c>
      <c r="W258" s="325" t="str">
        <f>IF(W256="","",VLOOKUP(W256,'シフト記号表（勤務時間帯）'!$C$6:$U$35,19,FALSE))</f>
        <v/>
      </c>
      <c r="X258" s="325" t="str">
        <f>IF(X256="","",VLOOKUP(X256,'シフト記号表（勤務時間帯）'!$C$6:$U$35,19,FALSE))</f>
        <v/>
      </c>
      <c r="Y258" s="326" t="str">
        <f>IF(Y256="","",VLOOKUP(Y256,'シフト記号表（勤務時間帯）'!$C$6:$U$35,19,FALSE))</f>
        <v/>
      </c>
      <c r="Z258" s="324" t="str">
        <f>IF(Z256="","",VLOOKUP(Z256,'シフト記号表（勤務時間帯）'!$C$6:$U$35,19,FALSE))</f>
        <v/>
      </c>
      <c r="AA258" s="325" t="str">
        <f>IF(AA256="","",VLOOKUP(AA256,'シフト記号表（勤務時間帯）'!$C$6:$U$35,19,FALSE))</f>
        <v/>
      </c>
      <c r="AB258" s="325" t="str">
        <f>IF(AB256="","",VLOOKUP(AB256,'シフト記号表（勤務時間帯）'!$C$6:$U$35,19,FALSE))</f>
        <v/>
      </c>
      <c r="AC258" s="325" t="str">
        <f>IF(AC256="","",VLOOKUP(AC256,'シフト記号表（勤務時間帯）'!$C$6:$U$35,19,FALSE))</f>
        <v/>
      </c>
      <c r="AD258" s="325" t="str">
        <f>IF(AD256="","",VLOOKUP(AD256,'シフト記号表（勤務時間帯）'!$C$6:$U$35,19,FALSE))</f>
        <v/>
      </c>
      <c r="AE258" s="325" t="str">
        <f>IF(AE256="","",VLOOKUP(AE256,'シフト記号表（勤務時間帯）'!$C$6:$U$35,19,FALSE))</f>
        <v/>
      </c>
      <c r="AF258" s="326" t="str">
        <f>IF(AF256="","",VLOOKUP(AF256,'シフト記号表（勤務時間帯）'!$C$6:$U$35,19,FALSE))</f>
        <v/>
      </c>
      <c r="AG258" s="324" t="str">
        <f>IF(AG256="","",VLOOKUP(AG256,'シフト記号表（勤務時間帯）'!$C$6:$U$35,19,FALSE))</f>
        <v/>
      </c>
      <c r="AH258" s="325" t="str">
        <f>IF(AH256="","",VLOOKUP(AH256,'シフト記号表（勤務時間帯）'!$C$6:$U$35,19,FALSE))</f>
        <v/>
      </c>
      <c r="AI258" s="325" t="str">
        <f>IF(AI256="","",VLOOKUP(AI256,'シフト記号表（勤務時間帯）'!$C$6:$U$35,19,FALSE))</f>
        <v/>
      </c>
      <c r="AJ258" s="325" t="str">
        <f>IF(AJ256="","",VLOOKUP(AJ256,'シフト記号表（勤務時間帯）'!$C$6:$U$35,19,FALSE))</f>
        <v/>
      </c>
      <c r="AK258" s="325" t="str">
        <f>IF(AK256="","",VLOOKUP(AK256,'シフト記号表（勤務時間帯）'!$C$6:$U$35,19,FALSE))</f>
        <v/>
      </c>
      <c r="AL258" s="325" t="str">
        <f>IF(AL256="","",VLOOKUP(AL256,'シフト記号表（勤務時間帯）'!$C$6:$U$35,19,FALSE))</f>
        <v/>
      </c>
      <c r="AM258" s="326" t="str">
        <f>IF(AM256="","",VLOOKUP(AM256,'シフト記号表（勤務時間帯）'!$C$6:$U$35,19,FALSE))</f>
        <v/>
      </c>
      <c r="AN258" s="324" t="str">
        <f>IF(AN256="","",VLOOKUP(AN256,'シフト記号表（勤務時間帯）'!$C$6:$U$35,19,FALSE))</f>
        <v/>
      </c>
      <c r="AO258" s="325" t="str">
        <f>IF(AO256="","",VLOOKUP(AO256,'シフト記号表（勤務時間帯）'!$C$6:$U$35,19,FALSE))</f>
        <v/>
      </c>
      <c r="AP258" s="325" t="str">
        <f>IF(AP256="","",VLOOKUP(AP256,'シフト記号表（勤務時間帯）'!$C$6:$U$35,19,FALSE))</f>
        <v/>
      </c>
      <c r="AQ258" s="325" t="str">
        <f>IF(AQ256="","",VLOOKUP(AQ256,'シフト記号表（勤務時間帯）'!$C$6:$U$35,19,FALSE))</f>
        <v/>
      </c>
      <c r="AR258" s="325" t="str">
        <f>IF(AR256="","",VLOOKUP(AR256,'シフト記号表（勤務時間帯）'!$C$6:$U$35,19,FALSE))</f>
        <v/>
      </c>
      <c r="AS258" s="325" t="str">
        <f>IF(AS256="","",VLOOKUP(AS256,'シフト記号表（勤務時間帯）'!$C$6:$U$35,19,FALSE))</f>
        <v/>
      </c>
      <c r="AT258" s="326" t="str">
        <f>IF(AT256="","",VLOOKUP(AT256,'シフト記号表（勤務時間帯）'!$C$6:$U$35,19,FALSE))</f>
        <v/>
      </c>
      <c r="AU258" s="324" t="str">
        <f>IF(AU256="","",VLOOKUP(AU256,'シフト記号表（勤務時間帯）'!$C$6:$U$35,19,FALSE))</f>
        <v/>
      </c>
      <c r="AV258" s="325" t="str">
        <f>IF(AV256="","",VLOOKUP(AV256,'シフト記号表（勤務時間帯）'!$C$6:$U$35,19,FALSE))</f>
        <v/>
      </c>
      <c r="AW258" s="325" t="str">
        <f>IF(AW256="","",VLOOKUP(AW256,'シフト記号表（勤務時間帯）'!$C$6:$U$35,19,FALSE))</f>
        <v/>
      </c>
      <c r="AX258" s="797">
        <f>IF($BB$3="４週",SUM(S258:AT258),IF($BB$3="暦月",SUM(S258:AW258),""))</f>
        <v>0</v>
      </c>
      <c r="AY258" s="798"/>
      <c r="AZ258" s="799">
        <f>IF($BB$3="４週",AX258/4,IF($BB$3="暦月",'勤務形態一覧表（100名）'!AX258/('勤務形態一覧表（100名）'!$BB$8/7),""))</f>
        <v>0</v>
      </c>
      <c r="BA258" s="800"/>
      <c r="BB258" s="847"/>
      <c r="BC258" s="761"/>
      <c r="BD258" s="761"/>
      <c r="BE258" s="761"/>
      <c r="BF258" s="762"/>
    </row>
    <row r="259" spans="2:58" ht="20.25" customHeight="1" x14ac:dyDescent="0.15">
      <c r="B259" s="831">
        <f>B256+1</f>
        <v>80</v>
      </c>
      <c r="C259" s="833"/>
      <c r="D259" s="834"/>
      <c r="E259" s="835"/>
      <c r="F259" s="327"/>
      <c r="G259" s="747"/>
      <c r="H259" s="750"/>
      <c r="I259" s="751"/>
      <c r="J259" s="751"/>
      <c r="K259" s="752"/>
      <c r="L259" s="754"/>
      <c r="M259" s="755"/>
      <c r="N259" s="755"/>
      <c r="O259" s="756"/>
      <c r="P259" s="763" t="s">
        <v>661</v>
      </c>
      <c r="Q259" s="764"/>
      <c r="R259" s="765"/>
      <c r="S259" s="392"/>
      <c r="T259" s="393"/>
      <c r="U259" s="393"/>
      <c r="V259" s="393"/>
      <c r="W259" s="393"/>
      <c r="X259" s="393"/>
      <c r="Y259" s="394"/>
      <c r="Z259" s="392"/>
      <c r="AA259" s="393"/>
      <c r="AB259" s="393"/>
      <c r="AC259" s="393"/>
      <c r="AD259" s="393"/>
      <c r="AE259" s="393"/>
      <c r="AF259" s="394"/>
      <c r="AG259" s="392"/>
      <c r="AH259" s="393"/>
      <c r="AI259" s="393"/>
      <c r="AJ259" s="393"/>
      <c r="AK259" s="393"/>
      <c r="AL259" s="393"/>
      <c r="AM259" s="394"/>
      <c r="AN259" s="392"/>
      <c r="AO259" s="393"/>
      <c r="AP259" s="393"/>
      <c r="AQ259" s="393"/>
      <c r="AR259" s="393"/>
      <c r="AS259" s="393"/>
      <c r="AT259" s="394"/>
      <c r="AU259" s="392"/>
      <c r="AV259" s="393"/>
      <c r="AW259" s="393"/>
      <c r="AX259" s="949"/>
      <c r="AY259" s="950"/>
      <c r="AZ259" s="951"/>
      <c r="BA259" s="952"/>
      <c r="BB259" s="782"/>
      <c r="BC259" s="755"/>
      <c r="BD259" s="755"/>
      <c r="BE259" s="755"/>
      <c r="BF259" s="756"/>
    </row>
    <row r="260" spans="2:58" ht="20.25" customHeight="1" x14ac:dyDescent="0.15">
      <c r="B260" s="831"/>
      <c r="C260" s="836"/>
      <c r="D260" s="837"/>
      <c r="E260" s="838"/>
      <c r="F260" s="319"/>
      <c r="G260" s="748"/>
      <c r="H260" s="753"/>
      <c r="I260" s="751"/>
      <c r="J260" s="751"/>
      <c r="K260" s="752"/>
      <c r="L260" s="757"/>
      <c r="M260" s="758"/>
      <c r="N260" s="758"/>
      <c r="O260" s="759"/>
      <c r="P260" s="787" t="s">
        <v>484</v>
      </c>
      <c r="Q260" s="788"/>
      <c r="R260" s="789"/>
      <c r="S260" s="320" t="str">
        <f>IF(S259="","",VLOOKUP(S259,'シフト記号表（勤務時間帯）'!$C$6:$K$35,9,FALSE))</f>
        <v/>
      </c>
      <c r="T260" s="321" t="str">
        <f>IF(T259="","",VLOOKUP(T259,'シフト記号表（勤務時間帯）'!$C$6:$K$35,9,FALSE))</f>
        <v/>
      </c>
      <c r="U260" s="321" t="str">
        <f>IF(U259="","",VLOOKUP(U259,'シフト記号表（勤務時間帯）'!$C$6:$K$35,9,FALSE))</f>
        <v/>
      </c>
      <c r="V260" s="321" t="str">
        <f>IF(V259="","",VLOOKUP(V259,'シフト記号表（勤務時間帯）'!$C$6:$K$35,9,FALSE))</f>
        <v/>
      </c>
      <c r="W260" s="321" t="str">
        <f>IF(W259="","",VLOOKUP(W259,'シフト記号表（勤務時間帯）'!$C$6:$K$35,9,FALSE))</f>
        <v/>
      </c>
      <c r="X260" s="321" t="str">
        <f>IF(X259="","",VLOOKUP(X259,'シフト記号表（勤務時間帯）'!$C$6:$K$35,9,FALSE))</f>
        <v/>
      </c>
      <c r="Y260" s="322" t="str">
        <f>IF(Y259="","",VLOOKUP(Y259,'シフト記号表（勤務時間帯）'!$C$6:$K$35,9,FALSE))</f>
        <v/>
      </c>
      <c r="Z260" s="320" t="str">
        <f>IF(Z259="","",VLOOKUP(Z259,'シフト記号表（勤務時間帯）'!$C$6:$K$35,9,FALSE))</f>
        <v/>
      </c>
      <c r="AA260" s="321" t="str">
        <f>IF(AA259="","",VLOOKUP(AA259,'シフト記号表（勤務時間帯）'!$C$6:$K$35,9,FALSE))</f>
        <v/>
      </c>
      <c r="AB260" s="321" t="str">
        <f>IF(AB259="","",VLOOKUP(AB259,'シフト記号表（勤務時間帯）'!$C$6:$K$35,9,FALSE))</f>
        <v/>
      </c>
      <c r="AC260" s="321" t="str">
        <f>IF(AC259="","",VLOOKUP(AC259,'シフト記号表（勤務時間帯）'!$C$6:$K$35,9,FALSE))</f>
        <v/>
      </c>
      <c r="AD260" s="321" t="str">
        <f>IF(AD259="","",VLOOKUP(AD259,'シフト記号表（勤務時間帯）'!$C$6:$K$35,9,FALSE))</f>
        <v/>
      </c>
      <c r="AE260" s="321" t="str">
        <f>IF(AE259="","",VLOOKUP(AE259,'シフト記号表（勤務時間帯）'!$C$6:$K$35,9,FALSE))</f>
        <v/>
      </c>
      <c r="AF260" s="322" t="str">
        <f>IF(AF259="","",VLOOKUP(AF259,'シフト記号表（勤務時間帯）'!$C$6:$K$35,9,FALSE))</f>
        <v/>
      </c>
      <c r="AG260" s="320" t="str">
        <f>IF(AG259="","",VLOOKUP(AG259,'シフト記号表（勤務時間帯）'!$C$6:$K$35,9,FALSE))</f>
        <v/>
      </c>
      <c r="AH260" s="321" t="str">
        <f>IF(AH259="","",VLOOKUP(AH259,'シフト記号表（勤務時間帯）'!$C$6:$K$35,9,FALSE))</f>
        <v/>
      </c>
      <c r="AI260" s="321" t="str">
        <f>IF(AI259="","",VLOOKUP(AI259,'シフト記号表（勤務時間帯）'!$C$6:$K$35,9,FALSE))</f>
        <v/>
      </c>
      <c r="AJ260" s="321" t="str">
        <f>IF(AJ259="","",VLOOKUP(AJ259,'シフト記号表（勤務時間帯）'!$C$6:$K$35,9,FALSE))</f>
        <v/>
      </c>
      <c r="AK260" s="321" t="str">
        <f>IF(AK259="","",VLOOKUP(AK259,'シフト記号表（勤務時間帯）'!$C$6:$K$35,9,FALSE))</f>
        <v/>
      </c>
      <c r="AL260" s="321" t="str">
        <f>IF(AL259="","",VLOOKUP(AL259,'シフト記号表（勤務時間帯）'!$C$6:$K$35,9,FALSE))</f>
        <v/>
      </c>
      <c r="AM260" s="322" t="str">
        <f>IF(AM259="","",VLOOKUP(AM259,'シフト記号表（勤務時間帯）'!$C$6:$K$35,9,FALSE))</f>
        <v/>
      </c>
      <c r="AN260" s="320" t="str">
        <f>IF(AN259="","",VLOOKUP(AN259,'シフト記号表（勤務時間帯）'!$C$6:$K$35,9,FALSE))</f>
        <v/>
      </c>
      <c r="AO260" s="321" t="str">
        <f>IF(AO259="","",VLOOKUP(AO259,'シフト記号表（勤務時間帯）'!$C$6:$K$35,9,FALSE))</f>
        <v/>
      </c>
      <c r="AP260" s="321" t="str">
        <f>IF(AP259="","",VLOOKUP(AP259,'シフト記号表（勤務時間帯）'!$C$6:$K$35,9,FALSE))</f>
        <v/>
      </c>
      <c r="AQ260" s="321" t="str">
        <f>IF(AQ259="","",VLOOKUP(AQ259,'シフト記号表（勤務時間帯）'!$C$6:$K$35,9,FALSE))</f>
        <v/>
      </c>
      <c r="AR260" s="321" t="str">
        <f>IF(AR259="","",VLOOKUP(AR259,'シフト記号表（勤務時間帯）'!$C$6:$K$35,9,FALSE))</f>
        <v/>
      </c>
      <c r="AS260" s="321" t="str">
        <f>IF(AS259="","",VLOOKUP(AS259,'シフト記号表（勤務時間帯）'!$C$6:$K$35,9,FALSE))</f>
        <v/>
      </c>
      <c r="AT260" s="322" t="str">
        <f>IF(AT259="","",VLOOKUP(AT259,'シフト記号表（勤務時間帯）'!$C$6:$K$35,9,FALSE))</f>
        <v/>
      </c>
      <c r="AU260" s="320" t="str">
        <f>IF(AU259="","",VLOOKUP(AU259,'シフト記号表（勤務時間帯）'!$C$6:$K$35,9,FALSE))</f>
        <v/>
      </c>
      <c r="AV260" s="321" t="str">
        <f>IF(AV259="","",VLOOKUP(AV259,'シフト記号表（勤務時間帯）'!$C$6:$K$35,9,FALSE))</f>
        <v/>
      </c>
      <c r="AW260" s="321" t="str">
        <f>IF(AW259="","",VLOOKUP(AW259,'シフト記号表（勤務時間帯）'!$C$6:$K$35,9,FALSE))</f>
        <v/>
      </c>
      <c r="AX260" s="790">
        <f>IF($BB$3="４週",SUM(S260:AT260),IF($BB$3="暦月",SUM(S260:AW260),""))</f>
        <v>0</v>
      </c>
      <c r="AY260" s="791"/>
      <c r="AZ260" s="792">
        <f>IF($BB$3="４週",AX260/4,IF($BB$3="暦月",'勤務形態一覧表（100名）'!AX260/('勤務形態一覧表（100名）'!$BB$8/7),""))</f>
        <v>0</v>
      </c>
      <c r="BA260" s="793"/>
      <c r="BB260" s="783"/>
      <c r="BC260" s="758"/>
      <c r="BD260" s="758"/>
      <c r="BE260" s="758"/>
      <c r="BF260" s="759"/>
    </row>
    <row r="261" spans="2:58" ht="20.25" customHeight="1" x14ac:dyDescent="0.15">
      <c r="B261" s="831"/>
      <c r="C261" s="839"/>
      <c r="D261" s="840"/>
      <c r="E261" s="841"/>
      <c r="F261" s="395">
        <f>C259</f>
        <v>0</v>
      </c>
      <c r="G261" s="749"/>
      <c r="H261" s="753"/>
      <c r="I261" s="751"/>
      <c r="J261" s="751"/>
      <c r="K261" s="752"/>
      <c r="L261" s="760"/>
      <c r="M261" s="761"/>
      <c r="N261" s="761"/>
      <c r="O261" s="762"/>
      <c r="P261" s="828" t="s">
        <v>485</v>
      </c>
      <c r="Q261" s="829"/>
      <c r="R261" s="830"/>
      <c r="S261" s="324" t="str">
        <f>IF(S259="","",VLOOKUP(S259,'シフト記号表（勤務時間帯）'!$C$6:$U$35,19,FALSE))</f>
        <v/>
      </c>
      <c r="T261" s="325" t="str">
        <f>IF(T259="","",VLOOKUP(T259,'シフト記号表（勤務時間帯）'!$C$6:$U$35,19,FALSE))</f>
        <v/>
      </c>
      <c r="U261" s="325" t="str">
        <f>IF(U259="","",VLOOKUP(U259,'シフト記号表（勤務時間帯）'!$C$6:$U$35,19,FALSE))</f>
        <v/>
      </c>
      <c r="V261" s="325" t="str">
        <f>IF(V259="","",VLOOKUP(V259,'シフト記号表（勤務時間帯）'!$C$6:$U$35,19,FALSE))</f>
        <v/>
      </c>
      <c r="W261" s="325" t="str">
        <f>IF(W259="","",VLOOKUP(W259,'シフト記号表（勤務時間帯）'!$C$6:$U$35,19,FALSE))</f>
        <v/>
      </c>
      <c r="X261" s="325" t="str">
        <f>IF(X259="","",VLOOKUP(X259,'シフト記号表（勤務時間帯）'!$C$6:$U$35,19,FALSE))</f>
        <v/>
      </c>
      <c r="Y261" s="326" t="str">
        <f>IF(Y259="","",VLOOKUP(Y259,'シフト記号表（勤務時間帯）'!$C$6:$U$35,19,FALSE))</f>
        <v/>
      </c>
      <c r="Z261" s="324" t="str">
        <f>IF(Z259="","",VLOOKUP(Z259,'シフト記号表（勤務時間帯）'!$C$6:$U$35,19,FALSE))</f>
        <v/>
      </c>
      <c r="AA261" s="325" t="str">
        <f>IF(AA259="","",VLOOKUP(AA259,'シフト記号表（勤務時間帯）'!$C$6:$U$35,19,FALSE))</f>
        <v/>
      </c>
      <c r="AB261" s="325" t="str">
        <f>IF(AB259="","",VLOOKUP(AB259,'シフト記号表（勤務時間帯）'!$C$6:$U$35,19,FALSE))</f>
        <v/>
      </c>
      <c r="AC261" s="325" t="str">
        <f>IF(AC259="","",VLOOKUP(AC259,'シフト記号表（勤務時間帯）'!$C$6:$U$35,19,FALSE))</f>
        <v/>
      </c>
      <c r="AD261" s="325" t="str">
        <f>IF(AD259="","",VLOOKUP(AD259,'シフト記号表（勤務時間帯）'!$C$6:$U$35,19,FALSE))</f>
        <v/>
      </c>
      <c r="AE261" s="325" t="str">
        <f>IF(AE259="","",VLOOKUP(AE259,'シフト記号表（勤務時間帯）'!$C$6:$U$35,19,FALSE))</f>
        <v/>
      </c>
      <c r="AF261" s="326" t="str">
        <f>IF(AF259="","",VLOOKUP(AF259,'シフト記号表（勤務時間帯）'!$C$6:$U$35,19,FALSE))</f>
        <v/>
      </c>
      <c r="AG261" s="324" t="str">
        <f>IF(AG259="","",VLOOKUP(AG259,'シフト記号表（勤務時間帯）'!$C$6:$U$35,19,FALSE))</f>
        <v/>
      </c>
      <c r="AH261" s="325" t="str">
        <f>IF(AH259="","",VLOOKUP(AH259,'シフト記号表（勤務時間帯）'!$C$6:$U$35,19,FALSE))</f>
        <v/>
      </c>
      <c r="AI261" s="325" t="str">
        <f>IF(AI259="","",VLOOKUP(AI259,'シフト記号表（勤務時間帯）'!$C$6:$U$35,19,FALSE))</f>
        <v/>
      </c>
      <c r="AJ261" s="325" t="str">
        <f>IF(AJ259="","",VLOOKUP(AJ259,'シフト記号表（勤務時間帯）'!$C$6:$U$35,19,FALSE))</f>
        <v/>
      </c>
      <c r="AK261" s="325" t="str">
        <f>IF(AK259="","",VLOOKUP(AK259,'シフト記号表（勤務時間帯）'!$C$6:$U$35,19,FALSE))</f>
        <v/>
      </c>
      <c r="AL261" s="325" t="str">
        <f>IF(AL259="","",VLOOKUP(AL259,'シフト記号表（勤務時間帯）'!$C$6:$U$35,19,FALSE))</f>
        <v/>
      </c>
      <c r="AM261" s="326" t="str">
        <f>IF(AM259="","",VLOOKUP(AM259,'シフト記号表（勤務時間帯）'!$C$6:$U$35,19,FALSE))</f>
        <v/>
      </c>
      <c r="AN261" s="324" t="str">
        <f>IF(AN259="","",VLOOKUP(AN259,'シフト記号表（勤務時間帯）'!$C$6:$U$35,19,FALSE))</f>
        <v/>
      </c>
      <c r="AO261" s="325" t="str">
        <f>IF(AO259="","",VLOOKUP(AO259,'シフト記号表（勤務時間帯）'!$C$6:$U$35,19,FALSE))</f>
        <v/>
      </c>
      <c r="AP261" s="325" t="str">
        <f>IF(AP259="","",VLOOKUP(AP259,'シフト記号表（勤務時間帯）'!$C$6:$U$35,19,FALSE))</f>
        <v/>
      </c>
      <c r="AQ261" s="325" t="str">
        <f>IF(AQ259="","",VLOOKUP(AQ259,'シフト記号表（勤務時間帯）'!$C$6:$U$35,19,FALSE))</f>
        <v/>
      </c>
      <c r="AR261" s="325" t="str">
        <f>IF(AR259="","",VLOOKUP(AR259,'シフト記号表（勤務時間帯）'!$C$6:$U$35,19,FALSE))</f>
        <v/>
      </c>
      <c r="AS261" s="325" t="str">
        <f>IF(AS259="","",VLOOKUP(AS259,'シフト記号表（勤務時間帯）'!$C$6:$U$35,19,FALSE))</f>
        <v/>
      </c>
      <c r="AT261" s="326" t="str">
        <f>IF(AT259="","",VLOOKUP(AT259,'シフト記号表（勤務時間帯）'!$C$6:$U$35,19,FALSE))</f>
        <v/>
      </c>
      <c r="AU261" s="324" t="str">
        <f>IF(AU259="","",VLOOKUP(AU259,'シフト記号表（勤務時間帯）'!$C$6:$U$35,19,FALSE))</f>
        <v/>
      </c>
      <c r="AV261" s="325" t="str">
        <f>IF(AV259="","",VLOOKUP(AV259,'シフト記号表（勤務時間帯）'!$C$6:$U$35,19,FALSE))</f>
        <v/>
      </c>
      <c r="AW261" s="325" t="str">
        <f>IF(AW259="","",VLOOKUP(AW259,'シフト記号表（勤務時間帯）'!$C$6:$U$35,19,FALSE))</f>
        <v/>
      </c>
      <c r="AX261" s="797">
        <f>IF($BB$3="４週",SUM(S261:AT261),IF($BB$3="暦月",SUM(S261:AW261),""))</f>
        <v>0</v>
      </c>
      <c r="AY261" s="798"/>
      <c r="AZ261" s="799">
        <f>IF($BB$3="４週",AX261/4,IF($BB$3="暦月",'勤務形態一覧表（100名）'!AX261/('勤務形態一覧表（100名）'!$BB$8/7),""))</f>
        <v>0</v>
      </c>
      <c r="BA261" s="800"/>
      <c r="BB261" s="847"/>
      <c r="BC261" s="761"/>
      <c r="BD261" s="761"/>
      <c r="BE261" s="761"/>
      <c r="BF261" s="762"/>
    </row>
    <row r="262" spans="2:58" ht="20.25" customHeight="1" x14ac:dyDescent="0.15">
      <c r="B262" s="831">
        <f>B259+1</f>
        <v>81</v>
      </c>
      <c r="C262" s="833"/>
      <c r="D262" s="834"/>
      <c r="E262" s="835"/>
      <c r="F262" s="327"/>
      <c r="G262" s="747"/>
      <c r="H262" s="750"/>
      <c r="I262" s="751"/>
      <c r="J262" s="751"/>
      <c r="K262" s="752"/>
      <c r="L262" s="754"/>
      <c r="M262" s="755"/>
      <c r="N262" s="755"/>
      <c r="O262" s="756"/>
      <c r="P262" s="763" t="s">
        <v>754</v>
      </c>
      <c r="Q262" s="764"/>
      <c r="R262" s="765"/>
      <c r="S262" s="392"/>
      <c r="T262" s="393"/>
      <c r="U262" s="393"/>
      <c r="V262" s="393"/>
      <c r="W262" s="393"/>
      <c r="X262" s="393"/>
      <c r="Y262" s="394"/>
      <c r="Z262" s="392"/>
      <c r="AA262" s="393"/>
      <c r="AB262" s="393"/>
      <c r="AC262" s="393"/>
      <c r="AD262" s="393"/>
      <c r="AE262" s="393"/>
      <c r="AF262" s="394"/>
      <c r="AG262" s="392"/>
      <c r="AH262" s="393"/>
      <c r="AI262" s="393"/>
      <c r="AJ262" s="393"/>
      <c r="AK262" s="393"/>
      <c r="AL262" s="393"/>
      <c r="AM262" s="394"/>
      <c r="AN262" s="392"/>
      <c r="AO262" s="393"/>
      <c r="AP262" s="393"/>
      <c r="AQ262" s="393"/>
      <c r="AR262" s="393"/>
      <c r="AS262" s="393"/>
      <c r="AT262" s="394"/>
      <c r="AU262" s="392"/>
      <c r="AV262" s="393"/>
      <c r="AW262" s="393"/>
      <c r="AX262" s="949"/>
      <c r="AY262" s="950"/>
      <c r="AZ262" s="951"/>
      <c r="BA262" s="952"/>
      <c r="BB262" s="782"/>
      <c r="BC262" s="755"/>
      <c r="BD262" s="755"/>
      <c r="BE262" s="755"/>
      <c r="BF262" s="756"/>
    </row>
    <row r="263" spans="2:58" ht="20.25" customHeight="1" x14ac:dyDescent="0.15">
      <c r="B263" s="831"/>
      <c r="C263" s="836"/>
      <c r="D263" s="837"/>
      <c r="E263" s="838"/>
      <c r="F263" s="319"/>
      <c r="G263" s="748"/>
      <c r="H263" s="753"/>
      <c r="I263" s="751"/>
      <c r="J263" s="751"/>
      <c r="K263" s="752"/>
      <c r="L263" s="757"/>
      <c r="M263" s="758"/>
      <c r="N263" s="758"/>
      <c r="O263" s="759"/>
      <c r="P263" s="787" t="s">
        <v>484</v>
      </c>
      <c r="Q263" s="788"/>
      <c r="R263" s="789"/>
      <c r="S263" s="320" t="str">
        <f>IF(S262="","",VLOOKUP(S262,'シフト記号表（勤務時間帯）'!$C$6:$K$35,9,FALSE))</f>
        <v/>
      </c>
      <c r="T263" s="321" t="str">
        <f>IF(T262="","",VLOOKUP(T262,'シフト記号表（勤務時間帯）'!$C$6:$K$35,9,FALSE))</f>
        <v/>
      </c>
      <c r="U263" s="321" t="str">
        <f>IF(U262="","",VLOOKUP(U262,'シフト記号表（勤務時間帯）'!$C$6:$K$35,9,FALSE))</f>
        <v/>
      </c>
      <c r="V263" s="321" t="str">
        <f>IF(V262="","",VLOOKUP(V262,'シフト記号表（勤務時間帯）'!$C$6:$K$35,9,FALSE))</f>
        <v/>
      </c>
      <c r="W263" s="321" t="str">
        <f>IF(W262="","",VLOOKUP(W262,'シフト記号表（勤務時間帯）'!$C$6:$K$35,9,FALSE))</f>
        <v/>
      </c>
      <c r="X263" s="321" t="str">
        <f>IF(X262="","",VLOOKUP(X262,'シフト記号表（勤務時間帯）'!$C$6:$K$35,9,FALSE))</f>
        <v/>
      </c>
      <c r="Y263" s="322" t="str">
        <f>IF(Y262="","",VLOOKUP(Y262,'シフト記号表（勤務時間帯）'!$C$6:$K$35,9,FALSE))</f>
        <v/>
      </c>
      <c r="Z263" s="320" t="str">
        <f>IF(Z262="","",VLOOKUP(Z262,'シフト記号表（勤務時間帯）'!$C$6:$K$35,9,FALSE))</f>
        <v/>
      </c>
      <c r="AA263" s="321" t="str">
        <f>IF(AA262="","",VLOOKUP(AA262,'シフト記号表（勤務時間帯）'!$C$6:$K$35,9,FALSE))</f>
        <v/>
      </c>
      <c r="AB263" s="321" t="str">
        <f>IF(AB262="","",VLOOKUP(AB262,'シフト記号表（勤務時間帯）'!$C$6:$K$35,9,FALSE))</f>
        <v/>
      </c>
      <c r="AC263" s="321" t="str">
        <f>IF(AC262="","",VLOOKUP(AC262,'シフト記号表（勤務時間帯）'!$C$6:$K$35,9,FALSE))</f>
        <v/>
      </c>
      <c r="AD263" s="321" t="str">
        <f>IF(AD262="","",VLOOKUP(AD262,'シフト記号表（勤務時間帯）'!$C$6:$K$35,9,FALSE))</f>
        <v/>
      </c>
      <c r="AE263" s="321" t="str">
        <f>IF(AE262="","",VLOOKUP(AE262,'シフト記号表（勤務時間帯）'!$C$6:$K$35,9,FALSE))</f>
        <v/>
      </c>
      <c r="AF263" s="322" t="str">
        <f>IF(AF262="","",VLOOKUP(AF262,'シフト記号表（勤務時間帯）'!$C$6:$K$35,9,FALSE))</f>
        <v/>
      </c>
      <c r="AG263" s="320" t="str">
        <f>IF(AG262="","",VLOOKUP(AG262,'シフト記号表（勤務時間帯）'!$C$6:$K$35,9,FALSE))</f>
        <v/>
      </c>
      <c r="AH263" s="321" t="str">
        <f>IF(AH262="","",VLOOKUP(AH262,'シフト記号表（勤務時間帯）'!$C$6:$K$35,9,FALSE))</f>
        <v/>
      </c>
      <c r="AI263" s="321" t="str">
        <f>IF(AI262="","",VLOOKUP(AI262,'シフト記号表（勤務時間帯）'!$C$6:$K$35,9,FALSE))</f>
        <v/>
      </c>
      <c r="AJ263" s="321" t="str">
        <f>IF(AJ262="","",VLOOKUP(AJ262,'シフト記号表（勤務時間帯）'!$C$6:$K$35,9,FALSE))</f>
        <v/>
      </c>
      <c r="AK263" s="321" t="str">
        <f>IF(AK262="","",VLOOKUP(AK262,'シフト記号表（勤務時間帯）'!$C$6:$K$35,9,FALSE))</f>
        <v/>
      </c>
      <c r="AL263" s="321" t="str">
        <f>IF(AL262="","",VLOOKUP(AL262,'シフト記号表（勤務時間帯）'!$C$6:$K$35,9,FALSE))</f>
        <v/>
      </c>
      <c r="AM263" s="322" t="str">
        <f>IF(AM262="","",VLOOKUP(AM262,'シフト記号表（勤務時間帯）'!$C$6:$K$35,9,FALSE))</f>
        <v/>
      </c>
      <c r="AN263" s="320" t="str">
        <f>IF(AN262="","",VLOOKUP(AN262,'シフト記号表（勤務時間帯）'!$C$6:$K$35,9,FALSE))</f>
        <v/>
      </c>
      <c r="AO263" s="321" t="str">
        <f>IF(AO262="","",VLOOKUP(AO262,'シフト記号表（勤務時間帯）'!$C$6:$K$35,9,FALSE))</f>
        <v/>
      </c>
      <c r="AP263" s="321" t="str">
        <f>IF(AP262="","",VLOOKUP(AP262,'シフト記号表（勤務時間帯）'!$C$6:$K$35,9,FALSE))</f>
        <v/>
      </c>
      <c r="AQ263" s="321" t="str">
        <f>IF(AQ262="","",VLOOKUP(AQ262,'シフト記号表（勤務時間帯）'!$C$6:$K$35,9,FALSE))</f>
        <v/>
      </c>
      <c r="AR263" s="321" t="str">
        <f>IF(AR262="","",VLOOKUP(AR262,'シフト記号表（勤務時間帯）'!$C$6:$K$35,9,FALSE))</f>
        <v/>
      </c>
      <c r="AS263" s="321" t="str">
        <f>IF(AS262="","",VLOOKUP(AS262,'シフト記号表（勤務時間帯）'!$C$6:$K$35,9,FALSE))</f>
        <v/>
      </c>
      <c r="AT263" s="322" t="str">
        <f>IF(AT262="","",VLOOKUP(AT262,'シフト記号表（勤務時間帯）'!$C$6:$K$35,9,FALSE))</f>
        <v/>
      </c>
      <c r="AU263" s="320" t="str">
        <f>IF(AU262="","",VLOOKUP(AU262,'シフト記号表（勤務時間帯）'!$C$6:$K$35,9,FALSE))</f>
        <v/>
      </c>
      <c r="AV263" s="321" t="str">
        <f>IF(AV262="","",VLOOKUP(AV262,'シフト記号表（勤務時間帯）'!$C$6:$K$35,9,FALSE))</f>
        <v/>
      </c>
      <c r="AW263" s="321" t="str">
        <f>IF(AW262="","",VLOOKUP(AW262,'シフト記号表（勤務時間帯）'!$C$6:$K$35,9,FALSE))</f>
        <v/>
      </c>
      <c r="AX263" s="790">
        <f>IF($BB$3="４週",SUM(S263:AT263),IF($BB$3="暦月",SUM(S263:AW263),""))</f>
        <v>0</v>
      </c>
      <c r="AY263" s="791"/>
      <c r="AZ263" s="792">
        <f>IF($BB$3="４週",AX263/4,IF($BB$3="暦月",'勤務形態一覧表（100名）'!AX263/('勤務形態一覧表（100名）'!$BB$8/7),""))</f>
        <v>0</v>
      </c>
      <c r="BA263" s="793"/>
      <c r="BB263" s="783"/>
      <c r="BC263" s="758"/>
      <c r="BD263" s="758"/>
      <c r="BE263" s="758"/>
      <c r="BF263" s="759"/>
    </row>
    <row r="264" spans="2:58" ht="20.25" customHeight="1" x14ac:dyDescent="0.15">
      <c r="B264" s="831"/>
      <c r="C264" s="839"/>
      <c r="D264" s="840"/>
      <c r="E264" s="841"/>
      <c r="F264" s="395">
        <f>C262</f>
        <v>0</v>
      </c>
      <c r="G264" s="749"/>
      <c r="H264" s="753"/>
      <c r="I264" s="751"/>
      <c r="J264" s="751"/>
      <c r="K264" s="752"/>
      <c r="L264" s="760"/>
      <c r="M264" s="761"/>
      <c r="N264" s="761"/>
      <c r="O264" s="762"/>
      <c r="P264" s="828" t="s">
        <v>485</v>
      </c>
      <c r="Q264" s="829"/>
      <c r="R264" s="830"/>
      <c r="S264" s="324" t="str">
        <f>IF(S262="","",VLOOKUP(S262,'シフト記号表（勤務時間帯）'!$C$6:$U$35,19,FALSE))</f>
        <v/>
      </c>
      <c r="T264" s="325" t="str">
        <f>IF(T262="","",VLOOKUP(T262,'シフト記号表（勤務時間帯）'!$C$6:$U$35,19,FALSE))</f>
        <v/>
      </c>
      <c r="U264" s="325" t="str">
        <f>IF(U262="","",VLOOKUP(U262,'シフト記号表（勤務時間帯）'!$C$6:$U$35,19,FALSE))</f>
        <v/>
      </c>
      <c r="V264" s="325" t="str">
        <f>IF(V262="","",VLOOKUP(V262,'シフト記号表（勤務時間帯）'!$C$6:$U$35,19,FALSE))</f>
        <v/>
      </c>
      <c r="W264" s="325" t="str">
        <f>IF(W262="","",VLOOKUP(W262,'シフト記号表（勤務時間帯）'!$C$6:$U$35,19,FALSE))</f>
        <v/>
      </c>
      <c r="X264" s="325" t="str">
        <f>IF(X262="","",VLOOKUP(X262,'シフト記号表（勤務時間帯）'!$C$6:$U$35,19,FALSE))</f>
        <v/>
      </c>
      <c r="Y264" s="326" t="str">
        <f>IF(Y262="","",VLOOKUP(Y262,'シフト記号表（勤務時間帯）'!$C$6:$U$35,19,FALSE))</f>
        <v/>
      </c>
      <c r="Z264" s="324" t="str">
        <f>IF(Z262="","",VLOOKUP(Z262,'シフト記号表（勤務時間帯）'!$C$6:$U$35,19,FALSE))</f>
        <v/>
      </c>
      <c r="AA264" s="325" t="str">
        <f>IF(AA262="","",VLOOKUP(AA262,'シフト記号表（勤務時間帯）'!$C$6:$U$35,19,FALSE))</f>
        <v/>
      </c>
      <c r="AB264" s="325" t="str">
        <f>IF(AB262="","",VLOOKUP(AB262,'シフト記号表（勤務時間帯）'!$C$6:$U$35,19,FALSE))</f>
        <v/>
      </c>
      <c r="AC264" s="325" t="str">
        <f>IF(AC262="","",VLOOKUP(AC262,'シフト記号表（勤務時間帯）'!$C$6:$U$35,19,FALSE))</f>
        <v/>
      </c>
      <c r="AD264" s="325" t="str">
        <f>IF(AD262="","",VLOOKUP(AD262,'シフト記号表（勤務時間帯）'!$C$6:$U$35,19,FALSE))</f>
        <v/>
      </c>
      <c r="AE264" s="325" t="str">
        <f>IF(AE262="","",VLOOKUP(AE262,'シフト記号表（勤務時間帯）'!$C$6:$U$35,19,FALSE))</f>
        <v/>
      </c>
      <c r="AF264" s="326" t="str">
        <f>IF(AF262="","",VLOOKUP(AF262,'シフト記号表（勤務時間帯）'!$C$6:$U$35,19,FALSE))</f>
        <v/>
      </c>
      <c r="AG264" s="324" t="str">
        <f>IF(AG262="","",VLOOKUP(AG262,'シフト記号表（勤務時間帯）'!$C$6:$U$35,19,FALSE))</f>
        <v/>
      </c>
      <c r="AH264" s="325" t="str">
        <f>IF(AH262="","",VLOOKUP(AH262,'シフト記号表（勤務時間帯）'!$C$6:$U$35,19,FALSE))</f>
        <v/>
      </c>
      <c r="AI264" s="325" t="str">
        <f>IF(AI262="","",VLOOKUP(AI262,'シフト記号表（勤務時間帯）'!$C$6:$U$35,19,FALSE))</f>
        <v/>
      </c>
      <c r="AJ264" s="325" t="str">
        <f>IF(AJ262="","",VLOOKUP(AJ262,'シフト記号表（勤務時間帯）'!$C$6:$U$35,19,FALSE))</f>
        <v/>
      </c>
      <c r="AK264" s="325" t="str">
        <f>IF(AK262="","",VLOOKUP(AK262,'シフト記号表（勤務時間帯）'!$C$6:$U$35,19,FALSE))</f>
        <v/>
      </c>
      <c r="AL264" s="325" t="str">
        <f>IF(AL262="","",VLOOKUP(AL262,'シフト記号表（勤務時間帯）'!$C$6:$U$35,19,FALSE))</f>
        <v/>
      </c>
      <c r="AM264" s="326" t="str">
        <f>IF(AM262="","",VLOOKUP(AM262,'シフト記号表（勤務時間帯）'!$C$6:$U$35,19,FALSE))</f>
        <v/>
      </c>
      <c r="AN264" s="324" t="str">
        <f>IF(AN262="","",VLOOKUP(AN262,'シフト記号表（勤務時間帯）'!$C$6:$U$35,19,FALSE))</f>
        <v/>
      </c>
      <c r="AO264" s="325" t="str">
        <f>IF(AO262="","",VLOOKUP(AO262,'シフト記号表（勤務時間帯）'!$C$6:$U$35,19,FALSE))</f>
        <v/>
      </c>
      <c r="AP264" s="325" t="str">
        <f>IF(AP262="","",VLOOKUP(AP262,'シフト記号表（勤務時間帯）'!$C$6:$U$35,19,FALSE))</f>
        <v/>
      </c>
      <c r="AQ264" s="325" t="str">
        <f>IF(AQ262="","",VLOOKUP(AQ262,'シフト記号表（勤務時間帯）'!$C$6:$U$35,19,FALSE))</f>
        <v/>
      </c>
      <c r="AR264" s="325" t="str">
        <f>IF(AR262="","",VLOOKUP(AR262,'シフト記号表（勤務時間帯）'!$C$6:$U$35,19,FALSE))</f>
        <v/>
      </c>
      <c r="AS264" s="325" t="str">
        <f>IF(AS262="","",VLOOKUP(AS262,'シフト記号表（勤務時間帯）'!$C$6:$U$35,19,FALSE))</f>
        <v/>
      </c>
      <c r="AT264" s="326" t="str">
        <f>IF(AT262="","",VLOOKUP(AT262,'シフト記号表（勤務時間帯）'!$C$6:$U$35,19,FALSE))</f>
        <v/>
      </c>
      <c r="AU264" s="324" t="str">
        <f>IF(AU262="","",VLOOKUP(AU262,'シフト記号表（勤務時間帯）'!$C$6:$U$35,19,FALSE))</f>
        <v/>
      </c>
      <c r="AV264" s="325" t="str">
        <f>IF(AV262="","",VLOOKUP(AV262,'シフト記号表（勤務時間帯）'!$C$6:$U$35,19,FALSE))</f>
        <v/>
      </c>
      <c r="AW264" s="325" t="str">
        <f>IF(AW262="","",VLOOKUP(AW262,'シフト記号表（勤務時間帯）'!$C$6:$U$35,19,FALSE))</f>
        <v/>
      </c>
      <c r="AX264" s="797">
        <f>IF($BB$3="４週",SUM(S264:AT264),IF($BB$3="暦月",SUM(S264:AW264),""))</f>
        <v>0</v>
      </c>
      <c r="AY264" s="798"/>
      <c r="AZ264" s="799">
        <f>IF($BB$3="４週",AX264/4,IF($BB$3="暦月",'勤務形態一覧表（100名）'!AX264/('勤務形態一覧表（100名）'!$BB$8/7),""))</f>
        <v>0</v>
      </c>
      <c r="BA264" s="800"/>
      <c r="BB264" s="847"/>
      <c r="BC264" s="761"/>
      <c r="BD264" s="761"/>
      <c r="BE264" s="761"/>
      <c r="BF264" s="762"/>
    </row>
    <row r="265" spans="2:58" ht="20.25" customHeight="1" x14ac:dyDescent="0.15">
      <c r="B265" s="831">
        <f>B262+1</f>
        <v>82</v>
      </c>
      <c r="C265" s="833"/>
      <c r="D265" s="834"/>
      <c r="E265" s="835"/>
      <c r="F265" s="327"/>
      <c r="G265" s="747"/>
      <c r="H265" s="750"/>
      <c r="I265" s="751"/>
      <c r="J265" s="751"/>
      <c r="K265" s="752"/>
      <c r="L265" s="754"/>
      <c r="M265" s="755"/>
      <c r="N265" s="755"/>
      <c r="O265" s="756"/>
      <c r="P265" s="763" t="s">
        <v>754</v>
      </c>
      <c r="Q265" s="764"/>
      <c r="R265" s="765"/>
      <c r="S265" s="392"/>
      <c r="T265" s="393"/>
      <c r="U265" s="393"/>
      <c r="V265" s="393"/>
      <c r="W265" s="393"/>
      <c r="X265" s="393"/>
      <c r="Y265" s="394"/>
      <c r="Z265" s="392"/>
      <c r="AA265" s="393"/>
      <c r="AB265" s="393"/>
      <c r="AC265" s="393"/>
      <c r="AD265" s="393"/>
      <c r="AE265" s="393"/>
      <c r="AF265" s="394"/>
      <c r="AG265" s="392"/>
      <c r="AH265" s="393"/>
      <c r="AI265" s="393"/>
      <c r="AJ265" s="393"/>
      <c r="AK265" s="393"/>
      <c r="AL265" s="393"/>
      <c r="AM265" s="394"/>
      <c r="AN265" s="392"/>
      <c r="AO265" s="393"/>
      <c r="AP265" s="393"/>
      <c r="AQ265" s="393"/>
      <c r="AR265" s="393"/>
      <c r="AS265" s="393"/>
      <c r="AT265" s="394"/>
      <c r="AU265" s="392"/>
      <c r="AV265" s="393"/>
      <c r="AW265" s="393"/>
      <c r="AX265" s="949"/>
      <c r="AY265" s="950"/>
      <c r="AZ265" s="951"/>
      <c r="BA265" s="952"/>
      <c r="BB265" s="782"/>
      <c r="BC265" s="755"/>
      <c r="BD265" s="755"/>
      <c r="BE265" s="755"/>
      <c r="BF265" s="756"/>
    </row>
    <row r="266" spans="2:58" ht="20.25" customHeight="1" x14ac:dyDescent="0.15">
      <c r="B266" s="831"/>
      <c r="C266" s="836"/>
      <c r="D266" s="837"/>
      <c r="E266" s="838"/>
      <c r="F266" s="319"/>
      <c r="G266" s="748"/>
      <c r="H266" s="753"/>
      <c r="I266" s="751"/>
      <c r="J266" s="751"/>
      <c r="K266" s="752"/>
      <c r="L266" s="757"/>
      <c r="M266" s="758"/>
      <c r="N266" s="758"/>
      <c r="O266" s="759"/>
      <c r="P266" s="787" t="s">
        <v>484</v>
      </c>
      <c r="Q266" s="788"/>
      <c r="R266" s="789"/>
      <c r="S266" s="320" t="str">
        <f>IF(S265="","",VLOOKUP(S265,'シフト記号表（勤務時間帯）'!$C$6:$K$35,9,FALSE))</f>
        <v/>
      </c>
      <c r="T266" s="321" t="str">
        <f>IF(T265="","",VLOOKUP(T265,'シフト記号表（勤務時間帯）'!$C$6:$K$35,9,FALSE))</f>
        <v/>
      </c>
      <c r="U266" s="321" t="str">
        <f>IF(U265="","",VLOOKUP(U265,'シフト記号表（勤務時間帯）'!$C$6:$K$35,9,FALSE))</f>
        <v/>
      </c>
      <c r="V266" s="321" t="str">
        <f>IF(V265="","",VLOOKUP(V265,'シフト記号表（勤務時間帯）'!$C$6:$K$35,9,FALSE))</f>
        <v/>
      </c>
      <c r="W266" s="321" t="str">
        <f>IF(W265="","",VLOOKUP(W265,'シフト記号表（勤務時間帯）'!$C$6:$K$35,9,FALSE))</f>
        <v/>
      </c>
      <c r="X266" s="321" t="str">
        <f>IF(X265="","",VLOOKUP(X265,'シフト記号表（勤務時間帯）'!$C$6:$K$35,9,FALSE))</f>
        <v/>
      </c>
      <c r="Y266" s="322" t="str">
        <f>IF(Y265="","",VLOOKUP(Y265,'シフト記号表（勤務時間帯）'!$C$6:$K$35,9,FALSE))</f>
        <v/>
      </c>
      <c r="Z266" s="320" t="str">
        <f>IF(Z265="","",VLOOKUP(Z265,'シフト記号表（勤務時間帯）'!$C$6:$K$35,9,FALSE))</f>
        <v/>
      </c>
      <c r="AA266" s="321" t="str">
        <f>IF(AA265="","",VLOOKUP(AA265,'シフト記号表（勤務時間帯）'!$C$6:$K$35,9,FALSE))</f>
        <v/>
      </c>
      <c r="AB266" s="321" t="str">
        <f>IF(AB265="","",VLOOKUP(AB265,'シフト記号表（勤務時間帯）'!$C$6:$K$35,9,FALSE))</f>
        <v/>
      </c>
      <c r="AC266" s="321" t="str">
        <f>IF(AC265="","",VLOOKUP(AC265,'シフト記号表（勤務時間帯）'!$C$6:$K$35,9,FALSE))</f>
        <v/>
      </c>
      <c r="AD266" s="321" t="str">
        <f>IF(AD265="","",VLOOKUP(AD265,'シフト記号表（勤務時間帯）'!$C$6:$K$35,9,FALSE))</f>
        <v/>
      </c>
      <c r="AE266" s="321" t="str">
        <f>IF(AE265="","",VLOOKUP(AE265,'シフト記号表（勤務時間帯）'!$C$6:$K$35,9,FALSE))</f>
        <v/>
      </c>
      <c r="AF266" s="322" t="str">
        <f>IF(AF265="","",VLOOKUP(AF265,'シフト記号表（勤務時間帯）'!$C$6:$K$35,9,FALSE))</f>
        <v/>
      </c>
      <c r="AG266" s="320" t="str">
        <f>IF(AG265="","",VLOOKUP(AG265,'シフト記号表（勤務時間帯）'!$C$6:$K$35,9,FALSE))</f>
        <v/>
      </c>
      <c r="AH266" s="321" t="str">
        <f>IF(AH265="","",VLOOKUP(AH265,'シフト記号表（勤務時間帯）'!$C$6:$K$35,9,FALSE))</f>
        <v/>
      </c>
      <c r="AI266" s="321" t="str">
        <f>IF(AI265="","",VLOOKUP(AI265,'シフト記号表（勤務時間帯）'!$C$6:$K$35,9,FALSE))</f>
        <v/>
      </c>
      <c r="AJ266" s="321" t="str">
        <f>IF(AJ265="","",VLOOKUP(AJ265,'シフト記号表（勤務時間帯）'!$C$6:$K$35,9,FALSE))</f>
        <v/>
      </c>
      <c r="AK266" s="321" t="str">
        <f>IF(AK265="","",VLOOKUP(AK265,'シフト記号表（勤務時間帯）'!$C$6:$K$35,9,FALSE))</f>
        <v/>
      </c>
      <c r="AL266" s="321" t="str">
        <f>IF(AL265="","",VLOOKUP(AL265,'シフト記号表（勤務時間帯）'!$C$6:$K$35,9,FALSE))</f>
        <v/>
      </c>
      <c r="AM266" s="322" t="str">
        <f>IF(AM265="","",VLOOKUP(AM265,'シフト記号表（勤務時間帯）'!$C$6:$K$35,9,FALSE))</f>
        <v/>
      </c>
      <c r="AN266" s="320" t="str">
        <f>IF(AN265="","",VLOOKUP(AN265,'シフト記号表（勤務時間帯）'!$C$6:$K$35,9,FALSE))</f>
        <v/>
      </c>
      <c r="AO266" s="321" t="str">
        <f>IF(AO265="","",VLOOKUP(AO265,'シフト記号表（勤務時間帯）'!$C$6:$K$35,9,FALSE))</f>
        <v/>
      </c>
      <c r="AP266" s="321" t="str">
        <f>IF(AP265="","",VLOOKUP(AP265,'シフト記号表（勤務時間帯）'!$C$6:$K$35,9,FALSE))</f>
        <v/>
      </c>
      <c r="AQ266" s="321" t="str">
        <f>IF(AQ265="","",VLOOKUP(AQ265,'シフト記号表（勤務時間帯）'!$C$6:$K$35,9,FALSE))</f>
        <v/>
      </c>
      <c r="AR266" s="321" t="str">
        <f>IF(AR265="","",VLOOKUP(AR265,'シフト記号表（勤務時間帯）'!$C$6:$K$35,9,FALSE))</f>
        <v/>
      </c>
      <c r="AS266" s="321" t="str">
        <f>IF(AS265="","",VLOOKUP(AS265,'シフト記号表（勤務時間帯）'!$C$6:$K$35,9,FALSE))</f>
        <v/>
      </c>
      <c r="AT266" s="322" t="str">
        <f>IF(AT265="","",VLOOKUP(AT265,'シフト記号表（勤務時間帯）'!$C$6:$K$35,9,FALSE))</f>
        <v/>
      </c>
      <c r="AU266" s="320" t="str">
        <f>IF(AU265="","",VLOOKUP(AU265,'シフト記号表（勤務時間帯）'!$C$6:$K$35,9,FALSE))</f>
        <v/>
      </c>
      <c r="AV266" s="321" t="str">
        <f>IF(AV265="","",VLOOKUP(AV265,'シフト記号表（勤務時間帯）'!$C$6:$K$35,9,FALSE))</f>
        <v/>
      </c>
      <c r="AW266" s="321" t="str">
        <f>IF(AW265="","",VLOOKUP(AW265,'シフト記号表（勤務時間帯）'!$C$6:$K$35,9,FALSE))</f>
        <v/>
      </c>
      <c r="AX266" s="790">
        <f>IF($BB$3="４週",SUM(S266:AT266),IF($BB$3="暦月",SUM(S266:AW266),""))</f>
        <v>0</v>
      </c>
      <c r="AY266" s="791"/>
      <c r="AZ266" s="792">
        <f>IF($BB$3="４週",AX266/4,IF($BB$3="暦月",'勤務形態一覧表（100名）'!AX266/('勤務形態一覧表（100名）'!$BB$8/7),""))</f>
        <v>0</v>
      </c>
      <c r="BA266" s="793"/>
      <c r="BB266" s="783"/>
      <c r="BC266" s="758"/>
      <c r="BD266" s="758"/>
      <c r="BE266" s="758"/>
      <c r="BF266" s="759"/>
    </row>
    <row r="267" spans="2:58" ht="20.25" customHeight="1" x14ac:dyDescent="0.15">
      <c r="B267" s="831"/>
      <c r="C267" s="839"/>
      <c r="D267" s="840"/>
      <c r="E267" s="841"/>
      <c r="F267" s="395">
        <f>C265</f>
        <v>0</v>
      </c>
      <c r="G267" s="749"/>
      <c r="H267" s="753"/>
      <c r="I267" s="751"/>
      <c r="J267" s="751"/>
      <c r="K267" s="752"/>
      <c r="L267" s="760"/>
      <c r="M267" s="761"/>
      <c r="N267" s="761"/>
      <c r="O267" s="762"/>
      <c r="P267" s="828" t="s">
        <v>485</v>
      </c>
      <c r="Q267" s="829"/>
      <c r="R267" s="830"/>
      <c r="S267" s="324" t="str">
        <f>IF(S265="","",VLOOKUP(S265,'シフト記号表（勤務時間帯）'!$C$6:$U$35,19,FALSE))</f>
        <v/>
      </c>
      <c r="T267" s="325" t="str">
        <f>IF(T265="","",VLOOKUP(T265,'シフト記号表（勤務時間帯）'!$C$6:$U$35,19,FALSE))</f>
        <v/>
      </c>
      <c r="U267" s="325" t="str">
        <f>IF(U265="","",VLOOKUP(U265,'シフト記号表（勤務時間帯）'!$C$6:$U$35,19,FALSE))</f>
        <v/>
      </c>
      <c r="V267" s="325" t="str">
        <f>IF(V265="","",VLOOKUP(V265,'シフト記号表（勤務時間帯）'!$C$6:$U$35,19,FALSE))</f>
        <v/>
      </c>
      <c r="W267" s="325" t="str">
        <f>IF(W265="","",VLOOKUP(W265,'シフト記号表（勤務時間帯）'!$C$6:$U$35,19,FALSE))</f>
        <v/>
      </c>
      <c r="X267" s="325" t="str">
        <f>IF(X265="","",VLOOKUP(X265,'シフト記号表（勤務時間帯）'!$C$6:$U$35,19,FALSE))</f>
        <v/>
      </c>
      <c r="Y267" s="326" t="str">
        <f>IF(Y265="","",VLOOKUP(Y265,'シフト記号表（勤務時間帯）'!$C$6:$U$35,19,FALSE))</f>
        <v/>
      </c>
      <c r="Z267" s="324" t="str">
        <f>IF(Z265="","",VLOOKUP(Z265,'シフト記号表（勤務時間帯）'!$C$6:$U$35,19,FALSE))</f>
        <v/>
      </c>
      <c r="AA267" s="325" t="str">
        <f>IF(AA265="","",VLOOKUP(AA265,'シフト記号表（勤務時間帯）'!$C$6:$U$35,19,FALSE))</f>
        <v/>
      </c>
      <c r="AB267" s="325" t="str">
        <f>IF(AB265="","",VLOOKUP(AB265,'シフト記号表（勤務時間帯）'!$C$6:$U$35,19,FALSE))</f>
        <v/>
      </c>
      <c r="AC267" s="325" t="str">
        <f>IF(AC265="","",VLOOKUP(AC265,'シフト記号表（勤務時間帯）'!$C$6:$U$35,19,FALSE))</f>
        <v/>
      </c>
      <c r="AD267" s="325" t="str">
        <f>IF(AD265="","",VLOOKUP(AD265,'シフト記号表（勤務時間帯）'!$C$6:$U$35,19,FALSE))</f>
        <v/>
      </c>
      <c r="AE267" s="325" t="str">
        <f>IF(AE265="","",VLOOKUP(AE265,'シフト記号表（勤務時間帯）'!$C$6:$U$35,19,FALSE))</f>
        <v/>
      </c>
      <c r="AF267" s="326" t="str">
        <f>IF(AF265="","",VLOOKUP(AF265,'シフト記号表（勤務時間帯）'!$C$6:$U$35,19,FALSE))</f>
        <v/>
      </c>
      <c r="AG267" s="324" t="str">
        <f>IF(AG265="","",VLOOKUP(AG265,'シフト記号表（勤務時間帯）'!$C$6:$U$35,19,FALSE))</f>
        <v/>
      </c>
      <c r="AH267" s="325" t="str">
        <f>IF(AH265="","",VLOOKUP(AH265,'シフト記号表（勤務時間帯）'!$C$6:$U$35,19,FALSE))</f>
        <v/>
      </c>
      <c r="AI267" s="325" t="str">
        <f>IF(AI265="","",VLOOKUP(AI265,'シフト記号表（勤務時間帯）'!$C$6:$U$35,19,FALSE))</f>
        <v/>
      </c>
      <c r="AJ267" s="325" t="str">
        <f>IF(AJ265="","",VLOOKUP(AJ265,'シフト記号表（勤務時間帯）'!$C$6:$U$35,19,FALSE))</f>
        <v/>
      </c>
      <c r="AK267" s="325" t="str">
        <f>IF(AK265="","",VLOOKUP(AK265,'シフト記号表（勤務時間帯）'!$C$6:$U$35,19,FALSE))</f>
        <v/>
      </c>
      <c r="AL267" s="325" t="str">
        <f>IF(AL265="","",VLOOKUP(AL265,'シフト記号表（勤務時間帯）'!$C$6:$U$35,19,FALSE))</f>
        <v/>
      </c>
      <c r="AM267" s="326" t="str">
        <f>IF(AM265="","",VLOOKUP(AM265,'シフト記号表（勤務時間帯）'!$C$6:$U$35,19,FALSE))</f>
        <v/>
      </c>
      <c r="AN267" s="324" t="str">
        <f>IF(AN265="","",VLOOKUP(AN265,'シフト記号表（勤務時間帯）'!$C$6:$U$35,19,FALSE))</f>
        <v/>
      </c>
      <c r="AO267" s="325" t="str">
        <f>IF(AO265="","",VLOOKUP(AO265,'シフト記号表（勤務時間帯）'!$C$6:$U$35,19,FALSE))</f>
        <v/>
      </c>
      <c r="AP267" s="325" t="str">
        <f>IF(AP265="","",VLOOKUP(AP265,'シフト記号表（勤務時間帯）'!$C$6:$U$35,19,FALSE))</f>
        <v/>
      </c>
      <c r="AQ267" s="325" t="str">
        <f>IF(AQ265="","",VLOOKUP(AQ265,'シフト記号表（勤務時間帯）'!$C$6:$U$35,19,FALSE))</f>
        <v/>
      </c>
      <c r="AR267" s="325" t="str">
        <f>IF(AR265="","",VLOOKUP(AR265,'シフト記号表（勤務時間帯）'!$C$6:$U$35,19,FALSE))</f>
        <v/>
      </c>
      <c r="AS267" s="325" t="str">
        <f>IF(AS265="","",VLOOKUP(AS265,'シフト記号表（勤務時間帯）'!$C$6:$U$35,19,FALSE))</f>
        <v/>
      </c>
      <c r="AT267" s="326" t="str">
        <f>IF(AT265="","",VLOOKUP(AT265,'シフト記号表（勤務時間帯）'!$C$6:$U$35,19,FALSE))</f>
        <v/>
      </c>
      <c r="AU267" s="324" t="str">
        <f>IF(AU265="","",VLOOKUP(AU265,'シフト記号表（勤務時間帯）'!$C$6:$U$35,19,FALSE))</f>
        <v/>
      </c>
      <c r="AV267" s="325" t="str">
        <f>IF(AV265="","",VLOOKUP(AV265,'シフト記号表（勤務時間帯）'!$C$6:$U$35,19,FALSE))</f>
        <v/>
      </c>
      <c r="AW267" s="325" t="str">
        <f>IF(AW265="","",VLOOKUP(AW265,'シフト記号表（勤務時間帯）'!$C$6:$U$35,19,FALSE))</f>
        <v/>
      </c>
      <c r="AX267" s="797">
        <f>IF($BB$3="４週",SUM(S267:AT267),IF($BB$3="暦月",SUM(S267:AW267),""))</f>
        <v>0</v>
      </c>
      <c r="AY267" s="798"/>
      <c r="AZ267" s="799">
        <f>IF($BB$3="４週",AX267/4,IF($BB$3="暦月",'勤務形態一覧表（100名）'!AX267/('勤務形態一覧表（100名）'!$BB$8/7),""))</f>
        <v>0</v>
      </c>
      <c r="BA267" s="800"/>
      <c r="BB267" s="847"/>
      <c r="BC267" s="761"/>
      <c r="BD267" s="761"/>
      <c r="BE267" s="761"/>
      <c r="BF267" s="762"/>
    </row>
    <row r="268" spans="2:58" ht="20.25" customHeight="1" x14ac:dyDescent="0.15">
      <c r="B268" s="831">
        <f>B265+1</f>
        <v>83</v>
      </c>
      <c r="C268" s="833"/>
      <c r="D268" s="834"/>
      <c r="E268" s="835"/>
      <c r="F268" s="327"/>
      <c r="G268" s="747"/>
      <c r="H268" s="750"/>
      <c r="I268" s="751"/>
      <c r="J268" s="751"/>
      <c r="K268" s="752"/>
      <c r="L268" s="754"/>
      <c r="M268" s="755"/>
      <c r="N268" s="755"/>
      <c r="O268" s="756"/>
      <c r="P268" s="763" t="s">
        <v>661</v>
      </c>
      <c r="Q268" s="764"/>
      <c r="R268" s="765"/>
      <c r="S268" s="392"/>
      <c r="T268" s="393"/>
      <c r="U268" s="393"/>
      <c r="V268" s="393"/>
      <c r="W268" s="393"/>
      <c r="X268" s="393"/>
      <c r="Y268" s="394"/>
      <c r="Z268" s="392"/>
      <c r="AA268" s="393"/>
      <c r="AB268" s="393"/>
      <c r="AC268" s="393"/>
      <c r="AD268" s="393"/>
      <c r="AE268" s="393"/>
      <c r="AF268" s="394"/>
      <c r="AG268" s="392"/>
      <c r="AH268" s="393"/>
      <c r="AI268" s="393"/>
      <c r="AJ268" s="393"/>
      <c r="AK268" s="393"/>
      <c r="AL268" s="393"/>
      <c r="AM268" s="394"/>
      <c r="AN268" s="392"/>
      <c r="AO268" s="393"/>
      <c r="AP268" s="393"/>
      <c r="AQ268" s="393"/>
      <c r="AR268" s="393"/>
      <c r="AS268" s="393"/>
      <c r="AT268" s="394"/>
      <c r="AU268" s="392"/>
      <c r="AV268" s="393"/>
      <c r="AW268" s="393"/>
      <c r="AX268" s="949"/>
      <c r="AY268" s="950"/>
      <c r="AZ268" s="951"/>
      <c r="BA268" s="952"/>
      <c r="BB268" s="782"/>
      <c r="BC268" s="755"/>
      <c r="BD268" s="755"/>
      <c r="BE268" s="755"/>
      <c r="BF268" s="756"/>
    </row>
    <row r="269" spans="2:58" ht="20.25" customHeight="1" x14ac:dyDescent="0.15">
      <c r="B269" s="831"/>
      <c r="C269" s="836"/>
      <c r="D269" s="837"/>
      <c r="E269" s="838"/>
      <c r="F269" s="319"/>
      <c r="G269" s="748"/>
      <c r="H269" s="753"/>
      <c r="I269" s="751"/>
      <c r="J269" s="751"/>
      <c r="K269" s="752"/>
      <c r="L269" s="757"/>
      <c r="M269" s="758"/>
      <c r="N269" s="758"/>
      <c r="O269" s="759"/>
      <c r="P269" s="787" t="s">
        <v>484</v>
      </c>
      <c r="Q269" s="788"/>
      <c r="R269" s="789"/>
      <c r="S269" s="320" t="str">
        <f>IF(S268="","",VLOOKUP(S268,'シフト記号表（勤務時間帯）'!$C$6:$K$35,9,FALSE))</f>
        <v/>
      </c>
      <c r="T269" s="321" t="str">
        <f>IF(T268="","",VLOOKUP(T268,'シフト記号表（勤務時間帯）'!$C$6:$K$35,9,FALSE))</f>
        <v/>
      </c>
      <c r="U269" s="321" t="str">
        <f>IF(U268="","",VLOOKUP(U268,'シフト記号表（勤務時間帯）'!$C$6:$K$35,9,FALSE))</f>
        <v/>
      </c>
      <c r="V269" s="321" t="str">
        <f>IF(V268="","",VLOOKUP(V268,'シフト記号表（勤務時間帯）'!$C$6:$K$35,9,FALSE))</f>
        <v/>
      </c>
      <c r="W269" s="321" t="str">
        <f>IF(W268="","",VLOOKUP(W268,'シフト記号表（勤務時間帯）'!$C$6:$K$35,9,FALSE))</f>
        <v/>
      </c>
      <c r="X269" s="321" t="str">
        <f>IF(X268="","",VLOOKUP(X268,'シフト記号表（勤務時間帯）'!$C$6:$K$35,9,FALSE))</f>
        <v/>
      </c>
      <c r="Y269" s="322" t="str">
        <f>IF(Y268="","",VLOOKUP(Y268,'シフト記号表（勤務時間帯）'!$C$6:$K$35,9,FALSE))</f>
        <v/>
      </c>
      <c r="Z269" s="320" t="str">
        <f>IF(Z268="","",VLOOKUP(Z268,'シフト記号表（勤務時間帯）'!$C$6:$K$35,9,FALSE))</f>
        <v/>
      </c>
      <c r="AA269" s="321" t="str">
        <f>IF(AA268="","",VLOOKUP(AA268,'シフト記号表（勤務時間帯）'!$C$6:$K$35,9,FALSE))</f>
        <v/>
      </c>
      <c r="AB269" s="321" t="str">
        <f>IF(AB268="","",VLOOKUP(AB268,'シフト記号表（勤務時間帯）'!$C$6:$K$35,9,FALSE))</f>
        <v/>
      </c>
      <c r="AC269" s="321" t="str">
        <f>IF(AC268="","",VLOOKUP(AC268,'シフト記号表（勤務時間帯）'!$C$6:$K$35,9,FALSE))</f>
        <v/>
      </c>
      <c r="AD269" s="321" t="str">
        <f>IF(AD268="","",VLOOKUP(AD268,'シフト記号表（勤務時間帯）'!$C$6:$K$35,9,FALSE))</f>
        <v/>
      </c>
      <c r="AE269" s="321" t="str">
        <f>IF(AE268="","",VLOOKUP(AE268,'シフト記号表（勤務時間帯）'!$C$6:$K$35,9,FALSE))</f>
        <v/>
      </c>
      <c r="AF269" s="322" t="str">
        <f>IF(AF268="","",VLOOKUP(AF268,'シフト記号表（勤務時間帯）'!$C$6:$K$35,9,FALSE))</f>
        <v/>
      </c>
      <c r="AG269" s="320" t="str">
        <f>IF(AG268="","",VLOOKUP(AG268,'シフト記号表（勤務時間帯）'!$C$6:$K$35,9,FALSE))</f>
        <v/>
      </c>
      <c r="AH269" s="321" t="str">
        <f>IF(AH268="","",VLOOKUP(AH268,'シフト記号表（勤務時間帯）'!$C$6:$K$35,9,FALSE))</f>
        <v/>
      </c>
      <c r="AI269" s="321" t="str">
        <f>IF(AI268="","",VLOOKUP(AI268,'シフト記号表（勤務時間帯）'!$C$6:$K$35,9,FALSE))</f>
        <v/>
      </c>
      <c r="AJ269" s="321" t="str">
        <f>IF(AJ268="","",VLOOKUP(AJ268,'シフト記号表（勤務時間帯）'!$C$6:$K$35,9,FALSE))</f>
        <v/>
      </c>
      <c r="AK269" s="321" t="str">
        <f>IF(AK268="","",VLOOKUP(AK268,'シフト記号表（勤務時間帯）'!$C$6:$K$35,9,FALSE))</f>
        <v/>
      </c>
      <c r="AL269" s="321" t="str">
        <f>IF(AL268="","",VLOOKUP(AL268,'シフト記号表（勤務時間帯）'!$C$6:$K$35,9,FALSE))</f>
        <v/>
      </c>
      <c r="AM269" s="322" t="str">
        <f>IF(AM268="","",VLOOKUP(AM268,'シフト記号表（勤務時間帯）'!$C$6:$K$35,9,FALSE))</f>
        <v/>
      </c>
      <c r="AN269" s="320" t="str">
        <f>IF(AN268="","",VLOOKUP(AN268,'シフト記号表（勤務時間帯）'!$C$6:$K$35,9,FALSE))</f>
        <v/>
      </c>
      <c r="AO269" s="321" t="str">
        <f>IF(AO268="","",VLOOKUP(AO268,'シフト記号表（勤務時間帯）'!$C$6:$K$35,9,FALSE))</f>
        <v/>
      </c>
      <c r="AP269" s="321" t="str">
        <f>IF(AP268="","",VLOOKUP(AP268,'シフト記号表（勤務時間帯）'!$C$6:$K$35,9,FALSE))</f>
        <v/>
      </c>
      <c r="AQ269" s="321" t="str">
        <f>IF(AQ268="","",VLOOKUP(AQ268,'シフト記号表（勤務時間帯）'!$C$6:$K$35,9,FALSE))</f>
        <v/>
      </c>
      <c r="AR269" s="321" t="str">
        <f>IF(AR268="","",VLOOKUP(AR268,'シフト記号表（勤務時間帯）'!$C$6:$K$35,9,FALSE))</f>
        <v/>
      </c>
      <c r="AS269" s="321" t="str">
        <f>IF(AS268="","",VLOOKUP(AS268,'シフト記号表（勤務時間帯）'!$C$6:$K$35,9,FALSE))</f>
        <v/>
      </c>
      <c r="AT269" s="322" t="str">
        <f>IF(AT268="","",VLOOKUP(AT268,'シフト記号表（勤務時間帯）'!$C$6:$K$35,9,FALSE))</f>
        <v/>
      </c>
      <c r="AU269" s="320" t="str">
        <f>IF(AU268="","",VLOOKUP(AU268,'シフト記号表（勤務時間帯）'!$C$6:$K$35,9,FALSE))</f>
        <v/>
      </c>
      <c r="AV269" s="321" t="str">
        <f>IF(AV268="","",VLOOKUP(AV268,'シフト記号表（勤務時間帯）'!$C$6:$K$35,9,FALSE))</f>
        <v/>
      </c>
      <c r="AW269" s="321" t="str">
        <f>IF(AW268="","",VLOOKUP(AW268,'シフト記号表（勤務時間帯）'!$C$6:$K$35,9,FALSE))</f>
        <v/>
      </c>
      <c r="AX269" s="790">
        <f>IF($BB$3="４週",SUM(S269:AT269),IF($BB$3="暦月",SUM(S269:AW269),""))</f>
        <v>0</v>
      </c>
      <c r="AY269" s="791"/>
      <c r="AZ269" s="792">
        <f>IF($BB$3="４週",AX269/4,IF($BB$3="暦月",'勤務形態一覧表（100名）'!AX269/('勤務形態一覧表（100名）'!$BB$8/7),""))</f>
        <v>0</v>
      </c>
      <c r="BA269" s="793"/>
      <c r="BB269" s="783"/>
      <c r="BC269" s="758"/>
      <c r="BD269" s="758"/>
      <c r="BE269" s="758"/>
      <c r="BF269" s="759"/>
    </row>
    <row r="270" spans="2:58" ht="20.25" customHeight="1" x14ac:dyDescent="0.15">
      <c r="B270" s="831"/>
      <c r="C270" s="839"/>
      <c r="D270" s="840"/>
      <c r="E270" s="841"/>
      <c r="F270" s="395">
        <f>C268</f>
        <v>0</v>
      </c>
      <c r="G270" s="749"/>
      <c r="H270" s="753"/>
      <c r="I270" s="751"/>
      <c r="J270" s="751"/>
      <c r="K270" s="752"/>
      <c r="L270" s="760"/>
      <c r="M270" s="761"/>
      <c r="N270" s="761"/>
      <c r="O270" s="762"/>
      <c r="P270" s="828" t="s">
        <v>485</v>
      </c>
      <c r="Q270" s="829"/>
      <c r="R270" s="830"/>
      <c r="S270" s="324" t="str">
        <f>IF(S268="","",VLOOKUP(S268,'シフト記号表（勤務時間帯）'!$C$6:$U$35,19,FALSE))</f>
        <v/>
      </c>
      <c r="T270" s="325" t="str">
        <f>IF(T268="","",VLOOKUP(T268,'シフト記号表（勤務時間帯）'!$C$6:$U$35,19,FALSE))</f>
        <v/>
      </c>
      <c r="U270" s="325" t="str">
        <f>IF(U268="","",VLOOKUP(U268,'シフト記号表（勤務時間帯）'!$C$6:$U$35,19,FALSE))</f>
        <v/>
      </c>
      <c r="V270" s="325" t="str">
        <f>IF(V268="","",VLOOKUP(V268,'シフト記号表（勤務時間帯）'!$C$6:$U$35,19,FALSE))</f>
        <v/>
      </c>
      <c r="W270" s="325" t="str">
        <f>IF(W268="","",VLOOKUP(W268,'シフト記号表（勤務時間帯）'!$C$6:$U$35,19,FALSE))</f>
        <v/>
      </c>
      <c r="X270" s="325" t="str">
        <f>IF(X268="","",VLOOKUP(X268,'シフト記号表（勤務時間帯）'!$C$6:$U$35,19,FALSE))</f>
        <v/>
      </c>
      <c r="Y270" s="326" t="str">
        <f>IF(Y268="","",VLOOKUP(Y268,'シフト記号表（勤務時間帯）'!$C$6:$U$35,19,FALSE))</f>
        <v/>
      </c>
      <c r="Z270" s="324" t="str">
        <f>IF(Z268="","",VLOOKUP(Z268,'シフト記号表（勤務時間帯）'!$C$6:$U$35,19,FALSE))</f>
        <v/>
      </c>
      <c r="AA270" s="325" t="str">
        <f>IF(AA268="","",VLOOKUP(AA268,'シフト記号表（勤務時間帯）'!$C$6:$U$35,19,FALSE))</f>
        <v/>
      </c>
      <c r="AB270" s="325" t="str">
        <f>IF(AB268="","",VLOOKUP(AB268,'シフト記号表（勤務時間帯）'!$C$6:$U$35,19,FALSE))</f>
        <v/>
      </c>
      <c r="AC270" s="325" t="str">
        <f>IF(AC268="","",VLOOKUP(AC268,'シフト記号表（勤務時間帯）'!$C$6:$U$35,19,FALSE))</f>
        <v/>
      </c>
      <c r="AD270" s="325" t="str">
        <f>IF(AD268="","",VLOOKUP(AD268,'シフト記号表（勤務時間帯）'!$C$6:$U$35,19,FALSE))</f>
        <v/>
      </c>
      <c r="AE270" s="325" t="str">
        <f>IF(AE268="","",VLOOKUP(AE268,'シフト記号表（勤務時間帯）'!$C$6:$U$35,19,FALSE))</f>
        <v/>
      </c>
      <c r="AF270" s="326" t="str">
        <f>IF(AF268="","",VLOOKUP(AF268,'シフト記号表（勤務時間帯）'!$C$6:$U$35,19,FALSE))</f>
        <v/>
      </c>
      <c r="AG270" s="324" t="str">
        <f>IF(AG268="","",VLOOKUP(AG268,'シフト記号表（勤務時間帯）'!$C$6:$U$35,19,FALSE))</f>
        <v/>
      </c>
      <c r="AH270" s="325" t="str">
        <f>IF(AH268="","",VLOOKUP(AH268,'シフト記号表（勤務時間帯）'!$C$6:$U$35,19,FALSE))</f>
        <v/>
      </c>
      <c r="AI270" s="325" t="str">
        <f>IF(AI268="","",VLOOKUP(AI268,'シフト記号表（勤務時間帯）'!$C$6:$U$35,19,FALSE))</f>
        <v/>
      </c>
      <c r="AJ270" s="325" t="str">
        <f>IF(AJ268="","",VLOOKUP(AJ268,'シフト記号表（勤務時間帯）'!$C$6:$U$35,19,FALSE))</f>
        <v/>
      </c>
      <c r="AK270" s="325" t="str">
        <f>IF(AK268="","",VLOOKUP(AK268,'シフト記号表（勤務時間帯）'!$C$6:$U$35,19,FALSE))</f>
        <v/>
      </c>
      <c r="AL270" s="325" t="str">
        <f>IF(AL268="","",VLOOKUP(AL268,'シフト記号表（勤務時間帯）'!$C$6:$U$35,19,FALSE))</f>
        <v/>
      </c>
      <c r="AM270" s="326" t="str">
        <f>IF(AM268="","",VLOOKUP(AM268,'シフト記号表（勤務時間帯）'!$C$6:$U$35,19,FALSE))</f>
        <v/>
      </c>
      <c r="AN270" s="324" t="str">
        <f>IF(AN268="","",VLOOKUP(AN268,'シフト記号表（勤務時間帯）'!$C$6:$U$35,19,FALSE))</f>
        <v/>
      </c>
      <c r="AO270" s="325" t="str">
        <f>IF(AO268="","",VLOOKUP(AO268,'シフト記号表（勤務時間帯）'!$C$6:$U$35,19,FALSE))</f>
        <v/>
      </c>
      <c r="AP270" s="325" t="str">
        <f>IF(AP268="","",VLOOKUP(AP268,'シフト記号表（勤務時間帯）'!$C$6:$U$35,19,FALSE))</f>
        <v/>
      </c>
      <c r="AQ270" s="325" t="str">
        <f>IF(AQ268="","",VLOOKUP(AQ268,'シフト記号表（勤務時間帯）'!$C$6:$U$35,19,FALSE))</f>
        <v/>
      </c>
      <c r="AR270" s="325" t="str">
        <f>IF(AR268="","",VLOOKUP(AR268,'シフト記号表（勤務時間帯）'!$C$6:$U$35,19,FALSE))</f>
        <v/>
      </c>
      <c r="AS270" s="325" t="str">
        <f>IF(AS268="","",VLOOKUP(AS268,'シフト記号表（勤務時間帯）'!$C$6:$U$35,19,FALSE))</f>
        <v/>
      </c>
      <c r="AT270" s="326" t="str">
        <f>IF(AT268="","",VLOOKUP(AT268,'シフト記号表（勤務時間帯）'!$C$6:$U$35,19,FALSE))</f>
        <v/>
      </c>
      <c r="AU270" s="324" t="str">
        <f>IF(AU268="","",VLOOKUP(AU268,'シフト記号表（勤務時間帯）'!$C$6:$U$35,19,FALSE))</f>
        <v/>
      </c>
      <c r="AV270" s="325" t="str">
        <f>IF(AV268="","",VLOOKUP(AV268,'シフト記号表（勤務時間帯）'!$C$6:$U$35,19,FALSE))</f>
        <v/>
      </c>
      <c r="AW270" s="325" t="str">
        <f>IF(AW268="","",VLOOKUP(AW268,'シフト記号表（勤務時間帯）'!$C$6:$U$35,19,FALSE))</f>
        <v/>
      </c>
      <c r="AX270" s="797">
        <f>IF($BB$3="４週",SUM(S270:AT270),IF($BB$3="暦月",SUM(S270:AW270),""))</f>
        <v>0</v>
      </c>
      <c r="AY270" s="798"/>
      <c r="AZ270" s="799">
        <f>IF($BB$3="４週",AX270/4,IF($BB$3="暦月",'勤務形態一覧表（100名）'!AX270/('勤務形態一覧表（100名）'!$BB$8/7),""))</f>
        <v>0</v>
      </c>
      <c r="BA270" s="800"/>
      <c r="BB270" s="847"/>
      <c r="BC270" s="761"/>
      <c r="BD270" s="761"/>
      <c r="BE270" s="761"/>
      <c r="BF270" s="762"/>
    </row>
    <row r="271" spans="2:58" ht="20.25" customHeight="1" x14ac:dyDescent="0.15">
      <c r="B271" s="831">
        <f>B268+1</f>
        <v>84</v>
      </c>
      <c r="C271" s="833"/>
      <c r="D271" s="834"/>
      <c r="E271" s="835"/>
      <c r="F271" s="327"/>
      <c r="G271" s="747"/>
      <c r="H271" s="750"/>
      <c r="I271" s="751"/>
      <c r="J271" s="751"/>
      <c r="K271" s="752"/>
      <c r="L271" s="754"/>
      <c r="M271" s="755"/>
      <c r="N271" s="755"/>
      <c r="O271" s="756"/>
      <c r="P271" s="763" t="s">
        <v>661</v>
      </c>
      <c r="Q271" s="764"/>
      <c r="R271" s="765"/>
      <c r="S271" s="392"/>
      <c r="T271" s="393"/>
      <c r="U271" s="393"/>
      <c r="V271" s="393"/>
      <c r="W271" s="393"/>
      <c r="X271" s="393"/>
      <c r="Y271" s="394"/>
      <c r="Z271" s="392"/>
      <c r="AA271" s="393"/>
      <c r="AB271" s="393"/>
      <c r="AC271" s="393"/>
      <c r="AD271" s="393"/>
      <c r="AE271" s="393"/>
      <c r="AF271" s="394"/>
      <c r="AG271" s="392"/>
      <c r="AH271" s="393"/>
      <c r="AI271" s="393"/>
      <c r="AJ271" s="393"/>
      <c r="AK271" s="393"/>
      <c r="AL271" s="393"/>
      <c r="AM271" s="394"/>
      <c r="AN271" s="392"/>
      <c r="AO271" s="393"/>
      <c r="AP271" s="393"/>
      <c r="AQ271" s="393"/>
      <c r="AR271" s="393"/>
      <c r="AS271" s="393"/>
      <c r="AT271" s="394"/>
      <c r="AU271" s="392"/>
      <c r="AV271" s="393"/>
      <c r="AW271" s="393"/>
      <c r="AX271" s="949"/>
      <c r="AY271" s="950"/>
      <c r="AZ271" s="951"/>
      <c r="BA271" s="952"/>
      <c r="BB271" s="782"/>
      <c r="BC271" s="755"/>
      <c r="BD271" s="755"/>
      <c r="BE271" s="755"/>
      <c r="BF271" s="756"/>
    </row>
    <row r="272" spans="2:58" ht="20.25" customHeight="1" x14ac:dyDescent="0.15">
      <c r="B272" s="831"/>
      <c r="C272" s="836"/>
      <c r="D272" s="837"/>
      <c r="E272" s="838"/>
      <c r="F272" s="319"/>
      <c r="G272" s="748"/>
      <c r="H272" s="753"/>
      <c r="I272" s="751"/>
      <c r="J272" s="751"/>
      <c r="K272" s="752"/>
      <c r="L272" s="757"/>
      <c r="M272" s="758"/>
      <c r="N272" s="758"/>
      <c r="O272" s="759"/>
      <c r="P272" s="787" t="s">
        <v>484</v>
      </c>
      <c r="Q272" s="788"/>
      <c r="R272" s="789"/>
      <c r="S272" s="320" t="str">
        <f>IF(S271="","",VLOOKUP(S271,'シフト記号表（勤務時間帯）'!$C$6:$K$35,9,FALSE))</f>
        <v/>
      </c>
      <c r="T272" s="321" t="str">
        <f>IF(T271="","",VLOOKUP(T271,'シフト記号表（勤務時間帯）'!$C$6:$K$35,9,FALSE))</f>
        <v/>
      </c>
      <c r="U272" s="321" t="str">
        <f>IF(U271="","",VLOOKUP(U271,'シフト記号表（勤務時間帯）'!$C$6:$K$35,9,FALSE))</f>
        <v/>
      </c>
      <c r="V272" s="321" t="str">
        <f>IF(V271="","",VLOOKUP(V271,'シフト記号表（勤務時間帯）'!$C$6:$K$35,9,FALSE))</f>
        <v/>
      </c>
      <c r="W272" s="321" t="str">
        <f>IF(W271="","",VLOOKUP(W271,'シフト記号表（勤務時間帯）'!$C$6:$K$35,9,FALSE))</f>
        <v/>
      </c>
      <c r="X272" s="321" t="str">
        <f>IF(X271="","",VLOOKUP(X271,'シフト記号表（勤務時間帯）'!$C$6:$K$35,9,FALSE))</f>
        <v/>
      </c>
      <c r="Y272" s="322" t="str">
        <f>IF(Y271="","",VLOOKUP(Y271,'シフト記号表（勤務時間帯）'!$C$6:$K$35,9,FALSE))</f>
        <v/>
      </c>
      <c r="Z272" s="320" t="str">
        <f>IF(Z271="","",VLOOKUP(Z271,'シフト記号表（勤務時間帯）'!$C$6:$K$35,9,FALSE))</f>
        <v/>
      </c>
      <c r="AA272" s="321" t="str">
        <f>IF(AA271="","",VLOOKUP(AA271,'シフト記号表（勤務時間帯）'!$C$6:$K$35,9,FALSE))</f>
        <v/>
      </c>
      <c r="AB272" s="321" t="str">
        <f>IF(AB271="","",VLOOKUP(AB271,'シフト記号表（勤務時間帯）'!$C$6:$K$35,9,FALSE))</f>
        <v/>
      </c>
      <c r="AC272" s="321" t="str">
        <f>IF(AC271="","",VLOOKUP(AC271,'シフト記号表（勤務時間帯）'!$C$6:$K$35,9,FALSE))</f>
        <v/>
      </c>
      <c r="AD272" s="321" t="str">
        <f>IF(AD271="","",VLOOKUP(AD271,'シフト記号表（勤務時間帯）'!$C$6:$K$35,9,FALSE))</f>
        <v/>
      </c>
      <c r="AE272" s="321" t="str">
        <f>IF(AE271="","",VLOOKUP(AE271,'シフト記号表（勤務時間帯）'!$C$6:$K$35,9,FALSE))</f>
        <v/>
      </c>
      <c r="AF272" s="322" t="str">
        <f>IF(AF271="","",VLOOKUP(AF271,'シフト記号表（勤務時間帯）'!$C$6:$K$35,9,FALSE))</f>
        <v/>
      </c>
      <c r="AG272" s="320" t="str">
        <f>IF(AG271="","",VLOOKUP(AG271,'シフト記号表（勤務時間帯）'!$C$6:$K$35,9,FALSE))</f>
        <v/>
      </c>
      <c r="AH272" s="321" t="str">
        <f>IF(AH271="","",VLOOKUP(AH271,'シフト記号表（勤務時間帯）'!$C$6:$K$35,9,FALSE))</f>
        <v/>
      </c>
      <c r="AI272" s="321" t="str">
        <f>IF(AI271="","",VLOOKUP(AI271,'シフト記号表（勤務時間帯）'!$C$6:$K$35,9,FALSE))</f>
        <v/>
      </c>
      <c r="AJ272" s="321" t="str">
        <f>IF(AJ271="","",VLOOKUP(AJ271,'シフト記号表（勤務時間帯）'!$C$6:$K$35,9,FALSE))</f>
        <v/>
      </c>
      <c r="AK272" s="321" t="str">
        <f>IF(AK271="","",VLOOKUP(AK271,'シフト記号表（勤務時間帯）'!$C$6:$K$35,9,FALSE))</f>
        <v/>
      </c>
      <c r="AL272" s="321" t="str">
        <f>IF(AL271="","",VLOOKUP(AL271,'シフト記号表（勤務時間帯）'!$C$6:$K$35,9,FALSE))</f>
        <v/>
      </c>
      <c r="AM272" s="322" t="str">
        <f>IF(AM271="","",VLOOKUP(AM271,'シフト記号表（勤務時間帯）'!$C$6:$K$35,9,FALSE))</f>
        <v/>
      </c>
      <c r="AN272" s="320" t="str">
        <f>IF(AN271="","",VLOOKUP(AN271,'シフト記号表（勤務時間帯）'!$C$6:$K$35,9,FALSE))</f>
        <v/>
      </c>
      <c r="AO272" s="321" t="str">
        <f>IF(AO271="","",VLOOKUP(AO271,'シフト記号表（勤務時間帯）'!$C$6:$K$35,9,FALSE))</f>
        <v/>
      </c>
      <c r="AP272" s="321" t="str">
        <f>IF(AP271="","",VLOOKUP(AP271,'シフト記号表（勤務時間帯）'!$C$6:$K$35,9,FALSE))</f>
        <v/>
      </c>
      <c r="AQ272" s="321" t="str">
        <f>IF(AQ271="","",VLOOKUP(AQ271,'シフト記号表（勤務時間帯）'!$C$6:$K$35,9,FALSE))</f>
        <v/>
      </c>
      <c r="AR272" s="321" t="str">
        <f>IF(AR271="","",VLOOKUP(AR271,'シフト記号表（勤務時間帯）'!$C$6:$K$35,9,FALSE))</f>
        <v/>
      </c>
      <c r="AS272" s="321" t="str">
        <f>IF(AS271="","",VLOOKUP(AS271,'シフト記号表（勤務時間帯）'!$C$6:$K$35,9,FALSE))</f>
        <v/>
      </c>
      <c r="AT272" s="322" t="str">
        <f>IF(AT271="","",VLOOKUP(AT271,'シフト記号表（勤務時間帯）'!$C$6:$K$35,9,FALSE))</f>
        <v/>
      </c>
      <c r="AU272" s="320" t="str">
        <f>IF(AU271="","",VLOOKUP(AU271,'シフト記号表（勤務時間帯）'!$C$6:$K$35,9,FALSE))</f>
        <v/>
      </c>
      <c r="AV272" s="321" t="str">
        <f>IF(AV271="","",VLOOKUP(AV271,'シフト記号表（勤務時間帯）'!$C$6:$K$35,9,FALSE))</f>
        <v/>
      </c>
      <c r="AW272" s="321" t="str">
        <f>IF(AW271="","",VLOOKUP(AW271,'シフト記号表（勤務時間帯）'!$C$6:$K$35,9,FALSE))</f>
        <v/>
      </c>
      <c r="AX272" s="790">
        <f>IF($BB$3="４週",SUM(S272:AT272),IF($BB$3="暦月",SUM(S272:AW272),""))</f>
        <v>0</v>
      </c>
      <c r="AY272" s="791"/>
      <c r="AZ272" s="792">
        <f>IF($BB$3="４週",AX272/4,IF($BB$3="暦月",'勤務形態一覧表（100名）'!AX272/('勤務形態一覧表（100名）'!$BB$8/7),""))</f>
        <v>0</v>
      </c>
      <c r="BA272" s="793"/>
      <c r="BB272" s="783"/>
      <c r="BC272" s="758"/>
      <c r="BD272" s="758"/>
      <c r="BE272" s="758"/>
      <c r="BF272" s="759"/>
    </row>
    <row r="273" spans="2:58" ht="20.25" customHeight="1" x14ac:dyDescent="0.15">
      <c r="B273" s="831"/>
      <c r="C273" s="839"/>
      <c r="D273" s="840"/>
      <c r="E273" s="841"/>
      <c r="F273" s="395">
        <f>C271</f>
        <v>0</v>
      </c>
      <c r="G273" s="749"/>
      <c r="H273" s="753"/>
      <c r="I273" s="751"/>
      <c r="J273" s="751"/>
      <c r="K273" s="752"/>
      <c r="L273" s="760"/>
      <c r="M273" s="761"/>
      <c r="N273" s="761"/>
      <c r="O273" s="762"/>
      <c r="P273" s="828" t="s">
        <v>485</v>
      </c>
      <c r="Q273" s="829"/>
      <c r="R273" s="830"/>
      <c r="S273" s="324" t="str">
        <f>IF(S271="","",VLOOKUP(S271,'シフト記号表（勤務時間帯）'!$C$6:$U$35,19,FALSE))</f>
        <v/>
      </c>
      <c r="T273" s="325" t="str">
        <f>IF(T271="","",VLOOKUP(T271,'シフト記号表（勤務時間帯）'!$C$6:$U$35,19,FALSE))</f>
        <v/>
      </c>
      <c r="U273" s="325" t="str">
        <f>IF(U271="","",VLOOKUP(U271,'シフト記号表（勤務時間帯）'!$C$6:$U$35,19,FALSE))</f>
        <v/>
      </c>
      <c r="V273" s="325" t="str">
        <f>IF(V271="","",VLOOKUP(V271,'シフト記号表（勤務時間帯）'!$C$6:$U$35,19,FALSE))</f>
        <v/>
      </c>
      <c r="W273" s="325" t="str">
        <f>IF(W271="","",VLOOKUP(W271,'シフト記号表（勤務時間帯）'!$C$6:$U$35,19,FALSE))</f>
        <v/>
      </c>
      <c r="X273" s="325" t="str">
        <f>IF(X271="","",VLOOKUP(X271,'シフト記号表（勤務時間帯）'!$C$6:$U$35,19,FALSE))</f>
        <v/>
      </c>
      <c r="Y273" s="326" t="str">
        <f>IF(Y271="","",VLOOKUP(Y271,'シフト記号表（勤務時間帯）'!$C$6:$U$35,19,FALSE))</f>
        <v/>
      </c>
      <c r="Z273" s="324" t="str">
        <f>IF(Z271="","",VLOOKUP(Z271,'シフト記号表（勤務時間帯）'!$C$6:$U$35,19,FALSE))</f>
        <v/>
      </c>
      <c r="AA273" s="325" t="str">
        <f>IF(AA271="","",VLOOKUP(AA271,'シフト記号表（勤務時間帯）'!$C$6:$U$35,19,FALSE))</f>
        <v/>
      </c>
      <c r="AB273" s="325" t="str">
        <f>IF(AB271="","",VLOOKUP(AB271,'シフト記号表（勤務時間帯）'!$C$6:$U$35,19,FALSE))</f>
        <v/>
      </c>
      <c r="AC273" s="325" t="str">
        <f>IF(AC271="","",VLOOKUP(AC271,'シフト記号表（勤務時間帯）'!$C$6:$U$35,19,FALSE))</f>
        <v/>
      </c>
      <c r="AD273" s="325" t="str">
        <f>IF(AD271="","",VLOOKUP(AD271,'シフト記号表（勤務時間帯）'!$C$6:$U$35,19,FALSE))</f>
        <v/>
      </c>
      <c r="AE273" s="325" t="str">
        <f>IF(AE271="","",VLOOKUP(AE271,'シフト記号表（勤務時間帯）'!$C$6:$U$35,19,FALSE))</f>
        <v/>
      </c>
      <c r="AF273" s="326" t="str">
        <f>IF(AF271="","",VLOOKUP(AF271,'シフト記号表（勤務時間帯）'!$C$6:$U$35,19,FALSE))</f>
        <v/>
      </c>
      <c r="AG273" s="324" t="str">
        <f>IF(AG271="","",VLOOKUP(AG271,'シフト記号表（勤務時間帯）'!$C$6:$U$35,19,FALSE))</f>
        <v/>
      </c>
      <c r="AH273" s="325" t="str">
        <f>IF(AH271="","",VLOOKUP(AH271,'シフト記号表（勤務時間帯）'!$C$6:$U$35,19,FALSE))</f>
        <v/>
      </c>
      <c r="AI273" s="325" t="str">
        <f>IF(AI271="","",VLOOKUP(AI271,'シフト記号表（勤務時間帯）'!$C$6:$U$35,19,FALSE))</f>
        <v/>
      </c>
      <c r="AJ273" s="325" t="str">
        <f>IF(AJ271="","",VLOOKUP(AJ271,'シフト記号表（勤務時間帯）'!$C$6:$U$35,19,FALSE))</f>
        <v/>
      </c>
      <c r="AK273" s="325" t="str">
        <f>IF(AK271="","",VLOOKUP(AK271,'シフト記号表（勤務時間帯）'!$C$6:$U$35,19,FALSE))</f>
        <v/>
      </c>
      <c r="AL273" s="325" t="str">
        <f>IF(AL271="","",VLOOKUP(AL271,'シフト記号表（勤務時間帯）'!$C$6:$U$35,19,FALSE))</f>
        <v/>
      </c>
      <c r="AM273" s="326" t="str">
        <f>IF(AM271="","",VLOOKUP(AM271,'シフト記号表（勤務時間帯）'!$C$6:$U$35,19,FALSE))</f>
        <v/>
      </c>
      <c r="AN273" s="324" t="str">
        <f>IF(AN271="","",VLOOKUP(AN271,'シフト記号表（勤務時間帯）'!$C$6:$U$35,19,FALSE))</f>
        <v/>
      </c>
      <c r="AO273" s="325" t="str">
        <f>IF(AO271="","",VLOOKUP(AO271,'シフト記号表（勤務時間帯）'!$C$6:$U$35,19,FALSE))</f>
        <v/>
      </c>
      <c r="AP273" s="325" t="str">
        <f>IF(AP271="","",VLOOKUP(AP271,'シフト記号表（勤務時間帯）'!$C$6:$U$35,19,FALSE))</f>
        <v/>
      </c>
      <c r="AQ273" s="325" t="str">
        <f>IF(AQ271="","",VLOOKUP(AQ271,'シフト記号表（勤務時間帯）'!$C$6:$U$35,19,FALSE))</f>
        <v/>
      </c>
      <c r="AR273" s="325" t="str">
        <f>IF(AR271="","",VLOOKUP(AR271,'シフト記号表（勤務時間帯）'!$C$6:$U$35,19,FALSE))</f>
        <v/>
      </c>
      <c r="AS273" s="325" t="str">
        <f>IF(AS271="","",VLOOKUP(AS271,'シフト記号表（勤務時間帯）'!$C$6:$U$35,19,FALSE))</f>
        <v/>
      </c>
      <c r="AT273" s="326" t="str">
        <f>IF(AT271="","",VLOOKUP(AT271,'シフト記号表（勤務時間帯）'!$C$6:$U$35,19,FALSE))</f>
        <v/>
      </c>
      <c r="AU273" s="324" t="str">
        <f>IF(AU271="","",VLOOKUP(AU271,'シフト記号表（勤務時間帯）'!$C$6:$U$35,19,FALSE))</f>
        <v/>
      </c>
      <c r="AV273" s="325" t="str">
        <f>IF(AV271="","",VLOOKUP(AV271,'シフト記号表（勤務時間帯）'!$C$6:$U$35,19,FALSE))</f>
        <v/>
      </c>
      <c r="AW273" s="325" t="str">
        <f>IF(AW271="","",VLOOKUP(AW271,'シフト記号表（勤務時間帯）'!$C$6:$U$35,19,FALSE))</f>
        <v/>
      </c>
      <c r="AX273" s="797">
        <f>IF($BB$3="４週",SUM(S273:AT273),IF($BB$3="暦月",SUM(S273:AW273),""))</f>
        <v>0</v>
      </c>
      <c r="AY273" s="798"/>
      <c r="AZ273" s="799">
        <f>IF($BB$3="４週",AX273/4,IF($BB$3="暦月",'勤務形態一覧表（100名）'!AX273/('勤務形態一覧表（100名）'!$BB$8/7),""))</f>
        <v>0</v>
      </c>
      <c r="BA273" s="800"/>
      <c r="BB273" s="847"/>
      <c r="BC273" s="761"/>
      <c r="BD273" s="761"/>
      <c r="BE273" s="761"/>
      <c r="BF273" s="762"/>
    </row>
    <row r="274" spans="2:58" ht="20.25" customHeight="1" x14ac:dyDescent="0.15">
      <c r="B274" s="831">
        <f>B271+1</f>
        <v>85</v>
      </c>
      <c r="C274" s="833"/>
      <c r="D274" s="834"/>
      <c r="E274" s="835"/>
      <c r="F274" s="327"/>
      <c r="G274" s="747"/>
      <c r="H274" s="750"/>
      <c r="I274" s="751"/>
      <c r="J274" s="751"/>
      <c r="K274" s="752"/>
      <c r="L274" s="754"/>
      <c r="M274" s="755"/>
      <c r="N274" s="755"/>
      <c r="O274" s="756"/>
      <c r="P274" s="763" t="s">
        <v>661</v>
      </c>
      <c r="Q274" s="764"/>
      <c r="R274" s="765"/>
      <c r="S274" s="392"/>
      <c r="T274" s="393"/>
      <c r="U274" s="393"/>
      <c r="V274" s="393"/>
      <c r="W274" s="393"/>
      <c r="X274" s="393"/>
      <c r="Y274" s="394"/>
      <c r="Z274" s="392"/>
      <c r="AA274" s="393"/>
      <c r="AB274" s="393"/>
      <c r="AC274" s="393"/>
      <c r="AD274" s="393"/>
      <c r="AE274" s="393"/>
      <c r="AF274" s="394"/>
      <c r="AG274" s="392"/>
      <c r="AH274" s="393"/>
      <c r="AI274" s="393"/>
      <c r="AJ274" s="393"/>
      <c r="AK274" s="393"/>
      <c r="AL274" s="393"/>
      <c r="AM274" s="394"/>
      <c r="AN274" s="392"/>
      <c r="AO274" s="393"/>
      <c r="AP274" s="393"/>
      <c r="AQ274" s="393"/>
      <c r="AR274" s="393"/>
      <c r="AS274" s="393"/>
      <c r="AT274" s="394"/>
      <c r="AU274" s="392"/>
      <c r="AV274" s="393"/>
      <c r="AW274" s="393"/>
      <c r="AX274" s="949"/>
      <c r="AY274" s="950"/>
      <c r="AZ274" s="951"/>
      <c r="BA274" s="952"/>
      <c r="BB274" s="782"/>
      <c r="BC274" s="755"/>
      <c r="BD274" s="755"/>
      <c r="BE274" s="755"/>
      <c r="BF274" s="756"/>
    </row>
    <row r="275" spans="2:58" ht="20.25" customHeight="1" x14ac:dyDescent="0.15">
      <c r="B275" s="831"/>
      <c r="C275" s="836"/>
      <c r="D275" s="837"/>
      <c r="E275" s="838"/>
      <c r="F275" s="319"/>
      <c r="G275" s="748"/>
      <c r="H275" s="753"/>
      <c r="I275" s="751"/>
      <c r="J275" s="751"/>
      <c r="K275" s="752"/>
      <c r="L275" s="757"/>
      <c r="M275" s="758"/>
      <c r="N275" s="758"/>
      <c r="O275" s="759"/>
      <c r="P275" s="787" t="s">
        <v>484</v>
      </c>
      <c r="Q275" s="788"/>
      <c r="R275" s="789"/>
      <c r="S275" s="320" t="str">
        <f>IF(S274="","",VLOOKUP(S274,'シフト記号表（勤務時間帯）'!$C$6:$K$35,9,FALSE))</f>
        <v/>
      </c>
      <c r="T275" s="321" t="str">
        <f>IF(T274="","",VLOOKUP(T274,'シフト記号表（勤務時間帯）'!$C$6:$K$35,9,FALSE))</f>
        <v/>
      </c>
      <c r="U275" s="321" t="str">
        <f>IF(U274="","",VLOOKUP(U274,'シフト記号表（勤務時間帯）'!$C$6:$K$35,9,FALSE))</f>
        <v/>
      </c>
      <c r="V275" s="321" t="str">
        <f>IF(V274="","",VLOOKUP(V274,'シフト記号表（勤務時間帯）'!$C$6:$K$35,9,FALSE))</f>
        <v/>
      </c>
      <c r="W275" s="321" t="str">
        <f>IF(W274="","",VLOOKUP(W274,'シフト記号表（勤務時間帯）'!$C$6:$K$35,9,FALSE))</f>
        <v/>
      </c>
      <c r="X275" s="321" t="str">
        <f>IF(X274="","",VLOOKUP(X274,'シフト記号表（勤務時間帯）'!$C$6:$K$35,9,FALSE))</f>
        <v/>
      </c>
      <c r="Y275" s="322" t="str">
        <f>IF(Y274="","",VLOOKUP(Y274,'シフト記号表（勤務時間帯）'!$C$6:$K$35,9,FALSE))</f>
        <v/>
      </c>
      <c r="Z275" s="320" t="str">
        <f>IF(Z274="","",VLOOKUP(Z274,'シフト記号表（勤務時間帯）'!$C$6:$K$35,9,FALSE))</f>
        <v/>
      </c>
      <c r="AA275" s="321" t="str">
        <f>IF(AA274="","",VLOOKUP(AA274,'シフト記号表（勤務時間帯）'!$C$6:$K$35,9,FALSE))</f>
        <v/>
      </c>
      <c r="AB275" s="321" t="str">
        <f>IF(AB274="","",VLOOKUP(AB274,'シフト記号表（勤務時間帯）'!$C$6:$K$35,9,FALSE))</f>
        <v/>
      </c>
      <c r="AC275" s="321" t="str">
        <f>IF(AC274="","",VLOOKUP(AC274,'シフト記号表（勤務時間帯）'!$C$6:$K$35,9,FALSE))</f>
        <v/>
      </c>
      <c r="AD275" s="321" t="str">
        <f>IF(AD274="","",VLOOKUP(AD274,'シフト記号表（勤務時間帯）'!$C$6:$K$35,9,FALSE))</f>
        <v/>
      </c>
      <c r="AE275" s="321" t="str">
        <f>IF(AE274="","",VLOOKUP(AE274,'シフト記号表（勤務時間帯）'!$C$6:$K$35,9,FALSE))</f>
        <v/>
      </c>
      <c r="AF275" s="322" t="str">
        <f>IF(AF274="","",VLOOKUP(AF274,'シフト記号表（勤務時間帯）'!$C$6:$K$35,9,FALSE))</f>
        <v/>
      </c>
      <c r="AG275" s="320" t="str">
        <f>IF(AG274="","",VLOOKUP(AG274,'シフト記号表（勤務時間帯）'!$C$6:$K$35,9,FALSE))</f>
        <v/>
      </c>
      <c r="AH275" s="321" t="str">
        <f>IF(AH274="","",VLOOKUP(AH274,'シフト記号表（勤務時間帯）'!$C$6:$K$35,9,FALSE))</f>
        <v/>
      </c>
      <c r="AI275" s="321" t="str">
        <f>IF(AI274="","",VLOOKUP(AI274,'シフト記号表（勤務時間帯）'!$C$6:$K$35,9,FALSE))</f>
        <v/>
      </c>
      <c r="AJ275" s="321" t="str">
        <f>IF(AJ274="","",VLOOKUP(AJ274,'シフト記号表（勤務時間帯）'!$C$6:$K$35,9,FALSE))</f>
        <v/>
      </c>
      <c r="AK275" s="321" t="str">
        <f>IF(AK274="","",VLOOKUP(AK274,'シフト記号表（勤務時間帯）'!$C$6:$K$35,9,FALSE))</f>
        <v/>
      </c>
      <c r="AL275" s="321" t="str">
        <f>IF(AL274="","",VLOOKUP(AL274,'シフト記号表（勤務時間帯）'!$C$6:$K$35,9,FALSE))</f>
        <v/>
      </c>
      <c r="AM275" s="322" t="str">
        <f>IF(AM274="","",VLOOKUP(AM274,'シフト記号表（勤務時間帯）'!$C$6:$K$35,9,FALSE))</f>
        <v/>
      </c>
      <c r="AN275" s="320" t="str">
        <f>IF(AN274="","",VLOOKUP(AN274,'シフト記号表（勤務時間帯）'!$C$6:$K$35,9,FALSE))</f>
        <v/>
      </c>
      <c r="AO275" s="321" t="str">
        <f>IF(AO274="","",VLOOKUP(AO274,'シフト記号表（勤務時間帯）'!$C$6:$K$35,9,FALSE))</f>
        <v/>
      </c>
      <c r="AP275" s="321" t="str">
        <f>IF(AP274="","",VLOOKUP(AP274,'シフト記号表（勤務時間帯）'!$C$6:$K$35,9,FALSE))</f>
        <v/>
      </c>
      <c r="AQ275" s="321" t="str">
        <f>IF(AQ274="","",VLOOKUP(AQ274,'シフト記号表（勤務時間帯）'!$C$6:$K$35,9,FALSE))</f>
        <v/>
      </c>
      <c r="AR275" s="321" t="str">
        <f>IF(AR274="","",VLOOKUP(AR274,'シフト記号表（勤務時間帯）'!$C$6:$K$35,9,FALSE))</f>
        <v/>
      </c>
      <c r="AS275" s="321" t="str">
        <f>IF(AS274="","",VLOOKUP(AS274,'シフト記号表（勤務時間帯）'!$C$6:$K$35,9,FALSE))</f>
        <v/>
      </c>
      <c r="AT275" s="322" t="str">
        <f>IF(AT274="","",VLOOKUP(AT274,'シフト記号表（勤務時間帯）'!$C$6:$K$35,9,FALSE))</f>
        <v/>
      </c>
      <c r="AU275" s="320" t="str">
        <f>IF(AU274="","",VLOOKUP(AU274,'シフト記号表（勤務時間帯）'!$C$6:$K$35,9,FALSE))</f>
        <v/>
      </c>
      <c r="AV275" s="321" t="str">
        <f>IF(AV274="","",VLOOKUP(AV274,'シフト記号表（勤務時間帯）'!$C$6:$K$35,9,FALSE))</f>
        <v/>
      </c>
      <c r="AW275" s="321" t="str">
        <f>IF(AW274="","",VLOOKUP(AW274,'シフト記号表（勤務時間帯）'!$C$6:$K$35,9,FALSE))</f>
        <v/>
      </c>
      <c r="AX275" s="790">
        <f>IF($BB$3="４週",SUM(S275:AT275),IF($BB$3="暦月",SUM(S275:AW275),""))</f>
        <v>0</v>
      </c>
      <c r="AY275" s="791"/>
      <c r="AZ275" s="792">
        <f>IF($BB$3="４週",AX275/4,IF($BB$3="暦月",'勤務形態一覧表（100名）'!AX275/('勤務形態一覧表（100名）'!$BB$8/7),""))</f>
        <v>0</v>
      </c>
      <c r="BA275" s="793"/>
      <c r="BB275" s="783"/>
      <c r="BC275" s="758"/>
      <c r="BD275" s="758"/>
      <c r="BE275" s="758"/>
      <c r="BF275" s="759"/>
    </row>
    <row r="276" spans="2:58" ht="20.25" customHeight="1" x14ac:dyDescent="0.15">
      <c r="B276" s="831"/>
      <c r="C276" s="839"/>
      <c r="D276" s="840"/>
      <c r="E276" s="841"/>
      <c r="F276" s="395">
        <f>C274</f>
        <v>0</v>
      </c>
      <c r="G276" s="749"/>
      <c r="H276" s="753"/>
      <c r="I276" s="751"/>
      <c r="J276" s="751"/>
      <c r="K276" s="752"/>
      <c r="L276" s="760"/>
      <c r="M276" s="761"/>
      <c r="N276" s="761"/>
      <c r="O276" s="762"/>
      <c r="P276" s="828" t="s">
        <v>485</v>
      </c>
      <c r="Q276" s="829"/>
      <c r="R276" s="830"/>
      <c r="S276" s="324" t="str">
        <f>IF(S274="","",VLOOKUP(S274,'シフト記号表（勤務時間帯）'!$C$6:$U$35,19,FALSE))</f>
        <v/>
      </c>
      <c r="T276" s="325" t="str">
        <f>IF(T274="","",VLOOKUP(T274,'シフト記号表（勤務時間帯）'!$C$6:$U$35,19,FALSE))</f>
        <v/>
      </c>
      <c r="U276" s="325" t="str">
        <f>IF(U274="","",VLOOKUP(U274,'シフト記号表（勤務時間帯）'!$C$6:$U$35,19,FALSE))</f>
        <v/>
      </c>
      <c r="V276" s="325" t="str">
        <f>IF(V274="","",VLOOKUP(V274,'シフト記号表（勤務時間帯）'!$C$6:$U$35,19,FALSE))</f>
        <v/>
      </c>
      <c r="W276" s="325" t="str">
        <f>IF(W274="","",VLOOKUP(W274,'シフト記号表（勤務時間帯）'!$C$6:$U$35,19,FALSE))</f>
        <v/>
      </c>
      <c r="X276" s="325" t="str">
        <f>IF(X274="","",VLOOKUP(X274,'シフト記号表（勤務時間帯）'!$C$6:$U$35,19,FALSE))</f>
        <v/>
      </c>
      <c r="Y276" s="326" t="str">
        <f>IF(Y274="","",VLOOKUP(Y274,'シフト記号表（勤務時間帯）'!$C$6:$U$35,19,FALSE))</f>
        <v/>
      </c>
      <c r="Z276" s="324" t="str">
        <f>IF(Z274="","",VLOOKUP(Z274,'シフト記号表（勤務時間帯）'!$C$6:$U$35,19,FALSE))</f>
        <v/>
      </c>
      <c r="AA276" s="325" t="str">
        <f>IF(AA274="","",VLOOKUP(AA274,'シフト記号表（勤務時間帯）'!$C$6:$U$35,19,FALSE))</f>
        <v/>
      </c>
      <c r="AB276" s="325" t="str">
        <f>IF(AB274="","",VLOOKUP(AB274,'シフト記号表（勤務時間帯）'!$C$6:$U$35,19,FALSE))</f>
        <v/>
      </c>
      <c r="AC276" s="325" t="str">
        <f>IF(AC274="","",VLOOKUP(AC274,'シフト記号表（勤務時間帯）'!$C$6:$U$35,19,FALSE))</f>
        <v/>
      </c>
      <c r="AD276" s="325" t="str">
        <f>IF(AD274="","",VLOOKUP(AD274,'シフト記号表（勤務時間帯）'!$C$6:$U$35,19,FALSE))</f>
        <v/>
      </c>
      <c r="AE276" s="325" t="str">
        <f>IF(AE274="","",VLOOKUP(AE274,'シフト記号表（勤務時間帯）'!$C$6:$U$35,19,FALSE))</f>
        <v/>
      </c>
      <c r="AF276" s="326" t="str">
        <f>IF(AF274="","",VLOOKUP(AF274,'シフト記号表（勤務時間帯）'!$C$6:$U$35,19,FALSE))</f>
        <v/>
      </c>
      <c r="AG276" s="324" t="str">
        <f>IF(AG274="","",VLOOKUP(AG274,'シフト記号表（勤務時間帯）'!$C$6:$U$35,19,FALSE))</f>
        <v/>
      </c>
      <c r="AH276" s="325" t="str">
        <f>IF(AH274="","",VLOOKUP(AH274,'シフト記号表（勤務時間帯）'!$C$6:$U$35,19,FALSE))</f>
        <v/>
      </c>
      <c r="AI276" s="325" t="str">
        <f>IF(AI274="","",VLOOKUP(AI274,'シフト記号表（勤務時間帯）'!$C$6:$U$35,19,FALSE))</f>
        <v/>
      </c>
      <c r="AJ276" s="325" t="str">
        <f>IF(AJ274="","",VLOOKUP(AJ274,'シフト記号表（勤務時間帯）'!$C$6:$U$35,19,FALSE))</f>
        <v/>
      </c>
      <c r="AK276" s="325" t="str">
        <f>IF(AK274="","",VLOOKUP(AK274,'シフト記号表（勤務時間帯）'!$C$6:$U$35,19,FALSE))</f>
        <v/>
      </c>
      <c r="AL276" s="325" t="str">
        <f>IF(AL274="","",VLOOKUP(AL274,'シフト記号表（勤務時間帯）'!$C$6:$U$35,19,FALSE))</f>
        <v/>
      </c>
      <c r="AM276" s="326" t="str">
        <f>IF(AM274="","",VLOOKUP(AM274,'シフト記号表（勤務時間帯）'!$C$6:$U$35,19,FALSE))</f>
        <v/>
      </c>
      <c r="AN276" s="324" t="str">
        <f>IF(AN274="","",VLOOKUP(AN274,'シフト記号表（勤務時間帯）'!$C$6:$U$35,19,FALSE))</f>
        <v/>
      </c>
      <c r="AO276" s="325" t="str">
        <f>IF(AO274="","",VLOOKUP(AO274,'シフト記号表（勤務時間帯）'!$C$6:$U$35,19,FALSE))</f>
        <v/>
      </c>
      <c r="AP276" s="325" t="str">
        <f>IF(AP274="","",VLOOKUP(AP274,'シフト記号表（勤務時間帯）'!$C$6:$U$35,19,FALSE))</f>
        <v/>
      </c>
      <c r="AQ276" s="325" t="str">
        <f>IF(AQ274="","",VLOOKUP(AQ274,'シフト記号表（勤務時間帯）'!$C$6:$U$35,19,FALSE))</f>
        <v/>
      </c>
      <c r="AR276" s="325" t="str">
        <f>IF(AR274="","",VLOOKUP(AR274,'シフト記号表（勤務時間帯）'!$C$6:$U$35,19,FALSE))</f>
        <v/>
      </c>
      <c r="AS276" s="325" t="str">
        <f>IF(AS274="","",VLOOKUP(AS274,'シフト記号表（勤務時間帯）'!$C$6:$U$35,19,FALSE))</f>
        <v/>
      </c>
      <c r="AT276" s="326" t="str">
        <f>IF(AT274="","",VLOOKUP(AT274,'シフト記号表（勤務時間帯）'!$C$6:$U$35,19,FALSE))</f>
        <v/>
      </c>
      <c r="AU276" s="324" t="str">
        <f>IF(AU274="","",VLOOKUP(AU274,'シフト記号表（勤務時間帯）'!$C$6:$U$35,19,FALSE))</f>
        <v/>
      </c>
      <c r="AV276" s="325" t="str">
        <f>IF(AV274="","",VLOOKUP(AV274,'シフト記号表（勤務時間帯）'!$C$6:$U$35,19,FALSE))</f>
        <v/>
      </c>
      <c r="AW276" s="325" t="str">
        <f>IF(AW274="","",VLOOKUP(AW274,'シフト記号表（勤務時間帯）'!$C$6:$U$35,19,FALSE))</f>
        <v/>
      </c>
      <c r="AX276" s="797">
        <f>IF($BB$3="４週",SUM(S276:AT276),IF($BB$3="暦月",SUM(S276:AW276),""))</f>
        <v>0</v>
      </c>
      <c r="AY276" s="798"/>
      <c r="AZ276" s="799">
        <f>IF($BB$3="４週",AX276/4,IF($BB$3="暦月",'勤務形態一覧表（100名）'!AX276/('勤務形態一覧表（100名）'!$BB$8/7),""))</f>
        <v>0</v>
      </c>
      <c r="BA276" s="800"/>
      <c r="BB276" s="847"/>
      <c r="BC276" s="761"/>
      <c r="BD276" s="761"/>
      <c r="BE276" s="761"/>
      <c r="BF276" s="762"/>
    </row>
    <row r="277" spans="2:58" ht="20.25" customHeight="1" x14ac:dyDescent="0.15">
      <c r="B277" s="831">
        <f>B274+1</f>
        <v>86</v>
      </c>
      <c r="C277" s="833"/>
      <c r="D277" s="834"/>
      <c r="E277" s="835"/>
      <c r="F277" s="327"/>
      <c r="G277" s="747"/>
      <c r="H277" s="750"/>
      <c r="I277" s="751"/>
      <c r="J277" s="751"/>
      <c r="K277" s="752"/>
      <c r="L277" s="754"/>
      <c r="M277" s="755"/>
      <c r="N277" s="755"/>
      <c r="O277" s="756"/>
      <c r="P277" s="763" t="s">
        <v>661</v>
      </c>
      <c r="Q277" s="764"/>
      <c r="R277" s="765"/>
      <c r="S277" s="392"/>
      <c r="T277" s="393"/>
      <c r="U277" s="393"/>
      <c r="V277" s="393"/>
      <c r="W277" s="393"/>
      <c r="X277" s="393"/>
      <c r="Y277" s="394"/>
      <c r="Z277" s="392"/>
      <c r="AA277" s="393"/>
      <c r="AB277" s="393"/>
      <c r="AC277" s="393"/>
      <c r="AD277" s="393"/>
      <c r="AE277" s="393"/>
      <c r="AF277" s="394"/>
      <c r="AG277" s="392"/>
      <c r="AH277" s="393"/>
      <c r="AI277" s="393"/>
      <c r="AJ277" s="393"/>
      <c r="AK277" s="393"/>
      <c r="AL277" s="393"/>
      <c r="AM277" s="394"/>
      <c r="AN277" s="392"/>
      <c r="AO277" s="393"/>
      <c r="AP277" s="393"/>
      <c r="AQ277" s="393"/>
      <c r="AR277" s="393"/>
      <c r="AS277" s="393"/>
      <c r="AT277" s="394"/>
      <c r="AU277" s="392"/>
      <c r="AV277" s="393"/>
      <c r="AW277" s="393"/>
      <c r="AX277" s="949"/>
      <c r="AY277" s="950"/>
      <c r="AZ277" s="951"/>
      <c r="BA277" s="952"/>
      <c r="BB277" s="782"/>
      <c r="BC277" s="755"/>
      <c r="BD277" s="755"/>
      <c r="BE277" s="755"/>
      <c r="BF277" s="756"/>
    </row>
    <row r="278" spans="2:58" ht="20.25" customHeight="1" x14ac:dyDescent="0.15">
      <c r="B278" s="831"/>
      <c r="C278" s="836"/>
      <c r="D278" s="837"/>
      <c r="E278" s="838"/>
      <c r="F278" s="319"/>
      <c r="G278" s="748"/>
      <c r="H278" s="753"/>
      <c r="I278" s="751"/>
      <c r="J278" s="751"/>
      <c r="K278" s="752"/>
      <c r="L278" s="757"/>
      <c r="M278" s="758"/>
      <c r="N278" s="758"/>
      <c r="O278" s="759"/>
      <c r="P278" s="787" t="s">
        <v>484</v>
      </c>
      <c r="Q278" s="788"/>
      <c r="R278" s="789"/>
      <c r="S278" s="320" t="str">
        <f>IF(S277="","",VLOOKUP(S277,'シフト記号表（勤務時間帯）'!$C$6:$K$35,9,FALSE))</f>
        <v/>
      </c>
      <c r="T278" s="321" t="str">
        <f>IF(T277="","",VLOOKUP(T277,'シフト記号表（勤務時間帯）'!$C$6:$K$35,9,FALSE))</f>
        <v/>
      </c>
      <c r="U278" s="321" t="str">
        <f>IF(U277="","",VLOOKUP(U277,'シフト記号表（勤務時間帯）'!$C$6:$K$35,9,FALSE))</f>
        <v/>
      </c>
      <c r="V278" s="321" t="str">
        <f>IF(V277="","",VLOOKUP(V277,'シフト記号表（勤務時間帯）'!$C$6:$K$35,9,FALSE))</f>
        <v/>
      </c>
      <c r="W278" s="321" t="str">
        <f>IF(W277="","",VLOOKUP(W277,'シフト記号表（勤務時間帯）'!$C$6:$K$35,9,FALSE))</f>
        <v/>
      </c>
      <c r="X278" s="321" t="str">
        <f>IF(X277="","",VLOOKUP(X277,'シフト記号表（勤務時間帯）'!$C$6:$K$35,9,FALSE))</f>
        <v/>
      </c>
      <c r="Y278" s="322" t="str">
        <f>IF(Y277="","",VLOOKUP(Y277,'シフト記号表（勤務時間帯）'!$C$6:$K$35,9,FALSE))</f>
        <v/>
      </c>
      <c r="Z278" s="320" t="str">
        <f>IF(Z277="","",VLOOKUP(Z277,'シフト記号表（勤務時間帯）'!$C$6:$K$35,9,FALSE))</f>
        <v/>
      </c>
      <c r="AA278" s="321" t="str">
        <f>IF(AA277="","",VLOOKUP(AA277,'シフト記号表（勤務時間帯）'!$C$6:$K$35,9,FALSE))</f>
        <v/>
      </c>
      <c r="AB278" s="321" t="str">
        <f>IF(AB277="","",VLOOKUP(AB277,'シフト記号表（勤務時間帯）'!$C$6:$K$35,9,FALSE))</f>
        <v/>
      </c>
      <c r="AC278" s="321" t="str">
        <f>IF(AC277="","",VLOOKUP(AC277,'シフト記号表（勤務時間帯）'!$C$6:$K$35,9,FALSE))</f>
        <v/>
      </c>
      <c r="AD278" s="321" t="str">
        <f>IF(AD277="","",VLOOKUP(AD277,'シフト記号表（勤務時間帯）'!$C$6:$K$35,9,FALSE))</f>
        <v/>
      </c>
      <c r="AE278" s="321" t="str">
        <f>IF(AE277="","",VLOOKUP(AE277,'シフト記号表（勤務時間帯）'!$C$6:$K$35,9,FALSE))</f>
        <v/>
      </c>
      <c r="AF278" s="322" t="str">
        <f>IF(AF277="","",VLOOKUP(AF277,'シフト記号表（勤務時間帯）'!$C$6:$K$35,9,FALSE))</f>
        <v/>
      </c>
      <c r="AG278" s="320" t="str">
        <f>IF(AG277="","",VLOOKUP(AG277,'シフト記号表（勤務時間帯）'!$C$6:$K$35,9,FALSE))</f>
        <v/>
      </c>
      <c r="AH278" s="321" t="str">
        <f>IF(AH277="","",VLOOKUP(AH277,'シフト記号表（勤務時間帯）'!$C$6:$K$35,9,FALSE))</f>
        <v/>
      </c>
      <c r="AI278" s="321" t="str">
        <f>IF(AI277="","",VLOOKUP(AI277,'シフト記号表（勤務時間帯）'!$C$6:$K$35,9,FALSE))</f>
        <v/>
      </c>
      <c r="AJ278" s="321" t="str">
        <f>IF(AJ277="","",VLOOKUP(AJ277,'シフト記号表（勤務時間帯）'!$C$6:$K$35,9,FALSE))</f>
        <v/>
      </c>
      <c r="AK278" s="321" t="str">
        <f>IF(AK277="","",VLOOKUP(AK277,'シフト記号表（勤務時間帯）'!$C$6:$K$35,9,FALSE))</f>
        <v/>
      </c>
      <c r="AL278" s="321" t="str">
        <f>IF(AL277="","",VLOOKUP(AL277,'シフト記号表（勤務時間帯）'!$C$6:$K$35,9,FALSE))</f>
        <v/>
      </c>
      <c r="AM278" s="322" t="str">
        <f>IF(AM277="","",VLOOKUP(AM277,'シフト記号表（勤務時間帯）'!$C$6:$K$35,9,FALSE))</f>
        <v/>
      </c>
      <c r="AN278" s="320" t="str">
        <f>IF(AN277="","",VLOOKUP(AN277,'シフト記号表（勤務時間帯）'!$C$6:$K$35,9,FALSE))</f>
        <v/>
      </c>
      <c r="AO278" s="321" t="str">
        <f>IF(AO277="","",VLOOKUP(AO277,'シフト記号表（勤務時間帯）'!$C$6:$K$35,9,FALSE))</f>
        <v/>
      </c>
      <c r="AP278" s="321" t="str">
        <f>IF(AP277="","",VLOOKUP(AP277,'シフト記号表（勤務時間帯）'!$C$6:$K$35,9,FALSE))</f>
        <v/>
      </c>
      <c r="AQ278" s="321" t="str">
        <f>IF(AQ277="","",VLOOKUP(AQ277,'シフト記号表（勤務時間帯）'!$C$6:$K$35,9,FALSE))</f>
        <v/>
      </c>
      <c r="AR278" s="321" t="str">
        <f>IF(AR277="","",VLOOKUP(AR277,'シフト記号表（勤務時間帯）'!$C$6:$K$35,9,FALSE))</f>
        <v/>
      </c>
      <c r="AS278" s="321" t="str">
        <f>IF(AS277="","",VLOOKUP(AS277,'シフト記号表（勤務時間帯）'!$C$6:$K$35,9,FALSE))</f>
        <v/>
      </c>
      <c r="AT278" s="322" t="str">
        <f>IF(AT277="","",VLOOKUP(AT277,'シフト記号表（勤務時間帯）'!$C$6:$K$35,9,FALSE))</f>
        <v/>
      </c>
      <c r="AU278" s="320" t="str">
        <f>IF(AU277="","",VLOOKUP(AU277,'シフト記号表（勤務時間帯）'!$C$6:$K$35,9,FALSE))</f>
        <v/>
      </c>
      <c r="AV278" s="321" t="str">
        <f>IF(AV277="","",VLOOKUP(AV277,'シフト記号表（勤務時間帯）'!$C$6:$K$35,9,FALSE))</f>
        <v/>
      </c>
      <c r="AW278" s="321" t="str">
        <f>IF(AW277="","",VLOOKUP(AW277,'シフト記号表（勤務時間帯）'!$C$6:$K$35,9,FALSE))</f>
        <v/>
      </c>
      <c r="AX278" s="790">
        <f>IF($BB$3="４週",SUM(S278:AT278),IF($BB$3="暦月",SUM(S278:AW278),""))</f>
        <v>0</v>
      </c>
      <c r="AY278" s="791"/>
      <c r="AZ278" s="792">
        <f>IF($BB$3="４週",AX278/4,IF($BB$3="暦月",'勤務形態一覧表（100名）'!AX278/('勤務形態一覧表（100名）'!$BB$8/7),""))</f>
        <v>0</v>
      </c>
      <c r="BA278" s="793"/>
      <c r="BB278" s="783"/>
      <c r="BC278" s="758"/>
      <c r="BD278" s="758"/>
      <c r="BE278" s="758"/>
      <c r="BF278" s="759"/>
    </row>
    <row r="279" spans="2:58" ht="20.25" customHeight="1" x14ac:dyDescent="0.15">
      <c r="B279" s="831"/>
      <c r="C279" s="839"/>
      <c r="D279" s="840"/>
      <c r="E279" s="841"/>
      <c r="F279" s="395">
        <f>C277</f>
        <v>0</v>
      </c>
      <c r="G279" s="749"/>
      <c r="H279" s="753"/>
      <c r="I279" s="751"/>
      <c r="J279" s="751"/>
      <c r="K279" s="752"/>
      <c r="L279" s="760"/>
      <c r="M279" s="761"/>
      <c r="N279" s="761"/>
      <c r="O279" s="762"/>
      <c r="P279" s="828" t="s">
        <v>485</v>
      </c>
      <c r="Q279" s="829"/>
      <c r="R279" s="830"/>
      <c r="S279" s="324" t="str">
        <f>IF(S277="","",VLOOKUP(S277,'シフト記号表（勤務時間帯）'!$C$6:$U$35,19,FALSE))</f>
        <v/>
      </c>
      <c r="T279" s="325" t="str">
        <f>IF(T277="","",VLOOKUP(T277,'シフト記号表（勤務時間帯）'!$C$6:$U$35,19,FALSE))</f>
        <v/>
      </c>
      <c r="U279" s="325" t="str">
        <f>IF(U277="","",VLOOKUP(U277,'シフト記号表（勤務時間帯）'!$C$6:$U$35,19,FALSE))</f>
        <v/>
      </c>
      <c r="V279" s="325" t="str">
        <f>IF(V277="","",VLOOKUP(V277,'シフト記号表（勤務時間帯）'!$C$6:$U$35,19,FALSE))</f>
        <v/>
      </c>
      <c r="W279" s="325" t="str">
        <f>IF(W277="","",VLOOKUP(W277,'シフト記号表（勤務時間帯）'!$C$6:$U$35,19,FALSE))</f>
        <v/>
      </c>
      <c r="X279" s="325" t="str">
        <f>IF(X277="","",VLOOKUP(X277,'シフト記号表（勤務時間帯）'!$C$6:$U$35,19,FALSE))</f>
        <v/>
      </c>
      <c r="Y279" s="326" t="str">
        <f>IF(Y277="","",VLOOKUP(Y277,'シフト記号表（勤務時間帯）'!$C$6:$U$35,19,FALSE))</f>
        <v/>
      </c>
      <c r="Z279" s="324" t="str">
        <f>IF(Z277="","",VLOOKUP(Z277,'シフト記号表（勤務時間帯）'!$C$6:$U$35,19,FALSE))</f>
        <v/>
      </c>
      <c r="AA279" s="325" t="str">
        <f>IF(AA277="","",VLOOKUP(AA277,'シフト記号表（勤務時間帯）'!$C$6:$U$35,19,FALSE))</f>
        <v/>
      </c>
      <c r="AB279" s="325" t="str">
        <f>IF(AB277="","",VLOOKUP(AB277,'シフト記号表（勤務時間帯）'!$C$6:$U$35,19,FALSE))</f>
        <v/>
      </c>
      <c r="AC279" s="325" t="str">
        <f>IF(AC277="","",VLOOKUP(AC277,'シフト記号表（勤務時間帯）'!$C$6:$U$35,19,FALSE))</f>
        <v/>
      </c>
      <c r="AD279" s="325" t="str">
        <f>IF(AD277="","",VLOOKUP(AD277,'シフト記号表（勤務時間帯）'!$C$6:$U$35,19,FALSE))</f>
        <v/>
      </c>
      <c r="AE279" s="325" t="str">
        <f>IF(AE277="","",VLOOKUP(AE277,'シフト記号表（勤務時間帯）'!$C$6:$U$35,19,FALSE))</f>
        <v/>
      </c>
      <c r="AF279" s="326" t="str">
        <f>IF(AF277="","",VLOOKUP(AF277,'シフト記号表（勤務時間帯）'!$C$6:$U$35,19,FALSE))</f>
        <v/>
      </c>
      <c r="AG279" s="324" t="str">
        <f>IF(AG277="","",VLOOKUP(AG277,'シフト記号表（勤務時間帯）'!$C$6:$U$35,19,FALSE))</f>
        <v/>
      </c>
      <c r="AH279" s="325" t="str">
        <f>IF(AH277="","",VLOOKUP(AH277,'シフト記号表（勤務時間帯）'!$C$6:$U$35,19,FALSE))</f>
        <v/>
      </c>
      <c r="AI279" s="325" t="str">
        <f>IF(AI277="","",VLOOKUP(AI277,'シフト記号表（勤務時間帯）'!$C$6:$U$35,19,FALSE))</f>
        <v/>
      </c>
      <c r="AJ279" s="325" t="str">
        <f>IF(AJ277="","",VLOOKUP(AJ277,'シフト記号表（勤務時間帯）'!$C$6:$U$35,19,FALSE))</f>
        <v/>
      </c>
      <c r="AK279" s="325" t="str">
        <f>IF(AK277="","",VLOOKUP(AK277,'シフト記号表（勤務時間帯）'!$C$6:$U$35,19,FALSE))</f>
        <v/>
      </c>
      <c r="AL279" s="325" t="str">
        <f>IF(AL277="","",VLOOKUP(AL277,'シフト記号表（勤務時間帯）'!$C$6:$U$35,19,FALSE))</f>
        <v/>
      </c>
      <c r="AM279" s="326" t="str">
        <f>IF(AM277="","",VLOOKUP(AM277,'シフト記号表（勤務時間帯）'!$C$6:$U$35,19,FALSE))</f>
        <v/>
      </c>
      <c r="AN279" s="324" t="str">
        <f>IF(AN277="","",VLOOKUP(AN277,'シフト記号表（勤務時間帯）'!$C$6:$U$35,19,FALSE))</f>
        <v/>
      </c>
      <c r="AO279" s="325" t="str">
        <f>IF(AO277="","",VLOOKUP(AO277,'シフト記号表（勤務時間帯）'!$C$6:$U$35,19,FALSE))</f>
        <v/>
      </c>
      <c r="AP279" s="325" t="str">
        <f>IF(AP277="","",VLOOKUP(AP277,'シフト記号表（勤務時間帯）'!$C$6:$U$35,19,FALSE))</f>
        <v/>
      </c>
      <c r="AQ279" s="325" t="str">
        <f>IF(AQ277="","",VLOOKUP(AQ277,'シフト記号表（勤務時間帯）'!$C$6:$U$35,19,FALSE))</f>
        <v/>
      </c>
      <c r="AR279" s="325" t="str">
        <f>IF(AR277="","",VLOOKUP(AR277,'シフト記号表（勤務時間帯）'!$C$6:$U$35,19,FALSE))</f>
        <v/>
      </c>
      <c r="AS279" s="325" t="str">
        <f>IF(AS277="","",VLOOKUP(AS277,'シフト記号表（勤務時間帯）'!$C$6:$U$35,19,FALSE))</f>
        <v/>
      </c>
      <c r="AT279" s="326" t="str">
        <f>IF(AT277="","",VLOOKUP(AT277,'シフト記号表（勤務時間帯）'!$C$6:$U$35,19,FALSE))</f>
        <v/>
      </c>
      <c r="AU279" s="324" t="str">
        <f>IF(AU277="","",VLOOKUP(AU277,'シフト記号表（勤務時間帯）'!$C$6:$U$35,19,FALSE))</f>
        <v/>
      </c>
      <c r="AV279" s="325" t="str">
        <f>IF(AV277="","",VLOOKUP(AV277,'シフト記号表（勤務時間帯）'!$C$6:$U$35,19,FALSE))</f>
        <v/>
      </c>
      <c r="AW279" s="325" t="str">
        <f>IF(AW277="","",VLOOKUP(AW277,'シフト記号表（勤務時間帯）'!$C$6:$U$35,19,FALSE))</f>
        <v/>
      </c>
      <c r="AX279" s="797">
        <f>IF($BB$3="４週",SUM(S279:AT279),IF($BB$3="暦月",SUM(S279:AW279),""))</f>
        <v>0</v>
      </c>
      <c r="AY279" s="798"/>
      <c r="AZ279" s="799">
        <f>IF($BB$3="４週",AX279/4,IF($BB$3="暦月",'勤務形態一覧表（100名）'!AX279/('勤務形態一覧表（100名）'!$BB$8/7),""))</f>
        <v>0</v>
      </c>
      <c r="BA279" s="800"/>
      <c r="BB279" s="847"/>
      <c r="BC279" s="761"/>
      <c r="BD279" s="761"/>
      <c r="BE279" s="761"/>
      <c r="BF279" s="762"/>
    </row>
    <row r="280" spans="2:58" ht="20.25" customHeight="1" x14ac:dyDescent="0.15">
      <c r="B280" s="831">
        <f>B277+1</f>
        <v>87</v>
      </c>
      <c r="C280" s="833"/>
      <c r="D280" s="834"/>
      <c r="E280" s="835"/>
      <c r="F280" s="327"/>
      <c r="G280" s="747"/>
      <c r="H280" s="750"/>
      <c r="I280" s="751"/>
      <c r="J280" s="751"/>
      <c r="K280" s="752"/>
      <c r="L280" s="754"/>
      <c r="M280" s="755"/>
      <c r="N280" s="755"/>
      <c r="O280" s="756"/>
      <c r="P280" s="763" t="s">
        <v>661</v>
      </c>
      <c r="Q280" s="764"/>
      <c r="R280" s="765"/>
      <c r="S280" s="392"/>
      <c r="T280" s="393"/>
      <c r="U280" s="393"/>
      <c r="V280" s="393"/>
      <c r="W280" s="393"/>
      <c r="X280" s="393"/>
      <c r="Y280" s="394"/>
      <c r="Z280" s="392"/>
      <c r="AA280" s="393"/>
      <c r="AB280" s="393"/>
      <c r="AC280" s="393"/>
      <c r="AD280" s="393"/>
      <c r="AE280" s="393"/>
      <c r="AF280" s="394"/>
      <c r="AG280" s="392"/>
      <c r="AH280" s="393"/>
      <c r="AI280" s="393"/>
      <c r="AJ280" s="393"/>
      <c r="AK280" s="393"/>
      <c r="AL280" s="393"/>
      <c r="AM280" s="394"/>
      <c r="AN280" s="392"/>
      <c r="AO280" s="393"/>
      <c r="AP280" s="393"/>
      <c r="AQ280" s="393"/>
      <c r="AR280" s="393"/>
      <c r="AS280" s="393"/>
      <c r="AT280" s="394"/>
      <c r="AU280" s="392"/>
      <c r="AV280" s="393"/>
      <c r="AW280" s="393"/>
      <c r="AX280" s="949"/>
      <c r="AY280" s="950"/>
      <c r="AZ280" s="951"/>
      <c r="BA280" s="952"/>
      <c r="BB280" s="782"/>
      <c r="BC280" s="755"/>
      <c r="BD280" s="755"/>
      <c r="BE280" s="755"/>
      <c r="BF280" s="756"/>
    </row>
    <row r="281" spans="2:58" ht="20.25" customHeight="1" x14ac:dyDescent="0.15">
      <c r="B281" s="831"/>
      <c r="C281" s="836"/>
      <c r="D281" s="837"/>
      <c r="E281" s="838"/>
      <c r="F281" s="319"/>
      <c r="G281" s="748"/>
      <c r="H281" s="753"/>
      <c r="I281" s="751"/>
      <c r="J281" s="751"/>
      <c r="K281" s="752"/>
      <c r="L281" s="757"/>
      <c r="M281" s="758"/>
      <c r="N281" s="758"/>
      <c r="O281" s="759"/>
      <c r="P281" s="787" t="s">
        <v>484</v>
      </c>
      <c r="Q281" s="788"/>
      <c r="R281" s="789"/>
      <c r="S281" s="320" t="str">
        <f>IF(S280="","",VLOOKUP(S280,'シフト記号表（勤務時間帯）'!$C$6:$K$35,9,FALSE))</f>
        <v/>
      </c>
      <c r="T281" s="321" t="str">
        <f>IF(T280="","",VLOOKUP(T280,'シフト記号表（勤務時間帯）'!$C$6:$K$35,9,FALSE))</f>
        <v/>
      </c>
      <c r="U281" s="321" t="str">
        <f>IF(U280="","",VLOOKUP(U280,'シフト記号表（勤務時間帯）'!$C$6:$K$35,9,FALSE))</f>
        <v/>
      </c>
      <c r="V281" s="321" t="str">
        <f>IF(V280="","",VLOOKUP(V280,'シフト記号表（勤務時間帯）'!$C$6:$K$35,9,FALSE))</f>
        <v/>
      </c>
      <c r="W281" s="321" t="str">
        <f>IF(W280="","",VLOOKUP(W280,'シフト記号表（勤務時間帯）'!$C$6:$K$35,9,FALSE))</f>
        <v/>
      </c>
      <c r="X281" s="321" t="str">
        <f>IF(X280="","",VLOOKUP(X280,'シフト記号表（勤務時間帯）'!$C$6:$K$35,9,FALSE))</f>
        <v/>
      </c>
      <c r="Y281" s="322" t="str">
        <f>IF(Y280="","",VLOOKUP(Y280,'シフト記号表（勤務時間帯）'!$C$6:$K$35,9,FALSE))</f>
        <v/>
      </c>
      <c r="Z281" s="320" t="str">
        <f>IF(Z280="","",VLOOKUP(Z280,'シフト記号表（勤務時間帯）'!$C$6:$K$35,9,FALSE))</f>
        <v/>
      </c>
      <c r="AA281" s="321" t="str">
        <f>IF(AA280="","",VLOOKUP(AA280,'シフト記号表（勤務時間帯）'!$C$6:$K$35,9,FALSE))</f>
        <v/>
      </c>
      <c r="AB281" s="321" t="str">
        <f>IF(AB280="","",VLOOKUP(AB280,'シフト記号表（勤務時間帯）'!$C$6:$K$35,9,FALSE))</f>
        <v/>
      </c>
      <c r="AC281" s="321" t="str">
        <f>IF(AC280="","",VLOOKUP(AC280,'シフト記号表（勤務時間帯）'!$C$6:$K$35,9,FALSE))</f>
        <v/>
      </c>
      <c r="AD281" s="321" t="str">
        <f>IF(AD280="","",VLOOKUP(AD280,'シフト記号表（勤務時間帯）'!$C$6:$K$35,9,FALSE))</f>
        <v/>
      </c>
      <c r="AE281" s="321" t="str">
        <f>IF(AE280="","",VLOOKUP(AE280,'シフト記号表（勤務時間帯）'!$C$6:$K$35,9,FALSE))</f>
        <v/>
      </c>
      <c r="AF281" s="322" t="str">
        <f>IF(AF280="","",VLOOKUP(AF280,'シフト記号表（勤務時間帯）'!$C$6:$K$35,9,FALSE))</f>
        <v/>
      </c>
      <c r="AG281" s="320" t="str">
        <f>IF(AG280="","",VLOOKUP(AG280,'シフト記号表（勤務時間帯）'!$C$6:$K$35,9,FALSE))</f>
        <v/>
      </c>
      <c r="AH281" s="321" t="str">
        <f>IF(AH280="","",VLOOKUP(AH280,'シフト記号表（勤務時間帯）'!$C$6:$K$35,9,FALSE))</f>
        <v/>
      </c>
      <c r="AI281" s="321" t="str">
        <f>IF(AI280="","",VLOOKUP(AI280,'シフト記号表（勤務時間帯）'!$C$6:$K$35,9,FALSE))</f>
        <v/>
      </c>
      <c r="AJ281" s="321" t="str">
        <f>IF(AJ280="","",VLOOKUP(AJ280,'シフト記号表（勤務時間帯）'!$C$6:$K$35,9,FALSE))</f>
        <v/>
      </c>
      <c r="AK281" s="321" t="str">
        <f>IF(AK280="","",VLOOKUP(AK280,'シフト記号表（勤務時間帯）'!$C$6:$K$35,9,FALSE))</f>
        <v/>
      </c>
      <c r="AL281" s="321" t="str">
        <f>IF(AL280="","",VLOOKUP(AL280,'シフト記号表（勤務時間帯）'!$C$6:$K$35,9,FALSE))</f>
        <v/>
      </c>
      <c r="AM281" s="322" t="str">
        <f>IF(AM280="","",VLOOKUP(AM280,'シフト記号表（勤務時間帯）'!$C$6:$K$35,9,FALSE))</f>
        <v/>
      </c>
      <c r="AN281" s="320" t="str">
        <f>IF(AN280="","",VLOOKUP(AN280,'シフト記号表（勤務時間帯）'!$C$6:$K$35,9,FALSE))</f>
        <v/>
      </c>
      <c r="AO281" s="321" t="str">
        <f>IF(AO280="","",VLOOKUP(AO280,'シフト記号表（勤務時間帯）'!$C$6:$K$35,9,FALSE))</f>
        <v/>
      </c>
      <c r="AP281" s="321" t="str">
        <f>IF(AP280="","",VLOOKUP(AP280,'シフト記号表（勤務時間帯）'!$C$6:$K$35,9,FALSE))</f>
        <v/>
      </c>
      <c r="AQ281" s="321" t="str">
        <f>IF(AQ280="","",VLOOKUP(AQ280,'シフト記号表（勤務時間帯）'!$C$6:$K$35,9,FALSE))</f>
        <v/>
      </c>
      <c r="AR281" s="321" t="str">
        <f>IF(AR280="","",VLOOKUP(AR280,'シフト記号表（勤務時間帯）'!$C$6:$K$35,9,FALSE))</f>
        <v/>
      </c>
      <c r="AS281" s="321" t="str">
        <f>IF(AS280="","",VLOOKUP(AS280,'シフト記号表（勤務時間帯）'!$C$6:$K$35,9,FALSE))</f>
        <v/>
      </c>
      <c r="AT281" s="322" t="str">
        <f>IF(AT280="","",VLOOKUP(AT280,'シフト記号表（勤務時間帯）'!$C$6:$K$35,9,FALSE))</f>
        <v/>
      </c>
      <c r="AU281" s="320" t="str">
        <f>IF(AU280="","",VLOOKUP(AU280,'シフト記号表（勤務時間帯）'!$C$6:$K$35,9,FALSE))</f>
        <v/>
      </c>
      <c r="AV281" s="321" t="str">
        <f>IF(AV280="","",VLOOKUP(AV280,'シフト記号表（勤務時間帯）'!$C$6:$K$35,9,FALSE))</f>
        <v/>
      </c>
      <c r="AW281" s="321" t="str">
        <f>IF(AW280="","",VLOOKUP(AW280,'シフト記号表（勤務時間帯）'!$C$6:$K$35,9,FALSE))</f>
        <v/>
      </c>
      <c r="AX281" s="790">
        <f>IF($BB$3="４週",SUM(S281:AT281),IF($BB$3="暦月",SUM(S281:AW281),""))</f>
        <v>0</v>
      </c>
      <c r="AY281" s="791"/>
      <c r="AZ281" s="792">
        <f>IF($BB$3="４週",AX281/4,IF($BB$3="暦月",'勤務形態一覧表（100名）'!AX281/('勤務形態一覧表（100名）'!$BB$8/7),""))</f>
        <v>0</v>
      </c>
      <c r="BA281" s="793"/>
      <c r="BB281" s="783"/>
      <c r="BC281" s="758"/>
      <c r="BD281" s="758"/>
      <c r="BE281" s="758"/>
      <c r="BF281" s="759"/>
    </row>
    <row r="282" spans="2:58" ht="20.25" customHeight="1" x14ac:dyDescent="0.15">
      <c r="B282" s="831"/>
      <c r="C282" s="839"/>
      <c r="D282" s="840"/>
      <c r="E282" s="841"/>
      <c r="F282" s="395">
        <f>C280</f>
        <v>0</v>
      </c>
      <c r="G282" s="749"/>
      <c r="H282" s="753"/>
      <c r="I282" s="751"/>
      <c r="J282" s="751"/>
      <c r="K282" s="752"/>
      <c r="L282" s="760"/>
      <c r="M282" s="761"/>
      <c r="N282" s="761"/>
      <c r="O282" s="762"/>
      <c r="P282" s="828" t="s">
        <v>485</v>
      </c>
      <c r="Q282" s="829"/>
      <c r="R282" s="830"/>
      <c r="S282" s="324" t="str">
        <f>IF(S280="","",VLOOKUP(S280,'シフト記号表（勤務時間帯）'!$C$6:$U$35,19,FALSE))</f>
        <v/>
      </c>
      <c r="T282" s="325" t="str">
        <f>IF(T280="","",VLOOKUP(T280,'シフト記号表（勤務時間帯）'!$C$6:$U$35,19,FALSE))</f>
        <v/>
      </c>
      <c r="U282" s="325" t="str">
        <f>IF(U280="","",VLOOKUP(U280,'シフト記号表（勤務時間帯）'!$C$6:$U$35,19,FALSE))</f>
        <v/>
      </c>
      <c r="V282" s="325" t="str">
        <f>IF(V280="","",VLOOKUP(V280,'シフト記号表（勤務時間帯）'!$C$6:$U$35,19,FALSE))</f>
        <v/>
      </c>
      <c r="W282" s="325" t="str">
        <f>IF(W280="","",VLOOKUP(W280,'シフト記号表（勤務時間帯）'!$C$6:$U$35,19,FALSE))</f>
        <v/>
      </c>
      <c r="X282" s="325" t="str">
        <f>IF(X280="","",VLOOKUP(X280,'シフト記号表（勤務時間帯）'!$C$6:$U$35,19,FALSE))</f>
        <v/>
      </c>
      <c r="Y282" s="326" t="str">
        <f>IF(Y280="","",VLOOKUP(Y280,'シフト記号表（勤務時間帯）'!$C$6:$U$35,19,FALSE))</f>
        <v/>
      </c>
      <c r="Z282" s="324" t="str">
        <f>IF(Z280="","",VLOOKUP(Z280,'シフト記号表（勤務時間帯）'!$C$6:$U$35,19,FALSE))</f>
        <v/>
      </c>
      <c r="AA282" s="325" t="str">
        <f>IF(AA280="","",VLOOKUP(AA280,'シフト記号表（勤務時間帯）'!$C$6:$U$35,19,FALSE))</f>
        <v/>
      </c>
      <c r="AB282" s="325" t="str">
        <f>IF(AB280="","",VLOOKUP(AB280,'シフト記号表（勤務時間帯）'!$C$6:$U$35,19,FALSE))</f>
        <v/>
      </c>
      <c r="AC282" s="325" t="str">
        <f>IF(AC280="","",VLOOKUP(AC280,'シフト記号表（勤務時間帯）'!$C$6:$U$35,19,FALSE))</f>
        <v/>
      </c>
      <c r="AD282" s="325" t="str">
        <f>IF(AD280="","",VLOOKUP(AD280,'シフト記号表（勤務時間帯）'!$C$6:$U$35,19,FALSE))</f>
        <v/>
      </c>
      <c r="AE282" s="325" t="str">
        <f>IF(AE280="","",VLOOKUP(AE280,'シフト記号表（勤務時間帯）'!$C$6:$U$35,19,FALSE))</f>
        <v/>
      </c>
      <c r="AF282" s="326" t="str">
        <f>IF(AF280="","",VLOOKUP(AF280,'シフト記号表（勤務時間帯）'!$C$6:$U$35,19,FALSE))</f>
        <v/>
      </c>
      <c r="AG282" s="324" t="str">
        <f>IF(AG280="","",VLOOKUP(AG280,'シフト記号表（勤務時間帯）'!$C$6:$U$35,19,FALSE))</f>
        <v/>
      </c>
      <c r="AH282" s="325" t="str">
        <f>IF(AH280="","",VLOOKUP(AH280,'シフト記号表（勤務時間帯）'!$C$6:$U$35,19,FALSE))</f>
        <v/>
      </c>
      <c r="AI282" s="325" t="str">
        <f>IF(AI280="","",VLOOKUP(AI280,'シフト記号表（勤務時間帯）'!$C$6:$U$35,19,FALSE))</f>
        <v/>
      </c>
      <c r="AJ282" s="325" t="str">
        <f>IF(AJ280="","",VLOOKUP(AJ280,'シフト記号表（勤務時間帯）'!$C$6:$U$35,19,FALSE))</f>
        <v/>
      </c>
      <c r="AK282" s="325" t="str">
        <f>IF(AK280="","",VLOOKUP(AK280,'シフト記号表（勤務時間帯）'!$C$6:$U$35,19,FALSE))</f>
        <v/>
      </c>
      <c r="AL282" s="325" t="str">
        <f>IF(AL280="","",VLOOKUP(AL280,'シフト記号表（勤務時間帯）'!$C$6:$U$35,19,FALSE))</f>
        <v/>
      </c>
      <c r="AM282" s="326" t="str">
        <f>IF(AM280="","",VLOOKUP(AM280,'シフト記号表（勤務時間帯）'!$C$6:$U$35,19,FALSE))</f>
        <v/>
      </c>
      <c r="AN282" s="324" t="str">
        <f>IF(AN280="","",VLOOKUP(AN280,'シフト記号表（勤務時間帯）'!$C$6:$U$35,19,FALSE))</f>
        <v/>
      </c>
      <c r="AO282" s="325" t="str">
        <f>IF(AO280="","",VLOOKUP(AO280,'シフト記号表（勤務時間帯）'!$C$6:$U$35,19,FALSE))</f>
        <v/>
      </c>
      <c r="AP282" s="325" t="str">
        <f>IF(AP280="","",VLOOKUP(AP280,'シフト記号表（勤務時間帯）'!$C$6:$U$35,19,FALSE))</f>
        <v/>
      </c>
      <c r="AQ282" s="325" t="str">
        <f>IF(AQ280="","",VLOOKUP(AQ280,'シフト記号表（勤務時間帯）'!$C$6:$U$35,19,FALSE))</f>
        <v/>
      </c>
      <c r="AR282" s="325" t="str">
        <f>IF(AR280="","",VLOOKUP(AR280,'シフト記号表（勤務時間帯）'!$C$6:$U$35,19,FALSE))</f>
        <v/>
      </c>
      <c r="AS282" s="325" t="str">
        <f>IF(AS280="","",VLOOKUP(AS280,'シフト記号表（勤務時間帯）'!$C$6:$U$35,19,FALSE))</f>
        <v/>
      </c>
      <c r="AT282" s="326" t="str">
        <f>IF(AT280="","",VLOOKUP(AT280,'シフト記号表（勤務時間帯）'!$C$6:$U$35,19,FALSE))</f>
        <v/>
      </c>
      <c r="AU282" s="324" t="str">
        <f>IF(AU280="","",VLOOKUP(AU280,'シフト記号表（勤務時間帯）'!$C$6:$U$35,19,FALSE))</f>
        <v/>
      </c>
      <c r="AV282" s="325" t="str">
        <f>IF(AV280="","",VLOOKUP(AV280,'シフト記号表（勤務時間帯）'!$C$6:$U$35,19,FALSE))</f>
        <v/>
      </c>
      <c r="AW282" s="325" t="str">
        <f>IF(AW280="","",VLOOKUP(AW280,'シフト記号表（勤務時間帯）'!$C$6:$U$35,19,FALSE))</f>
        <v/>
      </c>
      <c r="AX282" s="797">
        <f>IF($BB$3="４週",SUM(S282:AT282),IF($BB$3="暦月",SUM(S282:AW282),""))</f>
        <v>0</v>
      </c>
      <c r="AY282" s="798"/>
      <c r="AZ282" s="799">
        <f>IF($BB$3="４週",AX282/4,IF($BB$3="暦月",'勤務形態一覧表（100名）'!AX282/('勤務形態一覧表（100名）'!$BB$8/7),""))</f>
        <v>0</v>
      </c>
      <c r="BA282" s="800"/>
      <c r="BB282" s="847"/>
      <c r="BC282" s="761"/>
      <c r="BD282" s="761"/>
      <c r="BE282" s="761"/>
      <c r="BF282" s="762"/>
    </row>
    <row r="283" spans="2:58" ht="20.25" customHeight="1" x14ac:dyDescent="0.15">
      <c r="B283" s="831">
        <f>B280+1</f>
        <v>88</v>
      </c>
      <c r="C283" s="833"/>
      <c r="D283" s="834"/>
      <c r="E283" s="835"/>
      <c r="F283" s="327"/>
      <c r="G283" s="747"/>
      <c r="H283" s="750"/>
      <c r="I283" s="751"/>
      <c r="J283" s="751"/>
      <c r="K283" s="752"/>
      <c r="L283" s="754"/>
      <c r="M283" s="755"/>
      <c r="N283" s="755"/>
      <c r="O283" s="756"/>
      <c r="P283" s="763" t="s">
        <v>661</v>
      </c>
      <c r="Q283" s="764"/>
      <c r="R283" s="765"/>
      <c r="S283" s="392"/>
      <c r="T283" s="393"/>
      <c r="U283" s="393"/>
      <c r="V283" s="393"/>
      <c r="W283" s="393"/>
      <c r="X283" s="393"/>
      <c r="Y283" s="394"/>
      <c r="Z283" s="392"/>
      <c r="AA283" s="393"/>
      <c r="AB283" s="393"/>
      <c r="AC283" s="393"/>
      <c r="AD283" s="393"/>
      <c r="AE283" s="393"/>
      <c r="AF283" s="394"/>
      <c r="AG283" s="392"/>
      <c r="AH283" s="393"/>
      <c r="AI283" s="393"/>
      <c r="AJ283" s="393"/>
      <c r="AK283" s="393"/>
      <c r="AL283" s="393"/>
      <c r="AM283" s="394"/>
      <c r="AN283" s="392"/>
      <c r="AO283" s="393"/>
      <c r="AP283" s="393"/>
      <c r="AQ283" s="393"/>
      <c r="AR283" s="393"/>
      <c r="AS283" s="393"/>
      <c r="AT283" s="394"/>
      <c r="AU283" s="392"/>
      <c r="AV283" s="393"/>
      <c r="AW283" s="393"/>
      <c r="AX283" s="949"/>
      <c r="AY283" s="950"/>
      <c r="AZ283" s="951"/>
      <c r="BA283" s="952"/>
      <c r="BB283" s="782"/>
      <c r="BC283" s="755"/>
      <c r="BD283" s="755"/>
      <c r="BE283" s="755"/>
      <c r="BF283" s="756"/>
    </row>
    <row r="284" spans="2:58" ht="20.25" customHeight="1" x14ac:dyDescent="0.15">
      <c r="B284" s="831"/>
      <c r="C284" s="836"/>
      <c r="D284" s="837"/>
      <c r="E284" s="838"/>
      <c r="F284" s="319"/>
      <c r="G284" s="748"/>
      <c r="H284" s="753"/>
      <c r="I284" s="751"/>
      <c r="J284" s="751"/>
      <c r="K284" s="752"/>
      <c r="L284" s="757"/>
      <c r="M284" s="758"/>
      <c r="N284" s="758"/>
      <c r="O284" s="759"/>
      <c r="P284" s="787" t="s">
        <v>484</v>
      </c>
      <c r="Q284" s="788"/>
      <c r="R284" s="789"/>
      <c r="S284" s="320" t="str">
        <f>IF(S283="","",VLOOKUP(S283,'シフト記号表（勤務時間帯）'!$C$6:$K$35,9,FALSE))</f>
        <v/>
      </c>
      <c r="T284" s="321" t="str">
        <f>IF(T283="","",VLOOKUP(T283,'シフト記号表（勤務時間帯）'!$C$6:$K$35,9,FALSE))</f>
        <v/>
      </c>
      <c r="U284" s="321" t="str">
        <f>IF(U283="","",VLOOKUP(U283,'シフト記号表（勤務時間帯）'!$C$6:$K$35,9,FALSE))</f>
        <v/>
      </c>
      <c r="V284" s="321" t="str">
        <f>IF(V283="","",VLOOKUP(V283,'シフト記号表（勤務時間帯）'!$C$6:$K$35,9,FALSE))</f>
        <v/>
      </c>
      <c r="W284" s="321" t="str">
        <f>IF(W283="","",VLOOKUP(W283,'シフト記号表（勤務時間帯）'!$C$6:$K$35,9,FALSE))</f>
        <v/>
      </c>
      <c r="X284" s="321" t="str">
        <f>IF(X283="","",VLOOKUP(X283,'シフト記号表（勤務時間帯）'!$C$6:$K$35,9,FALSE))</f>
        <v/>
      </c>
      <c r="Y284" s="322" t="str">
        <f>IF(Y283="","",VLOOKUP(Y283,'シフト記号表（勤務時間帯）'!$C$6:$K$35,9,FALSE))</f>
        <v/>
      </c>
      <c r="Z284" s="320" t="str">
        <f>IF(Z283="","",VLOOKUP(Z283,'シフト記号表（勤務時間帯）'!$C$6:$K$35,9,FALSE))</f>
        <v/>
      </c>
      <c r="AA284" s="321" t="str">
        <f>IF(AA283="","",VLOOKUP(AA283,'シフト記号表（勤務時間帯）'!$C$6:$K$35,9,FALSE))</f>
        <v/>
      </c>
      <c r="AB284" s="321" t="str">
        <f>IF(AB283="","",VLOOKUP(AB283,'シフト記号表（勤務時間帯）'!$C$6:$K$35,9,FALSE))</f>
        <v/>
      </c>
      <c r="AC284" s="321" t="str">
        <f>IF(AC283="","",VLOOKUP(AC283,'シフト記号表（勤務時間帯）'!$C$6:$K$35,9,FALSE))</f>
        <v/>
      </c>
      <c r="AD284" s="321" t="str">
        <f>IF(AD283="","",VLOOKUP(AD283,'シフト記号表（勤務時間帯）'!$C$6:$K$35,9,FALSE))</f>
        <v/>
      </c>
      <c r="AE284" s="321" t="str">
        <f>IF(AE283="","",VLOOKUP(AE283,'シフト記号表（勤務時間帯）'!$C$6:$K$35,9,FALSE))</f>
        <v/>
      </c>
      <c r="AF284" s="322" t="str">
        <f>IF(AF283="","",VLOOKUP(AF283,'シフト記号表（勤務時間帯）'!$C$6:$K$35,9,FALSE))</f>
        <v/>
      </c>
      <c r="AG284" s="320" t="str">
        <f>IF(AG283="","",VLOOKUP(AG283,'シフト記号表（勤務時間帯）'!$C$6:$K$35,9,FALSE))</f>
        <v/>
      </c>
      <c r="AH284" s="321" t="str">
        <f>IF(AH283="","",VLOOKUP(AH283,'シフト記号表（勤務時間帯）'!$C$6:$K$35,9,FALSE))</f>
        <v/>
      </c>
      <c r="AI284" s="321" t="str">
        <f>IF(AI283="","",VLOOKUP(AI283,'シフト記号表（勤務時間帯）'!$C$6:$K$35,9,FALSE))</f>
        <v/>
      </c>
      <c r="AJ284" s="321" t="str">
        <f>IF(AJ283="","",VLOOKUP(AJ283,'シフト記号表（勤務時間帯）'!$C$6:$K$35,9,FALSE))</f>
        <v/>
      </c>
      <c r="AK284" s="321" t="str">
        <f>IF(AK283="","",VLOOKUP(AK283,'シフト記号表（勤務時間帯）'!$C$6:$K$35,9,FALSE))</f>
        <v/>
      </c>
      <c r="AL284" s="321" t="str">
        <f>IF(AL283="","",VLOOKUP(AL283,'シフト記号表（勤務時間帯）'!$C$6:$K$35,9,FALSE))</f>
        <v/>
      </c>
      <c r="AM284" s="322" t="str">
        <f>IF(AM283="","",VLOOKUP(AM283,'シフト記号表（勤務時間帯）'!$C$6:$K$35,9,FALSE))</f>
        <v/>
      </c>
      <c r="AN284" s="320" t="str">
        <f>IF(AN283="","",VLOOKUP(AN283,'シフト記号表（勤務時間帯）'!$C$6:$K$35,9,FALSE))</f>
        <v/>
      </c>
      <c r="AO284" s="321" t="str">
        <f>IF(AO283="","",VLOOKUP(AO283,'シフト記号表（勤務時間帯）'!$C$6:$K$35,9,FALSE))</f>
        <v/>
      </c>
      <c r="AP284" s="321" t="str">
        <f>IF(AP283="","",VLOOKUP(AP283,'シフト記号表（勤務時間帯）'!$C$6:$K$35,9,FALSE))</f>
        <v/>
      </c>
      <c r="AQ284" s="321" t="str">
        <f>IF(AQ283="","",VLOOKUP(AQ283,'シフト記号表（勤務時間帯）'!$C$6:$K$35,9,FALSE))</f>
        <v/>
      </c>
      <c r="AR284" s="321" t="str">
        <f>IF(AR283="","",VLOOKUP(AR283,'シフト記号表（勤務時間帯）'!$C$6:$K$35,9,FALSE))</f>
        <v/>
      </c>
      <c r="AS284" s="321" t="str">
        <f>IF(AS283="","",VLOOKUP(AS283,'シフト記号表（勤務時間帯）'!$C$6:$K$35,9,FALSE))</f>
        <v/>
      </c>
      <c r="AT284" s="322" t="str">
        <f>IF(AT283="","",VLOOKUP(AT283,'シフト記号表（勤務時間帯）'!$C$6:$K$35,9,FALSE))</f>
        <v/>
      </c>
      <c r="AU284" s="320" t="str">
        <f>IF(AU283="","",VLOOKUP(AU283,'シフト記号表（勤務時間帯）'!$C$6:$K$35,9,FALSE))</f>
        <v/>
      </c>
      <c r="AV284" s="321" t="str">
        <f>IF(AV283="","",VLOOKUP(AV283,'シフト記号表（勤務時間帯）'!$C$6:$K$35,9,FALSE))</f>
        <v/>
      </c>
      <c r="AW284" s="321" t="str">
        <f>IF(AW283="","",VLOOKUP(AW283,'シフト記号表（勤務時間帯）'!$C$6:$K$35,9,FALSE))</f>
        <v/>
      </c>
      <c r="AX284" s="790">
        <f>IF($BB$3="４週",SUM(S284:AT284),IF($BB$3="暦月",SUM(S284:AW284),""))</f>
        <v>0</v>
      </c>
      <c r="AY284" s="791"/>
      <c r="AZ284" s="792">
        <f>IF($BB$3="４週",AX284/4,IF($BB$3="暦月",'勤務形態一覧表（100名）'!AX284/('勤務形態一覧表（100名）'!$BB$8/7),""))</f>
        <v>0</v>
      </c>
      <c r="BA284" s="793"/>
      <c r="BB284" s="783"/>
      <c r="BC284" s="758"/>
      <c r="BD284" s="758"/>
      <c r="BE284" s="758"/>
      <c r="BF284" s="759"/>
    </row>
    <row r="285" spans="2:58" ht="20.25" customHeight="1" x14ac:dyDescent="0.15">
      <c r="B285" s="831"/>
      <c r="C285" s="839"/>
      <c r="D285" s="840"/>
      <c r="E285" s="841"/>
      <c r="F285" s="395">
        <f>C283</f>
        <v>0</v>
      </c>
      <c r="G285" s="749"/>
      <c r="H285" s="753"/>
      <c r="I285" s="751"/>
      <c r="J285" s="751"/>
      <c r="K285" s="752"/>
      <c r="L285" s="760"/>
      <c r="M285" s="761"/>
      <c r="N285" s="761"/>
      <c r="O285" s="762"/>
      <c r="P285" s="828" t="s">
        <v>485</v>
      </c>
      <c r="Q285" s="829"/>
      <c r="R285" s="830"/>
      <c r="S285" s="324" t="str">
        <f>IF(S283="","",VLOOKUP(S283,'シフト記号表（勤務時間帯）'!$C$6:$U$35,19,FALSE))</f>
        <v/>
      </c>
      <c r="T285" s="325" t="str">
        <f>IF(T283="","",VLOOKUP(T283,'シフト記号表（勤務時間帯）'!$C$6:$U$35,19,FALSE))</f>
        <v/>
      </c>
      <c r="U285" s="325" t="str">
        <f>IF(U283="","",VLOOKUP(U283,'シフト記号表（勤務時間帯）'!$C$6:$U$35,19,FALSE))</f>
        <v/>
      </c>
      <c r="V285" s="325" t="str">
        <f>IF(V283="","",VLOOKUP(V283,'シフト記号表（勤務時間帯）'!$C$6:$U$35,19,FALSE))</f>
        <v/>
      </c>
      <c r="W285" s="325" t="str">
        <f>IF(W283="","",VLOOKUP(W283,'シフト記号表（勤務時間帯）'!$C$6:$U$35,19,FALSE))</f>
        <v/>
      </c>
      <c r="X285" s="325" t="str">
        <f>IF(X283="","",VLOOKUP(X283,'シフト記号表（勤務時間帯）'!$C$6:$U$35,19,FALSE))</f>
        <v/>
      </c>
      <c r="Y285" s="326" t="str">
        <f>IF(Y283="","",VLOOKUP(Y283,'シフト記号表（勤務時間帯）'!$C$6:$U$35,19,FALSE))</f>
        <v/>
      </c>
      <c r="Z285" s="324" t="str">
        <f>IF(Z283="","",VLOOKUP(Z283,'シフト記号表（勤務時間帯）'!$C$6:$U$35,19,FALSE))</f>
        <v/>
      </c>
      <c r="AA285" s="325" t="str">
        <f>IF(AA283="","",VLOOKUP(AA283,'シフト記号表（勤務時間帯）'!$C$6:$U$35,19,FALSE))</f>
        <v/>
      </c>
      <c r="AB285" s="325" t="str">
        <f>IF(AB283="","",VLOOKUP(AB283,'シフト記号表（勤務時間帯）'!$C$6:$U$35,19,FALSE))</f>
        <v/>
      </c>
      <c r="AC285" s="325" t="str">
        <f>IF(AC283="","",VLOOKUP(AC283,'シフト記号表（勤務時間帯）'!$C$6:$U$35,19,FALSE))</f>
        <v/>
      </c>
      <c r="AD285" s="325" t="str">
        <f>IF(AD283="","",VLOOKUP(AD283,'シフト記号表（勤務時間帯）'!$C$6:$U$35,19,FALSE))</f>
        <v/>
      </c>
      <c r="AE285" s="325" t="str">
        <f>IF(AE283="","",VLOOKUP(AE283,'シフト記号表（勤務時間帯）'!$C$6:$U$35,19,FALSE))</f>
        <v/>
      </c>
      <c r="AF285" s="326" t="str">
        <f>IF(AF283="","",VLOOKUP(AF283,'シフト記号表（勤務時間帯）'!$C$6:$U$35,19,FALSE))</f>
        <v/>
      </c>
      <c r="AG285" s="324" t="str">
        <f>IF(AG283="","",VLOOKUP(AG283,'シフト記号表（勤務時間帯）'!$C$6:$U$35,19,FALSE))</f>
        <v/>
      </c>
      <c r="AH285" s="325" t="str">
        <f>IF(AH283="","",VLOOKUP(AH283,'シフト記号表（勤務時間帯）'!$C$6:$U$35,19,FALSE))</f>
        <v/>
      </c>
      <c r="AI285" s="325" t="str">
        <f>IF(AI283="","",VLOOKUP(AI283,'シフト記号表（勤務時間帯）'!$C$6:$U$35,19,FALSE))</f>
        <v/>
      </c>
      <c r="AJ285" s="325" t="str">
        <f>IF(AJ283="","",VLOOKUP(AJ283,'シフト記号表（勤務時間帯）'!$C$6:$U$35,19,FALSE))</f>
        <v/>
      </c>
      <c r="AK285" s="325" t="str">
        <f>IF(AK283="","",VLOOKUP(AK283,'シフト記号表（勤務時間帯）'!$C$6:$U$35,19,FALSE))</f>
        <v/>
      </c>
      <c r="AL285" s="325" t="str">
        <f>IF(AL283="","",VLOOKUP(AL283,'シフト記号表（勤務時間帯）'!$C$6:$U$35,19,FALSE))</f>
        <v/>
      </c>
      <c r="AM285" s="326" t="str">
        <f>IF(AM283="","",VLOOKUP(AM283,'シフト記号表（勤務時間帯）'!$C$6:$U$35,19,FALSE))</f>
        <v/>
      </c>
      <c r="AN285" s="324" t="str">
        <f>IF(AN283="","",VLOOKUP(AN283,'シフト記号表（勤務時間帯）'!$C$6:$U$35,19,FALSE))</f>
        <v/>
      </c>
      <c r="AO285" s="325" t="str">
        <f>IF(AO283="","",VLOOKUP(AO283,'シフト記号表（勤務時間帯）'!$C$6:$U$35,19,FALSE))</f>
        <v/>
      </c>
      <c r="AP285" s="325" t="str">
        <f>IF(AP283="","",VLOOKUP(AP283,'シフト記号表（勤務時間帯）'!$C$6:$U$35,19,FALSE))</f>
        <v/>
      </c>
      <c r="AQ285" s="325" t="str">
        <f>IF(AQ283="","",VLOOKUP(AQ283,'シフト記号表（勤務時間帯）'!$C$6:$U$35,19,FALSE))</f>
        <v/>
      </c>
      <c r="AR285" s="325" t="str">
        <f>IF(AR283="","",VLOOKUP(AR283,'シフト記号表（勤務時間帯）'!$C$6:$U$35,19,FALSE))</f>
        <v/>
      </c>
      <c r="AS285" s="325" t="str">
        <f>IF(AS283="","",VLOOKUP(AS283,'シフト記号表（勤務時間帯）'!$C$6:$U$35,19,FALSE))</f>
        <v/>
      </c>
      <c r="AT285" s="326" t="str">
        <f>IF(AT283="","",VLOOKUP(AT283,'シフト記号表（勤務時間帯）'!$C$6:$U$35,19,FALSE))</f>
        <v/>
      </c>
      <c r="AU285" s="324" t="str">
        <f>IF(AU283="","",VLOOKUP(AU283,'シフト記号表（勤務時間帯）'!$C$6:$U$35,19,FALSE))</f>
        <v/>
      </c>
      <c r="AV285" s="325" t="str">
        <f>IF(AV283="","",VLOOKUP(AV283,'シフト記号表（勤務時間帯）'!$C$6:$U$35,19,FALSE))</f>
        <v/>
      </c>
      <c r="AW285" s="325" t="str">
        <f>IF(AW283="","",VLOOKUP(AW283,'シフト記号表（勤務時間帯）'!$C$6:$U$35,19,FALSE))</f>
        <v/>
      </c>
      <c r="AX285" s="797">
        <f>IF($BB$3="４週",SUM(S285:AT285),IF($BB$3="暦月",SUM(S285:AW285),""))</f>
        <v>0</v>
      </c>
      <c r="AY285" s="798"/>
      <c r="AZ285" s="799">
        <f>IF($BB$3="４週",AX285/4,IF($BB$3="暦月",'勤務形態一覧表（100名）'!AX285/('勤務形態一覧表（100名）'!$BB$8/7),""))</f>
        <v>0</v>
      </c>
      <c r="BA285" s="800"/>
      <c r="BB285" s="847"/>
      <c r="BC285" s="761"/>
      <c r="BD285" s="761"/>
      <c r="BE285" s="761"/>
      <c r="BF285" s="762"/>
    </row>
    <row r="286" spans="2:58" ht="20.25" customHeight="1" x14ac:dyDescent="0.15">
      <c r="B286" s="831">
        <f>B283+1</f>
        <v>89</v>
      </c>
      <c r="C286" s="833"/>
      <c r="D286" s="834"/>
      <c r="E286" s="835"/>
      <c r="F286" s="327"/>
      <c r="G286" s="747"/>
      <c r="H286" s="750"/>
      <c r="I286" s="751"/>
      <c r="J286" s="751"/>
      <c r="K286" s="752"/>
      <c r="L286" s="754"/>
      <c r="M286" s="755"/>
      <c r="N286" s="755"/>
      <c r="O286" s="756"/>
      <c r="P286" s="763" t="s">
        <v>661</v>
      </c>
      <c r="Q286" s="764"/>
      <c r="R286" s="765"/>
      <c r="S286" s="392"/>
      <c r="T286" s="393"/>
      <c r="U286" s="393"/>
      <c r="V286" s="393"/>
      <c r="W286" s="393"/>
      <c r="X286" s="393"/>
      <c r="Y286" s="394"/>
      <c r="Z286" s="392"/>
      <c r="AA286" s="393"/>
      <c r="AB286" s="393"/>
      <c r="AC286" s="393"/>
      <c r="AD286" s="393"/>
      <c r="AE286" s="393"/>
      <c r="AF286" s="394"/>
      <c r="AG286" s="392"/>
      <c r="AH286" s="393"/>
      <c r="AI286" s="393"/>
      <c r="AJ286" s="393"/>
      <c r="AK286" s="393"/>
      <c r="AL286" s="393"/>
      <c r="AM286" s="394"/>
      <c r="AN286" s="392"/>
      <c r="AO286" s="393"/>
      <c r="AP286" s="393"/>
      <c r="AQ286" s="393"/>
      <c r="AR286" s="393"/>
      <c r="AS286" s="393"/>
      <c r="AT286" s="394"/>
      <c r="AU286" s="392"/>
      <c r="AV286" s="393"/>
      <c r="AW286" s="393"/>
      <c r="AX286" s="949"/>
      <c r="AY286" s="950"/>
      <c r="AZ286" s="951"/>
      <c r="BA286" s="952"/>
      <c r="BB286" s="782"/>
      <c r="BC286" s="755"/>
      <c r="BD286" s="755"/>
      <c r="BE286" s="755"/>
      <c r="BF286" s="756"/>
    </row>
    <row r="287" spans="2:58" ht="20.25" customHeight="1" x14ac:dyDescent="0.15">
      <c r="B287" s="831"/>
      <c r="C287" s="836"/>
      <c r="D287" s="837"/>
      <c r="E287" s="838"/>
      <c r="F287" s="319"/>
      <c r="G287" s="748"/>
      <c r="H287" s="753"/>
      <c r="I287" s="751"/>
      <c r="J287" s="751"/>
      <c r="K287" s="752"/>
      <c r="L287" s="757"/>
      <c r="M287" s="758"/>
      <c r="N287" s="758"/>
      <c r="O287" s="759"/>
      <c r="P287" s="787" t="s">
        <v>484</v>
      </c>
      <c r="Q287" s="788"/>
      <c r="R287" s="789"/>
      <c r="S287" s="320" t="str">
        <f>IF(S286="","",VLOOKUP(S286,'シフト記号表（勤務時間帯）'!$C$6:$K$35,9,FALSE))</f>
        <v/>
      </c>
      <c r="T287" s="321" t="str">
        <f>IF(T286="","",VLOOKUP(T286,'シフト記号表（勤務時間帯）'!$C$6:$K$35,9,FALSE))</f>
        <v/>
      </c>
      <c r="U287" s="321" t="str">
        <f>IF(U286="","",VLOOKUP(U286,'シフト記号表（勤務時間帯）'!$C$6:$K$35,9,FALSE))</f>
        <v/>
      </c>
      <c r="V287" s="321" t="str">
        <f>IF(V286="","",VLOOKUP(V286,'シフト記号表（勤務時間帯）'!$C$6:$K$35,9,FALSE))</f>
        <v/>
      </c>
      <c r="W287" s="321" t="str">
        <f>IF(W286="","",VLOOKUP(W286,'シフト記号表（勤務時間帯）'!$C$6:$K$35,9,FALSE))</f>
        <v/>
      </c>
      <c r="X287" s="321" t="str">
        <f>IF(X286="","",VLOOKUP(X286,'シフト記号表（勤務時間帯）'!$C$6:$K$35,9,FALSE))</f>
        <v/>
      </c>
      <c r="Y287" s="322" t="str">
        <f>IF(Y286="","",VLOOKUP(Y286,'シフト記号表（勤務時間帯）'!$C$6:$K$35,9,FALSE))</f>
        <v/>
      </c>
      <c r="Z287" s="320" t="str">
        <f>IF(Z286="","",VLOOKUP(Z286,'シフト記号表（勤務時間帯）'!$C$6:$K$35,9,FALSE))</f>
        <v/>
      </c>
      <c r="AA287" s="321" t="str">
        <f>IF(AA286="","",VLOOKUP(AA286,'シフト記号表（勤務時間帯）'!$C$6:$K$35,9,FALSE))</f>
        <v/>
      </c>
      <c r="AB287" s="321" t="str">
        <f>IF(AB286="","",VLOOKUP(AB286,'シフト記号表（勤務時間帯）'!$C$6:$K$35,9,FALSE))</f>
        <v/>
      </c>
      <c r="AC287" s="321" t="str">
        <f>IF(AC286="","",VLOOKUP(AC286,'シフト記号表（勤務時間帯）'!$C$6:$K$35,9,FALSE))</f>
        <v/>
      </c>
      <c r="AD287" s="321" t="str">
        <f>IF(AD286="","",VLOOKUP(AD286,'シフト記号表（勤務時間帯）'!$C$6:$K$35,9,FALSE))</f>
        <v/>
      </c>
      <c r="AE287" s="321" t="str">
        <f>IF(AE286="","",VLOOKUP(AE286,'シフト記号表（勤務時間帯）'!$C$6:$K$35,9,FALSE))</f>
        <v/>
      </c>
      <c r="AF287" s="322" t="str">
        <f>IF(AF286="","",VLOOKUP(AF286,'シフト記号表（勤務時間帯）'!$C$6:$K$35,9,FALSE))</f>
        <v/>
      </c>
      <c r="AG287" s="320" t="str">
        <f>IF(AG286="","",VLOOKUP(AG286,'シフト記号表（勤務時間帯）'!$C$6:$K$35,9,FALSE))</f>
        <v/>
      </c>
      <c r="AH287" s="321" t="str">
        <f>IF(AH286="","",VLOOKUP(AH286,'シフト記号表（勤務時間帯）'!$C$6:$K$35,9,FALSE))</f>
        <v/>
      </c>
      <c r="AI287" s="321" t="str">
        <f>IF(AI286="","",VLOOKUP(AI286,'シフト記号表（勤務時間帯）'!$C$6:$K$35,9,FALSE))</f>
        <v/>
      </c>
      <c r="AJ287" s="321" t="str">
        <f>IF(AJ286="","",VLOOKUP(AJ286,'シフト記号表（勤務時間帯）'!$C$6:$K$35,9,FALSE))</f>
        <v/>
      </c>
      <c r="AK287" s="321" t="str">
        <f>IF(AK286="","",VLOOKUP(AK286,'シフト記号表（勤務時間帯）'!$C$6:$K$35,9,FALSE))</f>
        <v/>
      </c>
      <c r="AL287" s="321" t="str">
        <f>IF(AL286="","",VLOOKUP(AL286,'シフト記号表（勤務時間帯）'!$C$6:$K$35,9,FALSE))</f>
        <v/>
      </c>
      <c r="AM287" s="322" t="str">
        <f>IF(AM286="","",VLOOKUP(AM286,'シフト記号表（勤務時間帯）'!$C$6:$K$35,9,FALSE))</f>
        <v/>
      </c>
      <c r="AN287" s="320" t="str">
        <f>IF(AN286="","",VLOOKUP(AN286,'シフト記号表（勤務時間帯）'!$C$6:$K$35,9,FALSE))</f>
        <v/>
      </c>
      <c r="AO287" s="321" t="str">
        <f>IF(AO286="","",VLOOKUP(AO286,'シフト記号表（勤務時間帯）'!$C$6:$K$35,9,FALSE))</f>
        <v/>
      </c>
      <c r="AP287" s="321" t="str">
        <f>IF(AP286="","",VLOOKUP(AP286,'シフト記号表（勤務時間帯）'!$C$6:$K$35,9,FALSE))</f>
        <v/>
      </c>
      <c r="AQ287" s="321" t="str">
        <f>IF(AQ286="","",VLOOKUP(AQ286,'シフト記号表（勤務時間帯）'!$C$6:$K$35,9,FALSE))</f>
        <v/>
      </c>
      <c r="AR287" s="321" t="str">
        <f>IF(AR286="","",VLOOKUP(AR286,'シフト記号表（勤務時間帯）'!$C$6:$K$35,9,FALSE))</f>
        <v/>
      </c>
      <c r="AS287" s="321" t="str">
        <f>IF(AS286="","",VLOOKUP(AS286,'シフト記号表（勤務時間帯）'!$C$6:$K$35,9,FALSE))</f>
        <v/>
      </c>
      <c r="AT287" s="322" t="str">
        <f>IF(AT286="","",VLOOKUP(AT286,'シフト記号表（勤務時間帯）'!$C$6:$K$35,9,FALSE))</f>
        <v/>
      </c>
      <c r="AU287" s="320" t="str">
        <f>IF(AU286="","",VLOOKUP(AU286,'シフト記号表（勤務時間帯）'!$C$6:$K$35,9,FALSE))</f>
        <v/>
      </c>
      <c r="AV287" s="321" t="str">
        <f>IF(AV286="","",VLOOKUP(AV286,'シフト記号表（勤務時間帯）'!$C$6:$K$35,9,FALSE))</f>
        <v/>
      </c>
      <c r="AW287" s="321" t="str">
        <f>IF(AW286="","",VLOOKUP(AW286,'シフト記号表（勤務時間帯）'!$C$6:$K$35,9,FALSE))</f>
        <v/>
      </c>
      <c r="AX287" s="790">
        <f>IF($BB$3="４週",SUM(S287:AT287),IF($BB$3="暦月",SUM(S287:AW287),""))</f>
        <v>0</v>
      </c>
      <c r="AY287" s="791"/>
      <c r="AZ287" s="792">
        <f>IF($BB$3="４週",AX287/4,IF($BB$3="暦月",'勤務形態一覧表（100名）'!AX287/('勤務形態一覧表（100名）'!$BB$8/7),""))</f>
        <v>0</v>
      </c>
      <c r="BA287" s="793"/>
      <c r="BB287" s="783"/>
      <c r="BC287" s="758"/>
      <c r="BD287" s="758"/>
      <c r="BE287" s="758"/>
      <c r="BF287" s="759"/>
    </row>
    <row r="288" spans="2:58" ht="20.25" customHeight="1" x14ac:dyDescent="0.15">
      <c r="B288" s="831"/>
      <c r="C288" s="839"/>
      <c r="D288" s="840"/>
      <c r="E288" s="841"/>
      <c r="F288" s="395">
        <f>C286</f>
        <v>0</v>
      </c>
      <c r="G288" s="749"/>
      <c r="H288" s="753"/>
      <c r="I288" s="751"/>
      <c r="J288" s="751"/>
      <c r="K288" s="752"/>
      <c r="L288" s="760"/>
      <c r="M288" s="761"/>
      <c r="N288" s="761"/>
      <c r="O288" s="762"/>
      <c r="P288" s="828" t="s">
        <v>485</v>
      </c>
      <c r="Q288" s="829"/>
      <c r="R288" s="830"/>
      <c r="S288" s="324" t="str">
        <f>IF(S286="","",VLOOKUP(S286,'シフト記号表（勤務時間帯）'!$C$6:$U$35,19,FALSE))</f>
        <v/>
      </c>
      <c r="T288" s="325" t="str">
        <f>IF(T286="","",VLOOKUP(T286,'シフト記号表（勤務時間帯）'!$C$6:$U$35,19,FALSE))</f>
        <v/>
      </c>
      <c r="U288" s="325" t="str">
        <f>IF(U286="","",VLOOKUP(U286,'シフト記号表（勤務時間帯）'!$C$6:$U$35,19,FALSE))</f>
        <v/>
      </c>
      <c r="V288" s="325" t="str">
        <f>IF(V286="","",VLOOKUP(V286,'シフト記号表（勤務時間帯）'!$C$6:$U$35,19,FALSE))</f>
        <v/>
      </c>
      <c r="W288" s="325" t="str">
        <f>IF(W286="","",VLOOKUP(W286,'シフト記号表（勤務時間帯）'!$C$6:$U$35,19,FALSE))</f>
        <v/>
      </c>
      <c r="X288" s="325" t="str">
        <f>IF(X286="","",VLOOKUP(X286,'シフト記号表（勤務時間帯）'!$C$6:$U$35,19,FALSE))</f>
        <v/>
      </c>
      <c r="Y288" s="326" t="str">
        <f>IF(Y286="","",VLOOKUP(Y286,'シフト記号表（勤務時間帯）'!$C$6:$U$35,19,FALSE))</f>
        <v/>
      </c>
      <c r="Z288" s="324" t="str">
        <f>IF(Z286="","",VLOOKUP(Z286,'シフト記号表（勤務時間帯）'!$C$6:$U$35,19,FALSE))</f>
        <v/>
      </c>
      <c r="AA288" s="325" t="str">
        <f>IF(AA286="","",VLOOKUP(AA286,'シフト記号表（勤務時間帯）'!$C$6:$U$35,19,FALSE))</f>
        <v/>
      </c>
      <c r="AB288" s="325" t="str">
        <f>IF(AB286="","",VLOOKUP(AB286,'シフト記号表（勤務時間帯）'!$C$6:$U$35,19,FALSE))</f>
        <v/>
      </c>
      <c r="AC288" s="325" t="str">
        <f>IF(AC286="","",VLOOKUP(AC286,'シフト記号表（勤務時間帯）'!$C$6:$U$35,19,FALSE))</f>
        <v/>
      </c>
      <c r="AD288" s="325" t="str">
        <f>IF(AD286="","",VLOOKUP(AD286,'シフト記号表（勤務時間帯）'!$C$6:$U$35,19,FALSE))</f>
        <v/>
      </c>
      <c r="AE288" s="325" t="str">
        <f>IF(AE286="","",VLOOKUP(AE286,'シフト記号表（勤務時間帯）'!$C$6:$U$35,19,FALSE))</f>
        <v/>
      </c>
      <c r="AF288" s="326" t="str">
        <f>IF(AF286="","",VLOOKUP(AF286,'シフト記号表（勤務時間帯）'!$C$6:$U$35,19,FALSE))</f>
        <v/>
      </c>
      <c r="AG288" s="324" t="str">
        <f>IF(AG286="","",VLOOKUP(AG286,'シフト記号表（勤務時間帯）'!$C$6:$U$35,19,FALSE))</f>
        <v/>
      </c>
      <c r="AH288" s="325" t="str">
        <f>IF(AH286="","",VLOOKUP(AH286,'シフト記号表（勤務時間帯）'!$C$6:$U$35,19,FALSE))</f>
        <v/>
      </c>
      <c r="AI288" s="325" t="str">
        <f>IF(AI286="","",VLOOKUP(AI286,'シフト記号表（勤務時間帯）'!$C$6:$U$35,19,FALSE))</f>
        <v/>
      </c>
      <c r="AJ288" s="325" t="str">
        <f>IF(AJ286="","",VLOOKUP(AJ286,'シフト記号表（勤務時間帯）'!$C$6:$U$35,19,FALSE))</f>
        <v/>
      </c>
      <c r="AK288" s="325" t="str">
        <f>IF(AK286="","",VLOOKUP(AK286,'シフト記号表（勤務時間帯）'!$C$6:$U$35,19,FALSE))</f>
        <v/>
      </c>
      <c r="AL288" s="325" t="str">
        <f>IF(AL286="","",VLOOKUP(AL286,'シフト記号表（勤務時間帯）'!$C$6:$U$35,19,FALSE))</f>
        <v/>
      </c>
      <c r="AM288" s="326" t="str">
        <f>IF(AM286="","",VLOOKUP(AM286,'シフト記号表（勤務時間帯）'!$C$6:$U$35,19,FALSE))</f>
        <v/>
      </c>
      <c r="AN288" s="324" t="str">
        <f>IF(AN286="","",VLOOKUP(AN286,'シフト記号表（勤務時間帯）'!$C$6:$U$35,19,FALSE))</f>
        <v/>
      </c>
      <c r="AO288" s="325" t="str">
        <f>IF(AO286="","",VLOOKUP(AO286,'シフト記号表（勤務時間帯）'!$C$6:$U$35,19,FALSE))</f>
        <v/>
      </c>
      <c r="AP288" s="325" t="str">
        <f>IF(AP286="","",VLOOKUP(AP286,'シフト記号表（勤務時間帯）'!$C$6:$U$35,19,FALSE))</f>
        <v/>
      </c>
      <c r="AQ288" s="325" t="str">
        <f>IF(AQ286="","",VLOOKUP(AQ286,'シフト記号表（勤務時間帯）'!$C$6:$U$35,19,FALSE))</f>
        <v/>
      </c>
      <c r="AR288" s="325" t="str">
        <f>IF(AR286="","",VLOOKUP(AR286,'シフト記号表（勤務時間帯）'!$C$6:$U$35,19,FALSE))</f>
        <v/>
      </c>
      <c r="AS288" s="325" t="str">
        <f>IF(AS286="","",VLOOKUP(AS286,'シフト記号表（勤務時間帯）'!$C$6:$U$35,19,FALSE))</f>
        <v/>
      </c>
      <c r="AT288" s="326" t="str">
        <f>IF(AT286="","",VLOOKUP(AT286,'シフト記号表（勤務時間帯）'!$C$6:$U$35,19,FALSE))</f>
        <v/>
      </c>
      <c r="AU288" s="324" t="str">
        <f>IF(AU286="","",VLOOKUP(AU286,'シフト記号表（勤務時間帯）'!$C$6:$U$35,19,FALSE))</f>
        <v/>
      </c>
      <c r="AV288" s="325" t="str">
        <f>IF(AV286="","",VLOOKUP(AV286,'シフト記号表（勤務時間帯）'!$C$6:$U$35,19,FALSE))</f>
        <v/>
      </c>
      <c r="AW288" s="325" t="str">
        <f>IF(AW286="","",VLOOKUP(AW286,'シフト記号表（勤務時間帯）'!$C$6:$U$35,19,FALSE))</f>
        <v/>
      </c>
      <c r="AX288" s="797">
        <f>IF($BB$3="４週",SUM(S288:AT288),IF($BB$3="暦月",SUM(S288:AW288),""))</f>
        <v>0</v>
      </c>
      <c r="AY288" s="798"/>
      <c r="AZ288" s="799">
        <f>IF($BB$3="４週",AX288/4,IF($BB$3="暦月",'勤務形態一覧表（100名）'!AX288/('勤務形態一覧表（100名）'!$BB$8/7),""))</f>
        <v>0</v>
      </c>
      <c r="BA288" s="800"/>
      <c r="BB288" s="847"/>
      <c r="BC288" s="761"/>
      <c r="BD288" s="761"/>
      <c r="BE288" s="761"/>
      <c r="BF288" s="762"/>
    </row>
    <row r="289" spans="2:58" ht="20.25" customHeight="1" x14ac:dyDescent="0.15">
      <c r="B289" s="831">
        <f>B286+1</f>
        <v>90</v>
      </c>
      <c r="C289" s="833"/>
      <c r="D289" s="834"/>
      <c r="E289" s="835"/>
      <c r="F289" s="327"/>
      <c r="G289" s="747"/>
      <c r="H289" s="750"/>
      <c r="I289" s="751"/>
      <c r="J289" s="751"/>
      <c r="K289" s="752"/>
      <c r="L289" s="754"/>
      <c r="M289" s="755"/>
      <c r="N289" s="755"/>
      <c r="O289" s="756"/>
      <c r="P289" s="763" t="s">
        <v>661</v>
      </c>
      <c r="Q289" s="764"/>
      <c r="R289" s="765"/>
      <c r="S289" s="392"/>
      <c r="T289" s="393"/>
      <c r="U289" s="393"/>
      <c r="V289" s="393"/>
      <c r="W289" s="393"/>
      <c r="X289" s="393"/>
      <c r="Y289" s="394"/>
      <c r="Z289" s="392"/>
      <c r="AA289" s="393"/>
      <c r="AB289" s="393"/>
      <c r="AC289" s="393"/>
      <c r="AD289" s="393"/>
      <c r="AE289" s="393"/>
      <c r="AF289" s="394"/>
      <c r="AG289" s="392"/>
      <c r="AH289" s="393"/>
      <c r="AI289" s="393"/>
      <c r="AJ289" s="393"/>
      <c r="AK289" s="393"/>
      <c r="AL289" s="393"/>
      <c r="AM289" s="394"/>
      <c r="AN289" s="392"/>
      <c r="AO289" s="393"/>
      <c r="AP289" s="393"/>
      <c r="AQ289" s="393"/>
      <c r="AR289" s="393"/>
      <c r="AS289" s="393"/>
      <c r="AT289" s="394"/>
      <c r="AU289" s="392"/>
      <c r="AV289" s="393"/>
      <c r="AW289" s="393"/>
      <c r="AX289" s="949"/>
      <c r="AY289" s="950"/>
      <c r="AZ289" s="951"/>
      <c r="BA289" s="952"/>
      <c r="BB289" s="782"/>
      <c r="BC289" s="755"/>
      <c r="BD289" s="755"/>
      <c r="BE289" s="755"/>
      <c r="BF289" s="756"/>
    </row>
    <row r="290" spans="2:58" ht="20.25" customHeight="1" x14ac:dyDescent="0.15">
      <c r="B290" s="831"/>
      <c r="C290" s="836"/>
      <c r="D290" s="837"/>
      <c r="E290" s="838"/>
      <c r="F290" s="319"/>
      <c r="G290" s="748"/>
      <c r="H290" s="753"/>
      <c r="I290" s="751"/>
      <c r="J290" s="751"/>
      <c r="K290" s="752"/>
      <c r="L290" s="757"/>
      <c r="M290" s="758"/>
      <c r="N290" s="758"/>
      <c r="O290" s="759"/>
      <c r="P290" s="787" t="s">
        <v>484</v>
      </c>
      <c r="Q290" s="788"/>
      <c r="R290" s="789"/>
      <c r="S290" s="320" t="str">
        <f>IF(S289="","",VLOOKUP(S289,'シフト記号表（勤務時間帯）'!$C$6:$K$35,9,FALSE))</f>
        <v/>
      </c>
      <c r="T290" s="321" t="str">
        <f>IF(T289="","",VLOOKUP(T289,'シフト記号表（勤務時間帯）'!$C$6:$K$35,9,FALSE))</f>
        <v/>
      </c>
      <c r="U290" s="321" t="str">
        <f>IF(U289="","",VLOOKUP(U289,'シフト記号表（勤務時間帯）'!$C$6:$K$35,9,FALSE))</f>
        <v/>
      </c>
      <c r="V290" s="321" t="str">
        <f>IF(V289="","",VLOOKUP(V289,'シフト記号表（勤務時間帯）'!$C$6:$K$35,9,FALSE))</f>
        <v/>
      </c>
      <c r="W290" s="321" t="str">
        <f>IF(W289="","",VLOOKUP(W289,'シフト記号表（勤務時間帯）'!$C$6:$K$35,9,FALSE))</f>
        <v/>
      </c>
      <c r="X290" s="321" t="str">
        <f>IF(X289="","",VLOOKUP(X289,'シフト記号表（勤務時間帯）'!$C$6:$K$35,9,FALSE))</f>
        <v/>
      </c>
      <c r="Y290" s="322" t="str">
        <f>IF(Y289="","",VLOOKUP(Y289,'シフト記号表（勤務時間帯）'!$C$6:$K$35,9,FALSE))</f>
        <v/>
      </c>
      <c r="Z290" s="320" t="str">
        <f>IF(Z289="","",VLOOKUP(Z289,'シフト記号表（勤務時間帯）'!$C$6:$K$35,9,FALSE))</f>
        <v/>
      </c>
      <c r="AA290" s="321" t="str">
        <f>IF(AA289="","",VLOOKUP(AA289,'シフト記号表（勤務時間帯）'!$C$6:$K$35,9,FALSE))</f>
        <v/>
      </c>
      <c r="AB290" s="321" t="str">
        <f>IF(AB289="","",VLOOKUP(AB289,'シフト記号表（勤務時間帯）'!$C$6:$K$35,9,FALSE))</f>
        <v/>
      </c>
      <c r="AC290" s="321" t="str">
        <f>IF(AC289="","",VLOOKUP(AC289,'シフト記号表（勤務時間帯）'!$C$6:$K$35,9,FALSE))</f>
        <v/>
      </c>
      <c r="AD290" s="321" t="str">
        <f>IF(AD289="","",VLOOKUP(AD289,'シフト記号表（勤務時間帯）'!$C$6:$K$35,9,FALSE))</f>
        <v/>
      </c>
      <c r="AE290" s="321" t="str">
        <f>IF(AE289="","",VLOOKUP(AE289,'シフト記号表（勤務時間帯）'!$C$6:$K$35,9,FALSE))</f>
        <v/>
      </c>
      <c r="AF290" s="322" t="str">
        <f>IF(AF289="","",VLOOKUP(AF289,'シフト記号表（勤務時間帯）'!$C$6:$K$35,9,FALSE))</f>
        <v/>
      </c>
      <c r="AG290" s="320" t="str">
        <f>IF(AG289="","",VLOOKUP(AG289,'シフト記号表（勤務時間帯）'!$C$6:$K$35,9,FALSE))</f>
        <v/>
      </c>
      <c r="AH290" s="321" t="str">
        <f>IF(AH289="","",VLOOKUP(AH289,'シフト記号表（勤務時間帯）'!$C$6:$K$35,9,FALSE))</f>
        <v/>
      </c>
      <c r="AI290" s="321" t="str">
        <f>IF(AI289="","",VLOOKUP(AI289,'シフト記号表（勤務時間帯）'!$C$6:$K$35,9,FALSE))</f>
        <v/>
      </c>
      <c r="AJ290" s="321" t="str">
        <f>IF(AJ289="","",VLOOKUP(AJ289,'シフト記号表（勤務時間帯）'!$C$6:$K$35,9,FALSE))</f>
        <v/>
      </c>
      <c r="AK290" s="321" t="str">
        <f>IF(AK289="","",VLOOKUP(AK289,'シフト記号表（勤務時間帯）'!$C$6:$K$35,9,FALSE))</f>
        <v/>
      </c>
      <c r="AL290" s="321" t="str">
        <f>IF(AL289="","",VLOOKUP(AL289,'シフト記号表（勤務時間帯）'!$C$6:$K$35,9,FALSE))</f>
        <v/>
      </c>
      <c r="AM290" s="322" t="str">
        <f>IF(AM289="","",VLOOKUP(AM289,'シフト記号表（勤務時間帯）'!$C$6:$K$35,9,FALSE))</f>
        <v/>
      </c>
      <c r="AN290" s="320" t="str">
        <f>IF(AN289="","",VLOOKUP(AN289,'シフト記号表（勤務時間帯）'!$C$6:$K$35,9,FALSE))</f>
        <v/>
      </c>
      <c r="AO290" s="321" t="str">
        <f>IF(AO289="","",VLOOKUP(AO289,'シフト記号表（勤務時間帯）'!$C$6:$K$35,9,FALSE))</f>
        <v/>
      </c>
      <c r="AP290" s="321" t="str">
        <f>IF(AP289="","",VLOOKUP(AP289,'シフト記号表（勤務時間帯）'!$C$6:$K$35,9,FALSE))</f>
        <v/>
      </c>
      <c r="AQ290" s="321" t="str">
        <f>IF(AQ289="","",VLOOKUP(AQ289,'シフト記号表（勤務時間帯）'!$C$6:$K$35,9,FALSE))</f>
        <v/>
      </c>
      <c r="AR290" s="321" t="str">
        <f>IF(AR289="","",VLOOKUP(AR289,'シフト記号表（勤務時間帯）'!$C$6:$K$35,9,FALSE))</f>
        <v/>
      </c>
      <c r="AS290" s="321" t="str">
        <f>IF(AS289="","",VLOOKUP(AS289,'シフト記号表（勤務時間帯）'!$C$6:$K$35,9,FALSE))</f>
        <v/>
      </c>
      <c r="AT290" s="322" t="str">
        <f>IF(AT289="","",VLOOKUP(AT289,'シフト記号表（勤務時間帯）'!$C$6:$K$35,9,FALSE))</f>
        <v/>
      </c>
      <c r="AU290" s="320" t="str">
        <f>IF(AU289="","",VLOOKUP(AU289,'シフト記号表（勤務時間帯）'!$C$6:$K$35,9,FALSE))</f>
        <v/>
      </c>
      <c r="AV290" s="321" t="str">
        <f>IF(AV289="","",VLOOKUP(AV289,'シフト記号表（勤務時間帯）'!$C$6:$K$35,9,FALSE))</f>
        <v/>
      </c>
      <c r="AW290" s="321" t="str">
        <f>IF(AW289="","",VLOOKUP(AW289,'シフト記号表（勤務時間帯）'!$C$6:$K$35,9,FALSE))</f>
        <v/>
      </c>
      <c r="AX290" s="790">
        <f>IF($BB$3="４週",SUM(S290:AT290),IF($BB$3="暦月",SUM(S290:AW290),""))</f>
        <v>0</v>
      </c>
      <c r="AY290" s="791"/>
      <c r="AZ290" s="792">
        <f>IF($BB$3="４週",AX290/4,IF($BB$3="暦月",'勤務形態一覧表（100名）'!AX290/('勤務形態一覧表（100名）'!$BB$8/7),""))</f>
        <v>0</v>
      </c>
      <c r="BA290" s="793"/>
      <c r="BB290" s="783"/>
      <c r="BC290" s="758"/>
      <c r="BD290" s="758"/>
      <c r="BE290" s="758"/>
      <c r="BF290" s="759"/>
    </row>
    <row r="291" spans="2:58" ht="20.25" customHeight="1" x14ac:dyDescent="0.15">
      <c r="B291" s="831"/>
      <c r="C291" s="839"/>
      <c r="D291" s="840"/>
      <c r="E291" s="841"/>
      <c r="F291" s="395">
        <f>C289</f>
        <v>0</v>
      </c>
      <c r="G291" s="749"/>
      <c r="H291" s="753"/>
      <c r="I291" s="751"/>
      <c r="J291" s="751"/>
      <c r="K291" s="752"/>
      <c r="L291" s="760"/>
      <c r="M291" s="761"/>
      <c r="N291" s="761"/>
      <c r="O291" s="762"/>
      <c r="P291" s="828" t="s">
        <v>485</v>
      </c>
      <c r="Q291" s="829"/>
      <c r="R291" s="830"/>
      <c r="S291" s="324" t="str">
        <f>IF(S289="","",VLOOKUP(S289,'シフト記号表（勤務時間帯）'!$C$6:$U$35,19,FALSE))</f>
        <v/>
      </c>
      <c r="T291" s="325" t="str">
        <f>IF(T289="","",VLOOKUP(T289,'シフト記号表（勤務時間帯）'!$C$6:$U$35,19,FALSE))</f>
        <v/>
      </c>
      <c r="U291" s="325" t="str">
        <f>IF(U289="","",VLOOKUP(U289,'シフト記号表（勤務時間帯）'!$C$6:$U$35,19,FALSE))</f>
        <v/>
      </c>
      <c r="V291" s="325" t="str">
        <f>IF(V289="","",VLOOKUP(V289,'シフト記号表（勤務時間帯）'!$C$6:$U$35,19,FALSE))</f>
        <v/>
      </c>
      <c r="W291" s="325" t="str">
        <f>IF(W289="","",VLOOKUP(W289,'シフト記号表（勤務時間帯）'!$C$6:$U$35,19,FALSE))</f>
        <v/>
      </c>
      <c r="X291" s="325" t="str">
        <f>IF(X289="","",VLOOKUP(X289,'シフト記号表（勤務時間帯）'!$C$6:$U$35,19,FALSE))</f>
        <v/>
      </c>
      <c r="Y291" s="326" t="str">
        <f>IF(Y289="","",VLOOKUP(Y289,'シフト記号表（勤務時間帯）'!$C$6:$U$35,19,FALSE))</f>
        <v/>
      </c>
      <c r="Z291" s="324" t="str">
        <f>IF(Z289="","",VLOOKUP(Z289,'シフト記号表（勤務時間帯）'!$C$6:$U$35,19,FALSE))</f>
        <v/>
      </c>
      <c r="AA291" s="325" t="str">
        <f>IF(AA289="","",VLOOKUP(AA289,'シフト記号表（勤務時間帯）'!$C$6:$U$35,19,FALSE))</f>
        <v/>
      </c>
      <c r="AB291" s="325" t="str">
        <f>IF(AB289="","",VLOOKUP(AB289,'シフト記号表（勤務時間帯）'!$C$6:$U$35,19,FALSE))</f>
        <v/>
      </c>
      <c r="AC291" s="325" t="str">
        <f>IF(AC289="","",VLOOKUP(AC289,'シフト記号表（勤務時間帯）'!$C$6:$U$35,19,FALSE))</f>
        <v/>
      </c>
      <c r="AD291" s="325" t="str">
        <f>IF(AD289="","",VLOOKUP(AD289,'シフト記号表（勤務時間帯）'!$C$6:$U$35,19,FALSE))</f>
        <v/>
      </c>
      <c r="AE291" s="325" t="str">
        <f>IF(AE289="","",VLOOKUP(AE289,'シフト記号表（勤務時間帯）'!$C$6:$U$35,19,FALSE))</f>
        <v/>
      </c>
      <c r="AF291" s="326" t="str">
        <f>IF(AF289="","",VLOOKUP(AF289,'シフト記号表（勤務時間帯）'!$C$6:$U$35,19,FALSE))</f>
        <v/>
      </c>
      <c r="AG291" s="324" t="str">
        <f>IF(AG289="","",VLOOKUP(AG289,'シフト記号表（勤務時間帯）'!$C$6:$U$35,19,FALSE))</f>
        <v/>
      </c>
      <c r="AH291" s="325" t="str">
        <f>IF(AH289="","",VLOOKUP(AH289,'シフト記号表（勤務時間帯）'!$C$6:$U$35,19,FALSE))</f>
        <v/>
      </c>
      <c r="AI291" s="325" t="str">
        <f>IF(AI289="","",VLOOKUP(AI289,'シフト記号表（勤務時間帯）'!$C$6:$U$35,19,FALSE))</f>
        <v/>
      </c>
      <c r="AJ291" s="325" t="str">
        <f>IF(AJ289="","",VLOOKUP(AJ289,'シフト記号表（勤務時間帯）'!$C$6:$U$35,19,FALSE))</f>
        <v/>
      </c>
      <c r="AK291" s="325" t="str">
        <f>IF(AK289="","",VLOOKUP(AK289,'シフト記号表（勤務時間帯）'!$C$6:$U$35,19,FALSE))</f>
        <v/>
      </c>
      <c r="AL291" s="325" t="str">
        <f>IF(AL289="","",VLOOKUP(AL289,'シフト記号表（勤務時間帯）'!$C$6:$U$35,19,FALSE))</f>
        <v/>
      </c>
      <c r="AM291" s="326" t="str">
        <f>IF(AM289="","",VLOOKUP(AM289,'シフト記号表（勤務時間帯）'!$C$6:$U$35,19,FALSE))</f>
        <v/>
      </c>
      <c r="AN291" s="324" t="str">
        <f>IF(AN289="","",VLOOKUP(AN289,'シフト記号表（勤務時間帯）'!$C$6:$U$35,19,FALSE))</f>
        <v/>
      </c>
      <c r="AO291" s="325" t="str">
        <f>IF(AO289="","",VLOOKUP(AO289,'シフト記号表（勤務時間帯）'!$C$6:$U$35,19,FALSE))</f>
        <v/>
      </c>
      <c r="AP291" s="325" t="str">
        <f>IF(AP289="","",VLOOKUP(AP289,'シフト記号表（勤務時間帯）'!$C$6:$U$35,19,FALSE))</f>
        <v/>
      </c>
      <c r="AQ291" s="325" t="str">
        <f>IF(AQ289="","",VLOOKUP(AQ289,'シフト記号表（勤務時間帯）'!$C$6:$U$35,19,FALSE))</f>
        <v/>
      </c>
      <c r="AR291" s="325" t="str">
        <f>IF(AR289="","",VLOOKUP(AR289,'シフト記号表（勤務時間帯）'!$C$6:$U$35,19,FALSE))</f>
        <v/>
      </c>
      <c r="AS291" s="325" t="str">
        <f>IF(AS289="","",VLOOKUP(AS289,'シフト記号表（勤務時間帯）'!$C$6:$U$35,19,FALSE))</f>
        <v/>
      </c>
      <c r="AT291" s="326" t="str">
        <f>IF(AT289="","",VLOOKUP(AT289,'シフト記号表（勤務時間帯）'!$C$6:$U$35,19,FALSE))</f>
        <v/>
      </c>
      <c r="AU291" s="324" t="str">
        <f>IF(AU289="","",VLOOKUP(AU289,'シフト記号表（勤務時間帯）'!$C$6:$U$35,19,FALSE))</f>
        <v/>
      </c>
      <c r="AV291" s="325" t="str">
        <f>IF(AV289="","",VLOOKUP(AV289,'シフト記号表（勤務時間帯）'!$C$6:$U$35,19,FALSE))</f>
        <v/>
      </c>
      <c r="AW291" s="325" t="str">
        <f>IF(AW289="","",VLOOKUP(AW289,'シフト記号表（勤務時間帯）'!$C$6:$U$35,19,FALSE))</f>
        <v/>
      </c>
      <c r="AX291" s="797">
        <f>IF($BB$3="４週",SUM(S291:AT291),IF($BB$3="暦月",SUM(S291:AW291),""))</f>
        <v>0</v>
      </c>
      <c r="AY291" s="798"/>
      <c r="AZ291" s="799">
        <f>IF($BB$3="４週",AX291/4,IF($BB$3="暦月",'勤務形態一覧表（100名）'!AX291/('勤務形態一覧表（100名）'!$BB$8/7),""))</f>
        <v>0</v>
      </c>
      <c r="BA291" s="800"/>
      <c r="BB291" s="847"/>
      <c r="BC291" s="761"/>
      <c r="BD291" s="761"/>
      <c r="BE291" s="761"/>
      <c r="BF291" s="762"/>
    </row>
    <row r="292" spans="2:58" ht="20.25" customHeight="1" x14ac:dyDescent="0.15">
      <c r="B292" s="831">
        <f>B289+1</f>
        <v>91</v>
      </c>
      <c r="C292" s="833"/>
      <c r="D292" s="834"/>
      <c r="E292" s="835"/>
      <c r="F292" s="327"/>
      <c r="G292" s="747"/>
      <c r="H292" s="750"/>
      <c r="I292" s="751"/>
      <c r="J292" s="751"/>
      <c r="K292" s="752"/>
      <c r="L292" s="754"/>
      <c r="M292" s="755"/>
      <c r="N292" s="755"/>
      <c r="O292" s="756"/>
      <c r="P292" s="763" t="s">
        <v>661</v>
      </c>
      <c r="Q292" s="764"/>
      <c r="R292" s="765"/>
      <c r="S292" s="392"/>
      <c r="T292" s="393"/>
      <c r="U292" s="393"/>
      <c r="V292" s="393"/>
      <c r="W292" s="393"/>
      <c r="X292" s="393"/>
      <c r="Y292" s="394"/>
      <c r="Z292" s="392"/>
      <c r="AA292" s="393"/>
      <c r="AB292" s="393"/>
      <c r="AC292" s="393"/>
      <c r="AD292" s="393"/>
      <c r="AE292" s="393"/>
      <c r="AF292" s="394"/>
      <c r="AG292" s="392"/>
      <c r="AH292" s="393"/>
      <c r="AI292" s="393"/>
      <c r="AJ292" s="393"/>
      <c r="AK292" s="393"/>
      <c r="AL292" s="393"/>
      <c r="AM292" s="394"/>
      <c r="AN292" s="392"/>
      <c r="AO292" s="393"/>
      <c r="AP292" s="393"/>
      <c r="AQ292" s="393"/>
      <c r="AR292" s="393"/>
      <c r="AS292" s="393"/>
      <c r="AT292" s="394"/>
      <c r="AU292" s="392"/>
      <c r="AV292" s="393"/>
      <c r="AW292" s="393"/>
      <c r="AX292" s="949"/>
      <c r="AY292" s="950"/>
      <c r="AZ292" s="951"/>
      <c r="BA292" s="952"/>
      <c r="BB292" s="782"/>
      <c r="BC292" s="755"/>
      <c r="BD292" s="755"/>
      <c r="BE292" s="755"/>
      <c r="BF292" s="756"/>
    </row>
    <row r="293" spans="2:58" ht="20.25" customHeight="1" x14ac:dyDescent="0.15">
      <c r="B293" s="831"/>
      <c r="C293" s="836"/>
      <c r="D293" s="837"/>
      <c r="E293" s="838"/>
      <c r="F293" s="319"/>
      <c r="G293" s="748"/>
      <c r="H293" s="753"/>
      <c r="I293" s="751"/>
      <c r="J293" s="751"/>
      <c r="K293" s="752"/>
      <c r="L293" s="757"/>
      <c r="M293" s="758"/>
      <c r="N293" s="758"/>
      <c r="O293" s="759"/>
      <c r="P293" s="787" t="s">
        <v>484</v>
      </c>
      <c r="Q293" s="788"/>
      <c r="R293" s="789"/>
      <c r="S293" s="320" t="str">
        <f>IF(S292="","",VLOOKUP(S292,'シフト記号表（勤務時間帯）'!$C$6:$K$35,9,FALSE))</f>
        <v/>
      </c>
      <c r="T293" s="321" t="str">
        <f>IF(T292="","",VLOOKUP(T292,'シフト記号表（勤務時間帯）'!$C$6:$K$35,9,FALSE))</f>
        <v/>
      </c>
      <c r="U293" s="321" t="str">
        <f>IF(U292="","",VLOOKUP(U292,'シフト記号表（勤務時間帯）'!$C$6:$K$35,9,FALSE))</f>
        <v/>
      </c>
      <c r="V293" s="321" t="str">
        <f>IF(V292="","",VLOOKUP(V292,'シフト記号表（勤務時間帯）'!$C$6:$K$35,9,FALSE))</f>
        <v/>
      </c>
      <c r="W293" s="321" t="str">
        <f>IF(W292="","",VLOOKUP(W292,'シフト記号表（勤務時間帯）'!$C$6:$K$35,9,FALSE))</f>
        <v/>
      </c>
      <c r="X293" s="321" t="str">
        <f>IF(X292="","",VLOOKUP(X292,'シフト記号表（勤務時間帯）'!$C$6:$K$35,9,FALSE))</f>
        <v/>
      </c>
      <c r="Y293" s="322" t="str">
        <f>IF(Y292="","",VLOOKUP(Y292,'シフト記号表（勤務時間帯）'!$C$6:$K$35,9,FALSE))</f>
        <v/>
      </c>
      <c r="Z293" s="320" t="str">
        <f>IF(Z292="","",VLOOKUP(Z292,'シフト記号表（勤務時間帯）'!$C$6:$K$35,9,FALSE))</f>
        <v/>
      </c>
      <c r="AA293" s="321" t="str">
        <f>IF(AA292="","",VLOOKUP(AA292,'シフト記号表（勤務時間帯）'!$C$6:$K$35,9,FALSE))</f>
        <v/>
      </c>
      <c r="AB293" s="321" t="str">
        <f>IF(AB292="","",VLOOKUP(AB292,'シフト記号表（勤務時間帯）'!$C$6:$K$35,9,FALSE))</f>
        <v/>
      </c>
      <c r="AC293" s="321" t="str">
        <f>IF(AC292="","",VLOOKUP(AC292,'シフト記号表（勤務時間帯）'!$C$6:$K$35,9,FALSE))</f>
        <v/>
      </c>
      <c r="AD293" s="321" t="str">
        <f>IF(AD292="","",VLOOKUP(AD292,'シフト記号表（勤務時間帯）'!$C$6:$K$35,9,FALSE))</f>
        <v/>
      </c>
      <c r="AE293" s="321" t="str">
        <f>IF(AE292="","",VLOOKUP(AE292,'シフト記号表（勤務時間帯）'!$C$6:$K$35,9,FALSE))</f>
        <v/>
      </c>
      <c r="AF293" s="322" t="str">
        <f>IF(AF292="","",VLOOKUP(AF292,'シフト記号表（勤務時間帯）'!$C$6:$K$35,9,FALSE))</f>
        <v/>
      </c>
      <c r="AG293" s="320" t="str">
        <f>IF(AG292="","",VLOOKUP(AG292,'シフト記号表（勤務時間帯）'!$C$6:$K$35,9,FALSE))</f>
        <v/>
      </c>
      <c r="AH293" s="321" t="str">
        <f>IF(AH292="","",VLOOKUP(AH292,'シフト記号表（勤務時間帯）'!$C$6:$K$35,9,FALSE))</f>
        <v/>
      </c>
      <c r="AI293" s="321" t="str">
        <f>IF(AI292="","",VLOOKUP(AI292,'シフト記号表（勤務時間帯）'!$C$6:$K$35,9,FALSE))</f>
        <v/>
      </c>
      <c r="AJ293" s="321" t="str">
        <f>IF(AJ292="","",VLOOKUP(AJ292,'シフト記号表（勤務時間帯）'!$C$6:$K$35,9,FALSE))</f>
        <v/>
      </c>
      <c r="AK293" s="321" t="str">
        <f>IF(AK292="","",VLOOKUP(AK292,'シフト記号表（勤務時間帯）'!$C$6:$K$35,9,FALSE))</f>
        <v/>
      </c>
      <c r="AL293" s="321" t="str">
        <f>IF(AL292="","",VLOOKUP(AL292,'シフト記号表（勤務時間帯）'!$C$6:$K$35,9,FALSE))</f>
        <v/>
      </c>
      <c r="AM293" s="322" t="str">
        <f>IF(AM292="","",VLOOKUP(AM292,'シフト記号表（勤務時間帯）'!$C$6:$K$35,9,FALSE))</f>
        <v/>
      </c>
      <c r="AN293" s="320" t="str">
        <f>IF(AN292="","",VLOOKUP(AN292,'シフト記号表（勤務時間帯）'!$C$6:$K$35,9,FALSE))</f>
        <v/>
      </c>
      <c r="AO293" s="321" t="str">
        <f>IF(AO292="","",VLOOKUP(AO292,'シフト記号表（勤務時間帯）'!$C$6:$K$35,9,FALSE))</f>
        <v/>
      </c>
      <c r="AP293" s="321" t="str">
        <f>IF(AP292="","",VLOOKUP(AP292,'シフト記号表（勤務時間帯）'!$C$6:$K$35,9,FALSE))</f>
        <v/>
      </c>
      <c r="AQ293" s="321" t="str">
        <f>IF(AQ292="","",VLOOKUP(AQ292,'シフト記号表（勤務時間帯）'!$C$6:$K$35,9,FALSE))</f>
        <v/>
      </c>
      <c r="AR293" s="321" t="str">
        <f>IF(AR292="","",VLOOKUP(AR292,'シフト記号表（勤務時間帯）'!$C$6:$K$35,9,FALSE))</f>
        <v/>
      </c>
      <c r="AS293" s="321" t="str">
        <f>IF(AS292="","",VLOOKUP(AS292,'シフト記号表（勤務時間帯）'!$C$6:$K$35,9,FALSE))</f>
        <v/>
      </c>
      <c r="AT293" s="322" t="str">
        <f>IF(AT292="","",VLOOKUP(AT292,'シフト記号表（勤務時間帯）'!$C$6:$K$35,9,FALSE))</f>
        <v/>
      </c>
      <c r="AU293" s="320" t="str">
        <f>IF(AU292="","",VLOOKUP(AU292,'シフト記号表（勤務時間帯）'!$C$6:$K$35,9,FALSE))</f>
        <v/>
      </c>
      <c r="AV293" s="321" t="str">
        <f>IF(AV292="","",VLOOKUP(AV292,'シフト記号表（勤務時間帯）'!$C$6:$K$35,9,FALSE))</f>
        <v/>
      </c>
      <c r="AW293" s="321" t="str">
        <f>IF(AW292="","",VLOOKUP(AW292,'シフト記号表（勤務時間帯）'!$C$6:$K$35,9,FALSE))</f>
        <v/>
      </c>
      <c r="AX293" s="790">
        <f>IF($BB$3="４週",SUM(S293:AT293),IF($BB$3="暦月",SUM(S293:AW293),""))</f>
        <v>0</v>
      </c>
      <c r="AY293" s="791"/>
      <c r="AZ293" s="792">
        <f>IF($BB$3="４週",AX293/4,IF($BB$3="暦月",'勤務形態一覧表（100名）'!AX293/('勤務形態一覧表（100名）'!$BB$8/7),""))</f>
        <v>0</v>
      </c>
      <c r="BA293" s="793"/>
      <c r="BB293" s="783"/>
      <c r="BC293" s="758"/>
      <c r="BD293" s="758"/>
      <c r="BE293" s="758"/>
      <c r="BF293" s="759"/>
    </row>
    <row r="294" spans="2:58" ht="20.25" customHeight="1" x14ac:dyDescent="0.15">
      <c r="B294" s="831"/>
      <c r="C294" s="839"/>
      <c r="D294" s="840"/>
      <c r="E294" s="841"/>
      <c r="F294" s="395">
        <f>C292</f>
        <v>0</v>
      </c>
      <c r="G294" s="749"/>
      <c r="H294" s="753"/>
      <c r="I294" s="751"/>
      <c r="J294" s="751"/>
      <c r="K294" s="752"/>
      <c r="L294" s="760"/>
      <c r="M294" s="761"/>
      <c r="N294" s="761"/>
      <c r="O294" s="762"/>
      <c r="P294" s="828" t="s">
        <v>485</v>
      </c>
      <c r="Q294" s="829"/>
      <c r="R294" s="830"/>
      <c r="S294" s="324" t="str">
        <f>IF(S292="","",VLOOKUP(S292,'シフト記号表（勤務時間帯）'!$C$6:$U$35,19,FALSE))</f>
        <v/>
      </c>
      <c r="T294" s="325" t="str">
        <f>IF(T292="","",VLOOKUP(T292,'シフト記号表（勤務時間帯）'!$C$6:$U$35,19,FALSE))</f>
        <v/>
      </c>
      <c r="U294" s="325" t="str">
        <f>IF(U292="","",VLOOKUP(U292,'シフト記号表（勤務時間帯）'!$C$6:$U$35,19,FALSE))</f>
        <v/>
      </c>
      <c r="V294" s="325" t="str">
        <f>IF(V292="","",VLOOKUP(V292,'シフト記号表（勤務時間帯）'!$C$6:$U$35,19,FALSE))</f>
        <v/>
      </c>
      <c r="W294" s="325" t="str">
        <f>IF(W292="","",VLOOKUP(W292,'シフト記号表（勤務時間帯）'!$C$6:$U$35,19,FALSE))</f>
        <v/>
      </c>
      <c r="X294" s="325" t="str">
        <f>IF(X292="","",VLOOKUP(X292,'シフト記号表（勤務時間帯）'!$C$6:$U$35,19,FALSE))</f>
        <v/>
      </c>
      <c r="Y294" s="326" t="str">
        <f>IF(Y292="","",VLOOKUP(Y292,'シフト記号表（勤務時間帯）'!$C$6:$U$35,19,FALSE))</f>
        <v/>
      </c>
      <c r="Z294" s="324" t="str">
        <f>IF(Z292="","",VLOOKUP(Z292,'シフト記号表（勤務時間帯）'!$C$6:$U$35,19,FALSE))</f>
        <v/>
      </c>
      <c r="AA294" s="325" t="str">
        <f>IF(AA292="","",VLOOKUP(AA292,'シフト記号表（勤務時間帯）'!$C$6:$U$35,19,FALSE))</f>
        <v/>
      </c>
      <c r="AB294" s="325" t="str">
        <f>IF(AB292="","",VLOOKUP(AB292,'シフト記号表（勤務時間帯）'!$C$6:$U$35,19,FALSE))</f>
        <v/>
      </c>
      <c r="AC294" s="325" t="str">
        <f>IF(AC292="","",VLOOKUP(AC292,'シフト記号表（勤務時間帯）'!$C$6:$U$35,19,FALSE))</f>
        <v/>
      </c>
      <c r="AD294" s="325" t="str">
        <f>IF(AD292="","",VLOOKUP(AD292,'シフト記号表（勤務時間帯）'!$C$6:$U$35,19,FALSE))</f>
        <v/>
      </c>
      <c r="AE294" s="325" t="str">
        <f>IF(AE292="","",VLOOKUP(AE292,'シフト記号表（勤務時間帯）'!$C$6:$U$35,19,FALSE))</f>
        <v/>
      </c>
      <c r="AF294" s="326" t="str">
        <f>IF(AF292="","",VLOOKUP(AF292,'シフト記号表（勤務時間帯）'!$C$6:$U$35,19,FALSE))</f>
        <v/>
      </c>
      <c r="AG294" s="324" t="str">
        <f>IF(AG292="","",VLOOKUP(AG292,'シフト記号表（勤務時間帯）'!$C$6:$U$35,19,FALSE))</f>
        <v/>
      </c>
      <c r="AH294" s="325" t="str">
        <f>IF(AH292="","",VLOOKUP(AH292,'シフト記号表（勤務時間帯）'!$C$6:$U$35,19,FALSE))</f>
        <v/>
      </c>
      <c r="AI294" s="325" t="str">
        <f>IF(AI292="","",VLOOKUP(AI292,'シフト記号表（勤務時間帯）'!$C$6:$U$35,19,FALSE))</f>
        <v/>
      </c>
      <c r="AJ294" s="325" t="str">
        <f>IF(AJ292="","",VLOOKUP(AJ292,'シフト記号表（勤務時間帯）'!$C$6:$U$35,19,FALSE))</f>
        <v/>
      </c>
      <c r="AK294" s="325" t="str">
        <f>IF(AK292="","",VLOOKUP(AK292,'シフト記号表（勤務時間帯）'!$C$6:$U$35,19,FALSE))</f>
        <v/>
      </c>
      <c r="AL294" s="325" t="str">
        <f>IF(AL292="","",VLOOKUP(AL292,'シフト記号表（勤務時間帯）'!$C$6:$U$35,19,FALSE))</f>
        <v/>
      </c>
      <c r="AM294" s="326" t="str">
        <f>IF(AM292="","",VLOOKUP(AM292,'シフト記号表（勤務時間帯）'!$C$6:$U$35,19,FALSE))</f>
        <v/>
      </c>
      <c r="AN294" s="324" t="str">
        <f>IF(AN292="","",VLOOKUP(AN292,'シフト記号表（勤務時間帯）'!$C$6:$U$35,19,FALSE))</f>
        <v/>
      </c>
      <c r="AO294" s="325" t="str">
        <f>IF(AO292="","",VLOOKUP(AO292,'シフト記号表（勤務時間帯）'!$C$6:$U$35,19,FALSE))</f>
        <v/>
      </c>
      <c r="AP294" s="325" t="str">
        <f>IF(AP292="","",VLOOKUP(AP292,'シフト記号表（勤務時間帯）'!$C$6:$U$35,19,FALSE))</f>
        <v/>
      </c>
      <c r="AQ294" s="325" t="str">
        <f>IF(AQ292="","",VLOOKUP(AQ292,'シフト記号表（勤務時間帯）'!$C$6:$U$35,19,FALSE))</f>
        <v/>
      </c>
      <c r="AR294" s="325" t="str">
        <f>IF(AR292="","",VLOOKUP(AR292,'シフト記号表（勤務時間帯）'!$C$6:$U$35,19,FALSE))</f>
        <v/>
      </c>
      <c r="AS294" s="325" t="str">
        <f>IF(AS292="","",VLOOKUP(AS292,'シフト記号表（勤務時間帯）'!$C$6:$U$35,19,FALSE))</f>
        <v/>
      </c>
      <c r="AT294" s="326" t="str">
        <f>IF(AT292="","",VLOOKUP(AT292,'シフト記号表（勤務時間帯）'!$C$6:$U$35,19,FALSE))</f>
        <v/>
      </c>
      <c r="AU294" s="324" t="str">
        <f>IF(AU292="","",VLOOKUP(AU292,'シフト記号表（勤務時間帯）'!$C$6:$U$35,19,FALSE))</f>
        <v/>
      </c>
      <c r="AV294" s="325" t="str">
        <f>IF(AV292="","",VLOOKUP(AV292,'シフト記号表（勤務時間帯）'!$C$6:$U$35,19,FALSE))</f>
        <v/>
      </c>
      <c r="AW294" s="325" t="str">
        <f>IF(AW292="","",VLOOKUP(AW292,'シフト記号表（勤務時間帯）'!$C$6:$U$35,19,FALSE))</f>
        <v/>
      </c>
      <c r="AX294" s="797">
        <f>IF($BB$3="４週",SUM(S294:AT294),IF($BB$3="暦月",SUM(S294:AW294),""))</f>
        <v>0</v>
      </c>
      <c r="AY294" s="798"/>
      <c r="AZ294" s="799">
        <f>IF($BB$3="４週",AX294/4,IF($BB$3="暦月",'勤務形態一覧表（100名）'!AX294/('勤務形態一覧表（100名）'!$BB$8/7),""))</f>
        <v>0</v>
      </c>
      <c r="BA294" s="800"/>
      <c r="BB294" s="847"/>
      <c r="BC294" s="761"/>
      <c r="BD294" s="761"/>
      <c r="BE294" s="761"/>
      <c r="BF294" s="762"/>
    </row>
    <row r="295" spans="2:58" ht="20.25" customHeight="1" x14ac:dyDescent="0.15">
      <c r="B295" s="831">
        <f>B292+1</f>
        <v>92</v>
      </c>
      <c r="C295" s="833"/>
      <c r="D295" s="834"/>
      <c r="E295" s="835"/>
      <c r="F295" s="327"/>
      <c r="G295" s="747"/>
      <c r="H295" s="750"/>
      <c r="I295" s="751"/>
      <c r="J295" s="751"/>
      <c r="K295" s="752"/>
      <c r="L295" s="754"/>
      <c r="M295" s="755"/>
      <c r="N295" s="755"/>
      <c r="O295" s="756"/>
      <c r="P295" s="763" t="s">
        <v>661</v>
      </c>
      <c r="Q295" s="764"/>
      <c r="R295" s="765"/>
      <c r="S295" s="392"/>
      <c r="T295" s="393"/>
      <c r="U295" s="393"/>
      <c r="V295" s="393"/>
      <c r="W295" s="393"/>
      <c r="X295" s="393"/>
      <c r="Y295" s="394"/>
      <c r="Z295" s="392"/>
      <c r="AA295" s="393"/>
      <c r="AB295" s="393"/>
      <c r="AC295" s="393"/>
      <c r="AD295" s="393"/>
      <c r="AE295" s="393"/>
      <c r="AF295" s="394"/>
      <c r="AG295" s="392"/>
      <c r="AH295" s="393"/>
      <c r="AI295" s="393"/>
      <c r="AJ295" s="393"/>
      <c r="AK295" s="393"/>
      <c r="AL295" s="393"/>
      <c r="AM295" s="394"/>
      <c r="AN295" s="392"/>
      <c r="AO295" s="393"/>
      <c r="AP295" s="393"/>
      <c r="AQ295" s="393"/>
      <c r="AR295" s="393"/>
      <c r="AS295" s="393"/>
      <c r="AT295" s="394"/>
      <c r="AU295" s="392"/>
      <c r="AV295" s="393"/>
      <c r="AW295" s="393"/>
      <c r="AX295" s="949"/>
      <c r="AY295" s="950"/>
      <c r="AZ295" s="951"/>
      <c r="BA295" s="952"/>
      <c r="BB295" s="782"/>
      <c r="BC295" s="755"/>
      <c r="BD295" s="755"/>
      <c r="BE295" s="755"/>
      <c r="BF295" s="756"/>
    </row>
    <row r="296" spans="2:58" ht="20.25" customHeight="1" x14ac:dyDescent="0.15">
      <c r="B296" s="831"/>
      <c r="C296" s="836"/>
      <c r="D296" s="837"/>
      <c r="E296" s="838"/>
      <c r="F296" s="319"/>
      <c r="G296" s="748"/>
      <c r="H296" s="753"/>
      <c r="I296" s="751"/>
      <c r="J296" s="751"/>
      <c r="K296" s="752"/>
      <c r="L296" s="757"/>
      <c r="M296" s="758"/>
      <c r="N296" s="758"/>
      <c r="O296" s="759"/>
      <c r="P296" s="787" t="s">
        <v>484</v>
      </c>
      <c r="Q296" s="788"/>
      <c r="R296" s="789"/>
      <c r="S296" s="320" t="str">
        <f>IF(S295="","",VLOOKUP(S295,'シフト記号表（勤務時間帯）'!$C$6:$K$35,9,FALSE))</f>
        <v/>
      </c>
      <c r="T296" s="321" t="str">
        <f>IF(T295="","",VLOOKUP(T295,'シフト記号表（勤務時間帯）'!$C$6:$K$35,9,FALSE))</f>
        <v/>
      </c>
      <c r="U296" s="321" t="str">
        <f>IF(U295="","",VLOOKUP(U295,'シフト記号表（勤務時間帯）'!$C$6:$K$35,9,FALSE))</f>
        <v/>
      </c>
      <c r="V296" s="321" t="str">
        <f>IF(V295="","",VLOOKUP(V295,'シフト記号表（勤務時間帯）'!$C$6:$K$35,9,FALSE))</f>
        <v/>
      </c>
      <c r="W296" s="321" t="str">
        <f>IF(W295="","",VLOOKUP(W295,'シフト記号表（勤務時間帯）'!$C$6:$K$35,9,FALSE))</f>
        <v/>
      </c>
      <c r="X296" s="321" t="str">
        <f>IF(X295="","",VLOOKUP(X295,'シフト記号表（勤務時間帯）'!$C$6:$K$35,9,FALSE))</f>
        <v/>
      </c>
      <c r="Y296" s="322" t="str">
        <f>IF(Y295="","",VLOOKUP(Y295,'シフト記号表（勤務時間帯）'!$C$6:$K$35,9,FALSE))</f>
        <v/>
      </c>
      <c r="Z296" s="320" t="str">
        <f>IF(Z295="","",VLOOKUP(Z295,'シフト記号表（勤務時間帯）'!$C$6:$K$35,9,FALSE))</f>
        <v/>
      </c>
      <c r="AA296" s="321" t="str">
        <f>IF(AA295="","",VLOOKUP(AA295,'シフト記号表（勤務時間帯）'!$C$6:$K$35,9,FALSE))</f>
        <v/>
      </c>
      <c r="AB296" s="321" t="str">
        <f>IF(AB295="","",VLOOKUP(AB295,'シフト記号表（勤務時間帯）'!$C$6:$K$35,9,FALSE))</f>
        <v/>
      </c>
      <c r="AC296" s="321" t="str">
        <f>IF(AC295="","",VLOOKUP(AC295,'シフト記号表（勤務時間帯）'!$C$6:$K$35,9,FALSE))</f>
        <v/>
      </c>
      <c r="AD296" s="321" t="str">
        <f>IF(AD295="","",VLOOKUP(AD295,'シフト記号表（勤務時間帯）'!$C$6:$K$35,9,FALSE))</f>
        <v/>
      </c>
      <c r="AE296" s="321" t="str">
        <f>IF(AE295="","",VLOOKUP(AE295,'シフト記号表（勤務時間帯）'!$C$6:$K$35,9,FALSE))</f>
        <v/>
      </c>
      <c r="AF296" s="322" t="str">
        <f>IF(AF295="","",VLOOKUP(AF295,'シフト記号表（勤務時間帯）'!$C$6:$K$35,9,FALSE))</f>
        <v/>
      </c>
      <c r="AG296" s="320" t="str">
        <f>IF(AG295="","",VLOOKUP(AG295,'シフト記号表（勤務時間帯）'!$C$6:$K$35,9,FALSE))</f>
        <v/>
      </c>
      <c r="AH296" s="321" t="str">
        <f>IF(AH295="","",VLOOKUP(AH295,'シフト記号表（勤務時間帯）'!$C$6:$K$35,9,FALSE))</f>
        <v/>
      </c>
      <c r="AI296" s="321" t="str">
        <f>IF(AI295="","",VLOOKUP(AI295,'シフト記号表（勤務時間帯）'!$C$6:$K$35,9,FALSE))</f>
        <v/>
      </c>
      <c r="AJ296" s="321" t="str">
        <f>IF(AJ295="","",VLOOKUP(AJ295,'シフト記号表（勤務時間帯）'!$C$6:$K$35,9,FALSE))</f>
        <v/>
      </c>
      <c r="AK296" s="321" t="str">
        <f>IF(AK295="","",VLOOKUP(AK295,'シフト記号表（勤務時間帯）'!$C$6:$K$35,9,FALSE))</f>
        <v/>
      </c>
      <c r="AL296" s="321" t="str">
        <f>IF(AL295="","",VLOOKUP(AL295,'シフト記号表（勤務時間帯）'!$C$6:$K$35,9,FALSE))</f>
        <v/>
      </c>
      <c r="AM296" s="322" t="str">
        <f>IF(AM295="","",VLOOKUP(AM295,'シフト記号表（勤務時間帯）'!$C$6:$K$35,9,FALSE))</f>
        <v/>
      </c>
      <c r="AN296" s="320" t="str">
        <f>IF(AN295="","",VLOOKUP(AN295,'シフト記号表（勤務時間帯）'!$C$6:$K$35,9,FALSE))</f>
        <v/>
      </c>
      <c r="AO296" s="321" t="str">
        <f>IF(AO295="","",VLOOKUP(AO295,'シフト記号表（勤務時間帯）'!$C$6:$K$35,9,FALSE))</f>
        <v/>
      </c>
      <c r="AP296" s="321" t="str">
        <f>IF(AP295="","",VLOOKUP(AP295,'シフト記号表（勤務時間帯）'!$C$6:$K$35,9,FALSE))</f>
        <v/>
      </c>
      <c r="AQ296" s="321" t="str">
        <f>IF(AQ295="","",VLOOKUP(AQ295,'シフト記号表（勤務時間帯）'!$C$6:$K$35,9,FALSE))</f>
        <v/>
      </c>
      <c r="AR296" s="321" t="str">
        <f>IF(AR295="","",VLOOKUP(AR295,'シフト記号表（勤務時間帯）'!$C$6:$K$35,9,FALSE))</f>
        <v/>
      </c>
      <c r="AS296" s="321" t="str">
        <f>IF(AS295="","",VLOOKUP(AS295,'シフト記号表（勤務時間帯）'!$C$6:$K$35,9,FALSE))</f>
        <v/>
      </c>
      <c r="AT296" s="322" t="str">
        <f>IF(AT295="","",VLOOKUP(AT295,'シフト記号表（勤務時間帯）'!$C$6:$K$35,9,FALSE))</f>
        <v/>
      </c>
      <c r="AU296" s="320" t="str">
        <f>IF(AU295="","",VLOOKUP(AU295,'シフト記号表（勤務時間帯）'!$C$6:$K$35,9,FALSE))</f>
        <v/>
      </c>
      <c r="AV296" s="321" t="str">
        <f>IF(AV295="","",VLOOKUP(AV295,'シフト記号表（勤務時間帯）'!$C$6:$K$35,9,FALSE))</f>
        <v/>
      </c>
      <c r="AW296" s="321" t="str">
        <f>IF(AW295="","",VLOOKUP(AW295,'シフト記号表（勤務時間帯）'!$C$6:$K$35,9,FALSE))</f>
        <v/>
      </c>
      <c r="AX296" s="790">
        <f>IF($BB$3="４週",SUM(S296:AT296),IF($BB$3="暦月",SUM(S296:AW296),""))</f>
        <v>0</v>
      </c>
      <c r="AY296" s="791"/>
      <c r="AZ296" s="792">
        <f>IF($BB$3="４週",AX296/4,IF($BB$3="暦月",'勤務形態一覧表（100名）'!AX296/('勤務形態一覧表（100名）'!$BB$8/7),""))</f>
        <v>0</v>
      </c>
      <c r="BA296" s="793"/>
      <c r="BB296" s="783"/>
      <c r="BC296" s="758"/>
      <c r="BD296" s="758"/>
      <c r="BE296" s="758"/>
      <c r="BF296" s="759"/>
    </row>
    <row r="297" spans="2:58" ht="20.25" customHeight="1" x14ac:dyDescent="0.15">
      <c r="B297" s="831"/>
      <c r="C297" s="839"/>
      <c r="D297" s="840"/>
      <c r="E297" s="841"/>
      <c r="F297" s="395">
        <f>C295</f>
        <v>0</v>
      </c>
      <c r="G297" s="749"/>
      <c r="H297" s="753"/>
      <c r="I297" s="751"/>
      <c r="J297" s="751"/>
      <c r="K297" s="752"/>
      <c r="L297" s="760"/>
      <c r="M297" s="761"/>
      <c r="N297" s="761"/>
      <c r="O297" s="762"/>
      <c r="P297" s="828" t="s">
        <v>485</v>
      </c>
      <c r="Q297" s="829"/>
      <c r="R297" s="830"/>
      <c r="S297" s="324" t="str">
        <f>IF(S295="","",VLOOKUP(S295,'シフト記号表（勤務時間帯）'!$C$6:$U$35,19,FALSE))</f>
        <v/>
      </c>
      <c r="T297" s="325" t="str">
        <f>IF(T295="","",VLOOKUP(T295,'シフト記号表（勤務時間帯）'!$C$6:$U$35,19,FALSE))</f>
        <v/>
      </c>
      <c r="U297" s="325" t="str">
        <f>IF(U295="","",VLOOKUP(U295,'シフト記号表（勤務時間帯）'!$C$6:$U$35,19,FALSE))</f>
        <v/>
      </c>
      <c r="V297" s="325" t="str">
        <f>IF(V295="","",VLOOKUP(V295,'シフト記号表（勤務時間帯）'!$C$6:$U$35,19,FALSE))</f>
        <v/>
      </c>
      <c r="W297" s="325" t="str">
        <f>IF(W295="","",VLOOKUP(W295,'シフト記号表（勤務時間帯）'!$C$6:$U$35,19,FALSE))</f>
        <v/>
      </c>
      <c r="X297" s="325" t="str">
        <f>IF(X295="","",VLOOKUP(X295,'シフト記号表（勤務時間帯）'!$C$6:$U$35,19,FALSE))</f>
        <v/>
      </c>
      <c r="Y297" s="326" t="str">
        <f>IF(Y295="","",VLOOKUP(Y295,'シフト記号表（勤務時間帯）'!$C$6:$U$35,19,FALSE))</f>
        <v/>
      </c>
      <c r="Z297" s="324" t="str">
        <f>IF(Z295="","",VLOOKUP(Z295,'シフト記号表（勤務時間帯）'!$C$6:$U$35,19,FALSE))</f>
        <v/>
      </c>
      <c r="AA297" s="325" t="str">
        <f>IF(AA295="","",VLOOKUP(AA295,'シフト記号表（勤務時間帯）'!$C$6:$U$35,19,FALSE))</f>
        <v/>
      </c>
      <c r="AB297" s="325" t="str">
        <f>IF(AB295="","",VLOOKUP(AB295,'シフト記号表（勤務時間帯）'!$C$6:$U$35,19,FALSE))</f>
        <v/>
      </c>
      <c r="AC297" s="325" t="str">
        <f>IF(AC295="","",VLOOKUP(AC295,'シフト記号表（勤務時間帯）'!$C$6:$U$35,19,FALSE))</f>
        <v/>
      </c>
      <c r="AD297" s="325" t="str">
        <f>IF(AD295="","",VLOOKUP(AD295,'シフト記号表（勤務時間帯）'!$C$6:$U$35,19,FALSE))</f>
        <v/>
      </c>
      <c r="AE297" s="325" t="str">
        <f>IF(AE295="","",VLOOKUP(AE295,'シフト記号表（勤務時間帯）'!$C$6:$U$35,19,FALSE))</f>
        <v/>
      </c>
      <c r="AF297" s="326" t="str">
        <f>IF(AF295="","",VLOOKUP(AF295,'シフト記号表（勤務時間帯）'!$C$6:$U$35,19,FALSE))</f>
        <v/>
      </c>
      <c r="AG297" s="324" t="str">
        <f>IF(AG295="","",VLOOKUP(AG295,'シフト記号表（勤務時間帯）'!$C$6:$U$35,19,FALSE))</f>
        <v/>
      </c>
      <c r="AH297" s="325" t="str">
        <f>IF(AH295="","",VLOOKUP(AH295,'シフト記号表（勤務時間帯）'!$C$6:$U$35,19,FALSE))</f>
        <v/>
      </c>
      <c r="AI297" s="325" t="str">
        <f>IF(AI295="","",VLOOKUP(AI295,'シフト記号表（勤務時間帯）'!$C$6:$U$35,19,FALSE))</f>
        <v/>
      </c>
      <c r="AJ297" s="325" t="str">
        <f>IF(AJ295="","",VLOOKUP(AJ295,'シフト記号表（勤務時間帯）'!$C$6:$U$35,19,FALSE))</f>
        <v/>
      </c>
      <c r="AK297" s="325" t="str">
        <f>IF(AK295="","",VLOOKUP(AK295,'シフト記号表（勤務時間帯）'!$C$6:$U$35,19,FALSE))</f>
        <v/>
      </c>
      <c r="AL297" s="325" t="str">
        <f>IF(AL295="","",VLOOKUP(AL295,'シフト記号表（勤務時間帯）'!$C$6:$U$35,19,FALSE))</f>
        <v/>
      </c>
      <c r="AM297" s="326" t="str">
        <f>IF(AM295="","",VLOOKUP(AM295,'シフト記号表（勤務時間帯）'!$C$6:$U$35,19,FALSE))</f>
        <v/>
      </c>
      <c r="AN297" s="324" t="str">
        <f>IF(AN295="","",VLOOKUP(AN295,'シフト記号表（勤務時間帯）'!$C$6:$U$35,19,FALSE))</f>
        <v/>
      </c>
      <c r="AO297" s="325" t="str">
        <f>IF(AO295="","",VLOOKUP(AO295,'シフト記号表（勤務時間帯）'!$C$6:$U$35,19,FALSE))</f>
        <v/>
      </c>
      <c r="AP297" s="325" t="str">
        <f>IF(AP295="","",VLOOKUP(AP295,'シフト記号表（勤務時間帯）'!$C$6:$U$35,19,FALSE))</f>
        <v/>
      </c>
      <c r="AQ297" s="325" t="str">
        <f>IF(AQ295="","",VLOOKUP(AQ295,'シフト記号表（勤務時間帯）'!$C$6:$U$35,19,FALSE))</f>
        <v/>
      </c>
      <c r="AR297" s="325" t="str">
        <f>IF(AR295="","",VLOOKUP(AR295,'シフト記号表（勤務時間帯）'!$C$6:$U$35,19,FALSE))</f>
        <v/>
      </c>
      <c r="AS297" s="325" t="str">
        <f>IF(AS295="","",VLOOKUP(AS295,'シフト記号表（勤務時間帯）'!$C$6:$U$35,19,FALSE))</f>
        <v/>
      </c>
      <c r="AT297" s="326" t="str">
        <f>IF(AT295="","",VLOOKUP(AT295,'シフト記号表（勤務時間帯）'!$C$6:$U$35,19,FALSE))</f>
        <v/>
      </c>
      <c r="AU297" s="324" t="str">
        <f>IF(AU295="","",VLOOKUP(AU295,'シフト記号表（勤務時間帯）'!$C$6:$U$35,19,FALSE))</f>
        <v/>
      </c>
      <c r="AV297" s="325" t="str">
        <f>IF(AV295="","",VLOOKUP(AV295,'シフト記号表（勤務時間帯）'!$C$6:$U$35,19,FALSE))</f>
        <v/>
      </c>
      <c r="AW297" s="325" t="str">
        <f>IF(AW295="","",VLOOKUP(AW295,'シフト記号表（勤務時間帯）'!$C$6:$U$35,19,FALSE))</f>
        <v/>
      </c>
      <c r="AX297" s="797">
        <f>IF($BB$3="４週",SUM(S297:AT297),IF($BB$3="暦月",SUM(S297:AW297),""))</f>
        <v>0</v>
      </c>
      <c r="AY297" s="798"/>
      <c r="AZ297" s="799">
        <f>IF($BB$3="４週",AX297/4,IF($BB$3="暦月",'勤務形態一覧表（100名）'!AX297/('勤務形態一覧表（100名）'!$BB$8/7),""))</f>
        <v>0</v>
      </c>
      <c r="BA297" s="800"/>
      <c r="BB297" s="847"/>
      <c r="BC297" s="761"/>
      <c r="BD297" s="761"/>
      <c r="BE297" s="761"/>
      <c r="BF297" s="762"/>
    </row>
    <row r="298" spans="2:58" ht="20.25" customHeight="1" x14ac:dyDescent="0.15">
      <c r="B298" s="831">
        <f>B295+1</f>
        <v>93</v>
      </c>
      <c r="C298" s="833"/>
      <c r="D298" s="834"/>
      <c r="E298" s="835"/>
      <c r="F298" s="327"/>
      <c r="G298" s="747"/>
      <c r="H298" s="750"/>
      <c r="I298" s="751"/>
      <c r="J298" s="751"/>
      <c r="K298" s="752"/>
      <c r="L298" s="754"/>
      <c r="M298" s="755"/>
      <c r="N298" s="755"/>
      <c r="O298" s="756"/>
      <c r="P298" s="763" t="s">
        <v>754</v>
      </c>
      <c r="Q298" s="764"/>
      <c r="R298" s="765"/>
      <c r="S298" s="392"/>
      <c r="T298" s="393"/>
      <c r="U298" s="393"/>
      <c r="V298" s="393"/>
      <c r="W298" s="393"/>
      <c r="X298" s="393"/>
      <c r="Y298" s="394"/>
      <c r="Z298" s="392"/>
      <c r="AA298" s="393"/>
      <c r="AB298" s="393"/>
      <c r="AC298" s="393"/>
      <c r="AD298" s="393"/>
      <c r="AE298" s="393"/>
      <c r="AF298" s="394"/>
      <c r="AG298" s="392"/>
      <c r="AH298" s="393"/>
      <c r="AI298" s="393"/>
      <c r="AJ298" s="393"/>
      <c r="AK298" s="393"/>
      <c r="AL298" s="393"/>
      <c r="AM298" s="394"/>
      <c r="AN298" s="392"/>
      <c r="AO298" s="393"/>
      <c r="AP298" s="393"/>
      <c r="AQ298" s="393"/>
      <c r="AR298" s="393"/>
      <c r="AS298" s="393"/>
      <c r="AT298" s="394"/>
      <c r="AU298" s="392"/>
      <c r="AV298" s="393"/>
      <c r="AW298" s="393"/>
      <c r="AX298" s="949"/>
      <c r="AY298" s="950"/>
      <c r="AZ298" s="951"/>
      <c r="BA298" s="952"/>
      <c r="BB298" s="782"/>
      <c r="BC298" s="755"/>
      <c r="BD298" s="755"/>
      <c r="BE298" s="755"/>
      <c r="BF298" s="756"/>
    </row>
    <row r="299" spans="2:58" ht="20.25" customHeight="1" x14ac:dyDescent="0.15">
      <c r="B299" s="831"/>
      <c r="C299" s="836"/>
      <c r="D299" s="837"/>
      <c r="E299" s="838"/>
      <c r="F299" s="319"/>
      <c r="G299" s="748"/>
      <c r="H299" s="753"/>
      <c r="I299" s="751"/>
      <c r="J299" s="751"/>
      <c r="K299" s="752"/>
      <c r="L299" s="757"/>
      <c r="M299" s="758"/>
      <c r="N299" s="758"/>
      <c r="O299" s="759"/>
      <c r="P299" s="787" t="s">
        <v>484</v>
      </c>
      <c r="Q299" s="788"/>
      <c r="R299" s="789"/>
      <c r="S299" s="320" t="str">
        <f>IF(S298="","",VLOOKUP(S298,'シフト記号表（勤務時間帯）'!$C$6:$K$35,9,FALSE))</f>
        <v/>
      </c>
      <c r="T299" s="321" t="str">
        <f>IF(T298="","",VLOOKUP(T298,'シフト記号表（勤務時間帯）'!$C$6:$K$35,9,FALSE))</f>
        <v/>
      </c>
      <c r="U299" s="321" t="str">
        <f>IF(U298="","",VLOOKUP(U298,'シフト記号表（勤務時間帯）'!$C$6:$K$35,9,FALSE))</f>
        <v/>
      </c>
      <c r="V299" s="321" t="str">
        <f>IF(V298="","",VLOOKUP(V298,'シフト記号表（勤務時間帯）'!$C$6:$K$35,9,FALSE))</f>
        <v/>
      </c>
      <c r="W299" s="321" t="str">
        <f>IF(W298="","",VLOOKUP(W298,'シフト記号表（勤務時間帯）'!$C$6:$K$35,9,FALSE))</f>
        <v/>
      </c>
      <c r="X299" s="321" t="str">
        <f>IF(X298="","",VLOOKUP(X298,'シフト記号表（勤務時間帯）'!$C$6:$K$35,9,FALSE))</f>
        <v/>
      </c>
      <c r="Y299" s="322" t="str">
        <f>IF(Y298="","",VLOOKUP(Y298,'シフト記号表（勤務時間帯）'!$C$6:$K$35,9,FALSE))</f>
        <v/>
      </c>
      <c r="Z299" s="320" t="str">
        <f>IF(Z298="","",VLOOKUP(Z298,'シフト記号表（勤務時間帯）'!$C$6:$K$35,9,FALSE))</f>
        <v/>
      </c>
      <c r="AA299" s="321" t="str">
        <f>IF(AA298="","",VLOOKUP(AA298,'シフト記号表（勤務時間帯）'!$C$6:$K$35,9,FALSE))</f>
        <v/>
      </c>
      <c r="AB299" s="321" t="str">
        <f>IF(AB298="","",VLOOKUP(AB298,'シフト記号表（勤務時間帯）'!$C$6:$K$35,9,FALSE))</f>
        <v/>
      </c>
      <c r="AC299" s="321" t="str">
        <f>IF(AC298="","",VLOOKUP(AC298,'シフト記号表（勤務時間帯）'!$C$6:$K$35,9,FALSE))</f>
        <v/>
      </c>
      <c r="AD299" s="321" t="str">
        <f>IF(AD298="","",VLOOKUP(AD298,'シフト記号表（勤務時間帯）'!$C$6:$K$35,9,FALSE))</f>
        <v/>
      </c>
      <c r="AE299" s="321" t="str">
        <f>IF(AE298="","",VLOOKUP(AE298,'シフト記号表（勤務時間帯）'!$C$6:$K$35,9,FALSE))</f>
        <v/>
      </c>
      <c r="AF299" s="322" t="str">
        <f>IF(AF298="","",VLOOKUP(AF298,'シフト記号表（勤務時間帯）'!$C$6:$K$35,9,FALSE))</f>
        <v/>
      </c>
      <c r="AG299" s="320" t="str">
        <f>IF(AG298="","",VLOOKUP(AG298,'シフト記号表（勤務時間帯）'!$C$6:$K$35,9,FALSE))</f>
        <v/>
      </c>
      <c r="AH299" s="321" t="str">
        <f>IF(AH298="","",VLOOKUP(AH298,'シフト記号表（勤務時間帯）'!$C$6:$K$35,9,FALSE))</f>
        <v/>
      </c>
      <c r="AI299" s="321" t="str">
        <f>IF(AI298="","",VLOOKUP(AI298,'シフト記号表（勤務時間帯）'!$C$6:$K$35,9,FALSE))</f>
        <v/>
      </c>
      <c r="AJ299" s="321" t="str">
        <f>IF(AJ298="","",VLOOKUP(AJ298,'シフト記号表（勤務時間帯）'!$C$6:$K$35,9,FALSE))</f>
        <v/>
      </c>
      <c r="AK299" s="321" t="str">
        <f>IF(AK298="","",VLOOKUP(AK298,'シフト記号表（勤務時間帯）'!$C$6:$K$35,9,FALSE))</f>
        <v/>
      </c>
      <c r="AL299" s="321" t="str">
        <f>IF(AL298="","",VLOOKUP(AL298,'シフト記号表（勤務時間帯）'!$C$6:$K$35,9,FALSE))</f>
        <v/>
      </c>
      <c r="AM299" s="322" t="str">
        <f>IF(AM298="","",VLOOKUP(AM298,'シフト記号表（勤務時間帯）'!$C$6:$K$35,9,FALSE))</f>
        <v/>
      </c>
      <c r="AN299" s="320" t="str">
        <f>IF(AN298="","",VLOOKUP(AN298,'シフト記号表（勤務時間帯）'!$C$6:$K$35,9,FALSE))</f>
        <v/>
      </c>
      <c r="AO299" s="321" t="str">
        <f>IF(AO298="","",VLOOKUP(AO298,'シフト記号表（勤務時間帯）'!$C$6:$K$35,9,FALSE))</f>
        <v/>
      </c>
      <c r="AP299" s="321" t="str">
        <f>IF(AP298="","",VLOOKUP(AP298,'シフト記号表（勤務時間帯）'!$C$6:$K$35,9,FALSE))</f>
        <v/>
      </c>
      <c r="AQ299" s="321" t="str">
        <f>IF(AQ298="","",VLOOKUP(AQ298,'シフト記号表（勤務時間帯）'!$C$6:$K$35,9,FALSE))</f>
        <v/>
      </c>
      <c r="AR299" s="321" t="str">
        <f>IF(AR298="","",VLOOKUP(AR298,'シフト記号表（勤務時間帯）'!$C$6:$K$35,9,FALSE))</f>
        <v/>
      </c>
      <c r="AS299" s="321" t="str">
        <f>IF(AS298="","",VLOOKUP(AS298,'シフト記号表（勤務時間帯）'!$C$6:$K$35,9,FALSE))</f>
        <v/>
      </c>
      <c r="AT299" s="322" t="str">
        <f>IF(AT298="","",VLOOKUP(AT298,'シフト記号表（勤務時間帯）'!$C$6:$K$35,9,FALSE))</f>
        <v/>
      </c>
      <c r="AU299" s="320" t="str">
        <f>IF(AU298="","",VLOOKUP(AU298,'シフト記号表（勤務時間帯）'!$C$6:$K$35,9,FALSE))</f>
        <v/>
      </c>
      <c r="AV299" s="321" t="str">
        <f>IF(AV298="","",VLOOKUP(AV298,'シフト記号表（勤務時間帯）'!$C$6:$K$35,9,FALSE))</f>
        <v/>
      </c>
      <c r="AW299" s="321" t="str">
        <f>IF(AW298="","",VLOOKUP(AW298,'シフト記号表（勤務時間帯）'!$C$6:$K$35,9,FALSE))</f>
        <v/>
      </c>
      <c r="AX299" s="790">
        <f>IF($BB$3="４週",SUM(S299:AT299),IF($BB$3="暦月",SUM(S299:AW299),""))</f>
        <v>0</v>
      </c>
      <c r="AY299" s="791"/>
      <c r="AZ299" s="792">
        <f>IF($BB$3="４週",AX299/4,IF($BB$3="暦月",'勤務形態一覧表（100名）'!AX299/('勤務形態一覧表（100名）'!$BB$8/7),""))</f>
        <v>0</v>
      </c>
      <c r="BA299" s="793"/>
      <c r="BB299" s="783"/>
      <c r="BC299" s="758"/>
      <c r="BD299" s="758"/>
      <c r="BE299" s="758"/>
      <c r="BF299" s="759"/>
    </row>
    <row r="300" spans="2:58" ht="20.25" customHeight="1" x14ac:dyDescent="0.15">
      <c r="B300" s="831"/>
      <c r="C300" s="839"/>
      <c r="D300" s="840"/>
      <c r="E300" s="841"/>
      <c r="F300" s="395">
        <f>C298</f>
        <v>0</v>
      </c>
      <c r="G300" s="749"/>
      <c r="H300" s="753"/>
      <c r="I300" s="751"/>
      <c r="J300" s="751"/>
      <c r="K300" s="752"/>
      <c r="L300" s="760"/>
      <c r="M300" s="761"/>
      <c r="N300" s="761"/>
      <c r="O300" s="762"/>
      <c r="P300" s="828" t="s">
        <v>485</v>
      </c>
      <c r="Q300" s="829"/>
      <c r="R300" s="830"/>
      <c r="S300" s="324" t="str">
        <f>IF(S298="","",VLOOKUP(S298,'シフト記号表（勤務時間帯）'!$C$6:$U$35,19,FALSE))</f>
        <v/>
      </c>
      <c r="T300" s="325" t="str">
        <f>IF(T298="","",VLOOKUP(T298,'シフト記号表（勤務時間帯）'!$C$6:$U$35,19,FALSE))</f>
        <v/>
      </c>
      <c r="U300" s="325" t="str">
        <f>IF(U298="","",VLOOKUP(U298,'シフト記号表（勤務時間帯）'!$C$6:$U$35,19,FALSE))</f>
        <v/>
      </c>
      <c r="V300" s="325" t="str">
        <f>IF(V298="","",VLOOKUP(V298,'シフト記号表（勤務時間帯）'!$C$6:$U$35,19,FALSE))</f>
        <v/>
      </c>
      <c r="W300" s="325" t="str">
        <f>IF(W298="","",VLOOKUP(W298,'シフト記号表（勤務時間帯）'!$C$6:$U$35,19,FALSE))</f>
        <v/>
      </c>
      <c r="X300" s="325" t="str">
        <f>IF(X298="","",VLOOKUP(X298,'シフト記号表（勤務時間帯）'!$C$6:$U$35,19,FALSE))</f>
        <v/>
      </c>
      <c r="Y300" s="326" t="str">
        <f>IF(Y298="","",VLOOKUP(Y298,'シフト記号表（勤務時間帯）'!$C$6:$U$35,19,FALSE))</f>
        <v/>
      </c>
      <c r="Z300" s="324" t="str">
        <f>IF(Z298="","",VLOOKUP(Z298,'シフト記号表（勤務時間帯）'!$C$6:$U$35,19,FALSE))</f>
        <v/>
      </c>
      <c r="AA300" s="325" t="str">
        <f>IF(AA298="","",VLOOKUP(AA298,'シフト記号表（勤務時間帯）'!$C$6:$U$35,19,FALSE))</f>
        <v/>
      </c>
      <c r="AB300" s="325" t="str">
        <f>IF(AB298="","",VLOOKUP(AB298,'シフト記号表（勤務時間帯）'!$C$6:$U$35,19,FALSE))</f>
        <v/>
      </c>
      <c r="AC300" s="325" t="str">
        <f>IF(AC298="","",VLOOKUP(AC298,'シフト記号表（勤務時間帯）'!$C$6:$U$35,19,FALSE))</f>
        <v/>
      </c>
      <c r="AD300" s="325" t="str">
        <f>IF(AD298="","",VLOOKUP(AD298,'シフト記号表（勤務時間帯）'!$C$6:$U$35,19,FALSE))</f>
        <v/>
      </c>
      <c r="AE300" s="325" t="str">
        <f>IF(AE298="","",VLOOKUP(AE298,'シフト記号表（勤務時間帯）'!$C$6:$U$35,19,FALSE))</f>
        <v/>
      </c>
      <c r="AF300" s="326" t="str">
        <f>IF(AF298="","",VLOOKUP(AF298,'シフト記号表（勤務時間帯）'!$C$6:$U$35,19,FALSE))</f>
        <v/>
      </c>
      <c r="AG300" s="324" t="str">
        <f>IF(AG298="","",VLOOKUP(AG298,'シフト記号表（勤務時間帯）'!$C$6:$U$35,19,FALSE))</f>
        <v/>
      </c>
      <c r="AH300" s="325" t="str">
        <f>IF(AH298="","",VLOOKUP(AH298,'シフト記号表（勤務時間帯）'!$C$6:$U$35,19,FALSE))</f>
        <v/>
      </c>
      <c r="AI300" s="325" t="str">
        <f>IF(AI298="","",VLOOKUP(AI298,'シフト記号表（勤務時間帯）'!$C$6:$U$35,19,FALSE))</f>
        <v/>
      </c>
      <c r="AJ300" s="325" t="str">
        <f>IF(AJ298="","",VLOOKUP(AJ298,'シフト記号表（勤務時間帯）'!$C$6:$U$35,19,FALSE))</f>
        <v/>
      </c>
      <c r="AK300" s="325" t="str">
        <f>IF(AK298="","",VLOOKUP(AK298,'シフト記号表（勤務時間帯）'!$C$6:$U$35,19,FALSE))</f>
        <v/>
      </c>
      <c r="AL300" s="325" t="str">
        <f>IF(AL298="","",VLOOKUP(AL298,'シフト記号表（勤務時間帯）'!$C$6:$U$35,19,FALSE))</f>
        <v/>
      </c>
      <c r="AM300" s="326" t="str">
        <f>IF(AM298="","",VLOOKUP(AM298,'シフト記号表（勤務時間帯）'!$C$6:$U$35,19,FALSE))</f>
        <v/>
      </c>
      <c r="AN300" s="324" t="str">
        <f>IF(AN298="","",VLOOKUP(AN298,'シフト記号表（勤務時間帯）'!$C$6:$U$35,19,FALSE))</f>
        <v/>
      </c>
      <c r="AO300" s="325" t="str">
        <f>IF(AO298="","",VLOOKUP(AO298,'シフト記号表（勤務時間帯）'!$C$6:$U$35,19,FALSE))</f>
        <v/>
      </c>
      <c r="AP300" s="325" t="str">
        <f>IF(AP298="","",VLOOKUP(AP298,'シフト記号表（勤務時間帯）'!$C$6:$U$35,19,FALSE))</f>
        <v/>
      </c>
      <c r="AQ300" s="325" t="str">
        <f>IF(AQ298="","",VLOOKUP(AQ298,'シフト記号表（勤務時間帯）'!$C$6:$U$35,19,FALSE))</f>
        <v/>
      </c>
      <c r="AR300" s="325" t="str">
        <f>IF(AR298="","",VLOOKUP(AR298,'シフト記号表（勤務時間帯）'!$C$6:$U$35,19,FALSE))</f>
        <v/>
      </c>
      <c r="AS300" s="325" t="str">
        <f>IF(AS298="","",VLOOKUP(AS298,'シフト記号表（勤務時間帯）'!$C$6:$U$35,19,FALSE))</f>
        <v/>
      </c>
      <c r="AT300" s="326" t="str">
        <f>IF(AT298="","",VLOOKUP(AT298,'シフト記号表（勤務時間帯）'!$C$6:$U$35,19,FALSE))</f>
        <v/>
      </c>
      <c r="AU300" s="324" t="str">
        <f>IF(AU298="","",VLOOKUP(AU298,'シフト記号表（勤務時間帯）'!$C$6:$U$35,19,FALSE))</f>
        <v/>
      </c>
      <c r="AV300" s="325" t="str">
        <f>IF(AV298="","",VLOOKUP(AV298,'シフト記号表（勤務時間帯）'!$C$6:$U$35,19,FALSE))</f>
        <v/>
      </c>
      <c r="AW300" s="325" t="str">
        <f>IF(AW298="","",VLOOKUP(AW298,'シフト記号表（勤務時間帯）'!$C$6:$U$35,19,FALSE))</f>
        <v/>
      </c>
      <c r="AX300" s="797">
        <f>IF($BB$3="４週",SUM(S300:AT300),IF($BB$3="暦月",SUM(S300:AW300),""))</f>
        <v>0</v>
      </c>
      <c r="AY300" s="798"/>
      <c r="AZ300" s="799">
        <f>IF($BB$3="４週",AX300/4,IF($BB$3="暦月",'勤務形態一覧表（100名）'!AX300/('勤務形態一覧表（100名）'!$BB$8/7),""))</f>
        <v>0</v>
      </c>
      <c r="BA300" s="800"/>
      <c r="BB300" s="847"/>
      <c r="BC300" s="761"/>
      <c r="BD300" s="761"/>
      <c r="BE300" s="761"/>
      <c r="BF300" s="762"/>
    </row>
    <row r="301" spans="2:58" ht="20.25" customHeight="1" x14ac:dyDescent="0.15">
      <c r="B301" s="831">
        <f>B298+1</f>
        <v>94</v>
      </c>
      <c r="C301" s="833"/>
      <c r="D301" s="834"/>
      <c r="E301" s="835"/>
      <c r="F301" s="327"/>
      <c r="G301" s="747"/>
      <c r="H301" s="750"/>
      <c r="I301" s="751"/>
      <c r="J301" s="751"/>
      <c r="K301" s="752"/>
      <c r="L301" s="754"/>
      <c r="M301" s="755"/>
      <c r="N301" s="755"/>
      <c r="O301" s="756"/>
      <c r="P301" s="763" t="s">
        <v>754</v>
      </c>
      <c r="Q301" s="764"/>
      <c r="R301" s="765"/>
      <c r="S301" s="392"/>
      <c r="T301" s="393"/>
      <c r="U301" s="393"/>
      <c r="V301" s="393"/>
      <c r="W301" s="393"/>
      <c r="X301" s="393"/>
      <c r="Y301" s="394"/>
      <c r="Z301" s="392"/>
      <c r="AA301" s="393"/>
      <c r="AB301" s="393"/>
      <c r="AC301" s="393"/>
      <c r="AD301" s="393"/>
      <c r="AE301" s="393"/>
      <c r="AF301" s="394"/>
      <c r="AG301" s="392"/>
      <c r="AH301" s="393"/>
      <c r="AI301" s="393"/>
      <c r="AJ301" s="393"/>
      <c r="AK301" s="393"/>
      <c r="AL301" s="393"/>
      <c r="AM301" s="394"/>
      <c r="AN301" s="392"/>
      <c r="AO301" s="393"/>
      <c r="AP301" s="393"/>
      <c r="AQ301" s="393"/>
      <c r="AR301" s="393"/>
      <c r="AS301" s="393"/>
      <c r="AT301" s="394"/>
      <c r="AU301" s="392"/>
      <c r="AV301" s="393"/>
      <c r="AW301" s="393"/>
      <c r="AX301" s="949"/>
      <c r="AY301" s="950"/>
      <c r="AZ301" s="951"/>
      <c r="BA301" s="952"/>
      <c r="BB301" s="782"/>
      <c r="BC301" s="755"/>
      <c r="BD301" s="755"/>
      <c r="BE301" s="755"/>
      <c r="BF301" s="756"/>
    </row>
    <row r="302" spans="2:58" ht="20.25" customHeight="1" x14ac:dyDescent="0.15">
      <c r="B302" s="831"/>
      <c r="C302" s="836"/>
      <c r="D302" s="837"/>
      <c r="E302" s="838"/>
      <c r="F302" s="319"/>
      <c r="G302" s="748"/>
      <c r="H302" s="753"/>
      <c r="I302" s="751"/>
      <c r="J302" s="751"/>
      <c r="K302" s="752"/>
      <c r="L302" s="757"/>
      <c r="M302" s="758"/>
      <c r="N302" s="758"/>
      <c r="O302" s="759"/>
      <c r="P302" s="787" t="s">
        <v>484</v>
      </c>
      <c r="Q302" s="788"/>
      <c r="R302" s="789"/>
      <c r="S302" s="320" t="str">
        <f>IF(S301="","",VLOOKUP(S301,'シフト記号表（勤務時間帯）'!$C$6:$K$35,9,FALSE))</f>
        <v/>
      </c>
      <c r="T302" s="321" t="str">
        <f>IF(T301="","",VLOOKUP(T301,'シフト記号表（勤務時間帯）'!$C$6:$K$35,9,FALSE))</f>
        <v/>
      </c>
      <c r="U302" s="321" t="str">
        <f>IF(U301="","",VLOOKUP(U301,'シフト記号表（勤務時間帯）'!$C$6:$K$35,9,FALSE))</f>
        <v/>
      </c>
      <c r="V302" s="321" t="str">
        <f>IF(V301="","",VLOOKUP(V301,'シフト記号表（勤務時間帯）'!$C$6:$K$35,9,FALSE))</f>
        <v/>
      </c>
      <c r="W302" s="321" t="str">
        <f>IF(W301="","",VLOOKUP(W301,'シフト記号表（勤務時間帯）'!$C$6:$K$35,9,FALSE))</f>
        <v/>
      </c>
      <c r="X302" s="321" t="str">
        <f>IF(X301="","",VLOOKUP(X301,'シフト記号表（勤務時間帯）'!$C$6:$K$35,9,FALSE))</f>
        <v/>
      </c>
      <c r="Y302" s="322" t="str">
        <f>IF(Y301="","",VLOOKUP(Y301,'シフト記号表（勤務時間帯）'!$C$6:$K$35,9,FALSE))</f>
        <v/>
      </c>
      <c r="Z302" s="320" t="str">
        <f>IF(Z301="","",VLOOKUP(Z301,'シフト記号表（勤務時間帯）'!$C$6:$K$35,9,FALSE))</f>
        <v/>
      </c>
      <c r="AA302" s="321" t="str">
        <f>IF(AA301="","",VLOOKUP(AA301,'シフト記号表（勤務時間帯）'!$C$6:$K$35,9,FALSE))</f>
        <v/>
      </c>
      <c r="AB302" s="321" t="str">
        <f>IF(AB301="","",VLOOKUP(AB301,'シフト記号表（勤務時間帯）'!$C$6:$K$35,9,FALSE))</f>
        <v/>
      </c>
      <c r="AC302" s="321" t="str">
        <f>IF(AC301="","",VLOOKUP(AC301,'シフト記号表（勤務時間帯）'!$C$6:$K$35,9,FALSE))</f>
        <v/>
      </c>
      <c r="AD302" s="321" t="str">
        <f>IF(AD301="","",VLOOKUP(AD301,'シフト記号表（勤務時間帯）'!$C$6:$K$35,9,FALSE))</f>
        <v/>
      </c>
      <c r="AE302" s="321" t="str">
        <f>IF(AE301="","",VLOOKUP(AE301,'シフト記号表（勤務時間帯）'!$C$6:$K$35,9,FALSE))</f>
        <v/>
      </c>
      <c r="AF302" s="322" t="str">
        <f>IF(AF301="","",VLOOKUP(AF301,'シフト記号表（勤務時間帯）'!$C$6:$K$35,9,FALSE))</f>
        <v/>
      </c>
      <c r="AG302" s="320" t="str">
        <f>IF(AG301="","",VLOOKUP(AG301,'シフト記号表（勤務時間帯）'!$C$6:$K$35,9,FALSE))</f>
        <v/>
      </c>
      <c r="AH302" s="321" t="str">
        <f>IF(AH301="","",VLOOKUP(AH301,'シフト記号表（勤務時間帯）'!$C$6:$K$35,9,FALSE))</f>
        <v/>
      </c>
      <c r="AI302" s="321" t="str">
        <f>IF(AI301="","",VLOOKUP(AI301,'シフト記号表（勤務時間帯）'!$C$6:$K$35,9,FALSE))</f>
        <v/>
      </c>
      <c r="AJ302" s="321" t="str">
        <f>IF(AJ301="","",VLOOKUP(AJ301,'シフト記号表（勤務時間帯）'!$C$6:$K$35,9,FALSE))</f>
        <v/>
      </c>
      <c r="AK302" s="321" t="str">
        <f>IF(AK301="","",VLOOKUP(AK301,'シフト記号表（勤務時間帯）'!$C$6:$K$35,9,FALSE))</f>
        <v/>
      </c>
      <c r="AL302" s="321" t="str">
        <f>IF(AL301="","",VLOOKUP(AL301,'シフト記号表（勤務時間帯）'!$C$6:$K$35,9,FALSE))</f>
        <v/>
      </c>
      <c r="AM302" s="322" t="str">
        <f>IF(AM301="","",VLOOKUP(AM301,'シフト記号表（勤務時間帯）'!$C$6:$K$35,9,FALSE))</f>
        <v/>
      </c>
      <c r="AN302" s="320" t="str">
        <f>IF(AN301="","",VLOOKUP(AN301,'シフト記号表（勤務時間帯）'!$C$6:$K$35,9,FALSE))</f>
        <v/>
      </c>
      <c r="AO302" s="321" t="str">
        <f>IF(AO301="","",VLOOKUP(AO301,'シフト記号表（勤務時間帯）'!$C$6:$K$35,9,FALSE))</f>
        <v/>
      </c>
      <c r="AP302" s="321" t="str">
        <f>IF(AP301="","",VLOOKUP(AP301,'シフト記号表（勤務時間帯）'!$C$6:$K$35,9,FALSE))</f>
        <v/>
      </c>
      <c r="AQ302" s="321" t="str">
        <f>IF(AQ301="","",VLOOKUP(AQ301,'シフト記号表（勤務時間帯）'!$C$6:$K$35,9,FALSE))</f>
        <v/>
      </c>
      <c r="AR302" s="321" t="str">
        <f>IF(AR301="","",VLOOKUP(AR301,'シフト記号表（勤務時間帯）'!$C$6:$K$35,9,FALSE))</f>
        <v/>
      </c>
      <c r="AS302" s="321" t="str">
        <f>IF(AS301="","",VLOOKUP(AS301,'シフト記号表（勤務時間帯）'!$C$6:$K$35,9,FALSE))</f>
        <v/>
      </c>
      <c r="AT302" s="322" t="str">
        <f>IF(AT301="","",VLOOKUP(AT301,'シフト記号表（勤務時間帯）'!$C$6:$K$35,9,FALSE))</f>
        <v/>
      </c>
      <c r="AU302" s="320" t="str">
        <f>IF(AU301="","",VLOOKUP(AU301,'シフト記号表（勤務時間帯）'!$C$6:$K$35,9,FALSE))</f>
        <v/>
      </c>
      <c r="AV302" s="321" t="str">
        <f>IF(AV301="","",VLOOKUP(AV301,'シフト記号表（勤務時間帯）'!$C$6:$K$35,9,FALSE))</f>
        <v/>
      </c>
      <c r="AW302" s="321" t="str">
        <f>IF(AW301="","",VLOOKUP(AW301,'シフト記号表（勤務時間帯）'!$C$6:$K$35,9,FALSE))</f>
        <v/>
      </c>
      <c r="AX302" s="790">
        <f>IF($BB$3="４週",SUM(S302:AT302),IF($BB$3="暦月",SUM(S302:AW302),""))</f>
        <v>0</v>
      </c>
      <c r="AY302" s="791"/>
      <c r="AZ302" s="792">
        <f>IF($BB$3="４週",AX302/4,IF($BB$3="暦月",'勤務形態一覧表（100名）'!AX302/('勤務形態一覧表（100名）'!$BB$8/7),""))</f>
        <v>0</v>
      </c>
      <c r="BA302" s="793"/>
      <c r="BB302" s="783"/>
      <c r="BC302" s="758"/>
      <c r="BD302" s="758"/>
      <c r="BE302" s="758"/>
      <c r="BF302" s="759"/>
    </row>
    <row r="303" spans="2:58" ht="20.25" customHeight="1" x14ac:dyDescent="0.15">
      <c r="B303" s="831"/>
      <c r="C303" s="839"/>
      <c r="D303" s="840"/>
      <c r="E303" s="841"/>
      <c r="F303" s="395">
        <f>C301</f>
        <v>0</v>
      </c>
      <c r="G303" s="749"/>
      <c r="H303" s="753"/>
      <c r="I303" s="751"/>
      <c r="J303" s="751"/>
      <c r="K303" s="752"/>
      <c r="L303" s="760"/>
      <c r="M303" s="761"/>
      <c r="N303" s="761"/>
      <c r="O303" s="762"/>
      <c r="P303" s="828" t="s">
        <v>485</v>
      </c>
      <c r="Q303" s="829"/>
      <c r="R303" s="830"/>
      <c r="S303" s="324" t="str">
        <f>IF(S301="","",VLOOKUP(S301,'シフト記号表（勤務時間帯）'!$C$6:$U$35,19,FALSE))</f>
        <v/>
      </c>
      <c r="T303" s="325" t="str">
        <f>IF(T301="","",VLOOKUP(T301,'シフト記号表（勤務時間帯）'!$C$6:$U$35,19,FALSE))</f>
        <v/>
      </c>
      <c r="U303" s="325" t="str">
        <f>IF(U301="","",VLOOKUP(U301,'シフト記号表（勤務時間帯）'!$C$6:$U$35,19,FALSE))</f>
        <v/>
      </c>
      <c r="V303" s="325" t="str">
        <f>IF(V301="","",VLOOKUP(V301,'シフト記号表（勤務時間帯）'!$C$6:$U$35,19,FALSE))</f>
        <v/>
      </c>
      <c r="W303" s="325" t="str">
        <f>IF(W301="","",VLOOKUP(W301,'シフト記号表（勤務時間帯）'!$C$6:$U$35,19,FALSE))</f>
        <v/>
      </c>
      <c r="X303" s="325" t="str">
        <f>IF(X301="","",VLOOKUP(X301,'シフト記号表（勤務時間帯）'!$C$6:$U$35,19,FALSE))</f>
        <v/>
      </c>
      <c r="Y303" s="326" t="str">
        <f>IF(Y301="","",VLOOKUP(Y301,'シフト記号表（勤務時間帯）'!$C$6:$U$35,19,FALSE))</f>
        <v/>
      </c>
      <c r="Z303" s="324" t="str">
        <f>IF(Z301="","",VLOOKUP(Z301,'シフト記号表（勤務時間帯）'!$C$6:$U$35,19,FALSE))</f>
        <v/>
      </c>
      <c r="AA303" s="325" t="str">
        <f>IF(AA301="","",VLOOKUP(AA301,'シフト記号表（勤務時間帯）'!$C$6:$U$35,19,FALSE))</f>
        <v/>
      </c>
      <c r="AB303" s="325" t="str">
        <f>IF(AB301="","",VLOOKUP(AB301,'シフト記号表（勤務時間帯）'!$C$6:$U$35,19,FALSE))</f>
        <v/>
      </c>
      <c r="AC303" s="325" t="str">
        <f>IF(AC301="","",VLOOKUP(AC301,'シフト記号表（勤務時間帯）'!$C$6:$U$35,19,FALSE))</f>
        <v/>
      </c>
      <c r="AD303" s="325" t="str">
        <f>IF(AD301="","",VLOOKUP(AD301,'シフト記号表（勤務時間帯）'!$C$6:$U$35,19,FALSE))</f>
        <v/>
      </c>
      <c r="AE303" s="325" t="str">
        <f>IF(AE301="","",VLOOKUP(AE301,'シフト記号表（勤務時間帯）'!$C$6:$U$35,19,FALSE))</f>
        <v/>
      </c>
      <c r="AF303" s="326" t="str">
        <f>IF(AF301="","",VLOOKUP(AF301,'シフト記号表（勤務時間帯）'!$C$6:$U$35,19,FALSE))</f>
        <v/>
      </c>
      <c r="AG303" s="324" t="str">
        <f>IF(AG301="","",VLOOKUP(AG301,'シフト記号表（勤務時間帯）'!$C$6:$U$35,19,FALSE))</f>
        <v/>
      </c>
      <c r="AH303" s="325" t="str">
        <f>IF(AH301="","",VLOOKUP(AH301,'シフト記号表（勤務時間帯）'!$C$6:$U$35,19,FALSE))</f>
        <v/>
      </c>
      <c r="AI303" s="325" t="str">
        <f>IF(AI301="","",VLOOKUP(AI301,'シフト記号表（勤務時間帯）'!$C$6:$U$35,19,FALSE))</f>
        <v/>
      </c>
      <c r="AJ303" s="325" t="str">
        <f>IF(AJ301="","",VLOOKUP(AJ301,'シフト記号表（勤務時間帯）'!$C$6:$U$35,19,FALSE))</f>
        <v/>
      </c>
      <c r="AK303" s="325" t="str">
        <f>IF(AK301="","",VLOOKUP(AK301,'シフト記号表（勤務時間帯）'!$C$6:$U$35,19,FALSE))</f>
        <v/>
      </c>
      <c r="AL303" s="325" t="str">
        <f>IF(AL301="","",VLOOKUP(AL301,'シフト記号表（勤務時間帯）'!$C$6:$U$35,19,FALSE))</f>
        <v/>
      </c>
      <c r="AM303" s="326" t="str">
        <f>IF(AM301="","",VLOOKUP(AM301,'シフト記号表（勤務時間帯）'!$C$6:$U$35,19,FALSE))</f>
        <v/>
      </c>
      <c r="AN303" s="324" t="str">
        <f>IF(AN301="","",VLOOKUP(AN301,'シフト記号表（勤務時間帯）'!$C$6:$U$35,19,FALSE))</f>
        <v/>
      </c>
      <c r="AO303" s="325" t="str">
        <f>IF(AO301="","",VLOOKUP(AO301,'シフト記号表（勤務時間帯）'!$C$6:$U$35,19,FALSE))</f>
        <v/>
      </c>
      <c r="AP303" s="325" t="str">
        <f>IF(AP301="","",VLOOKUP(AP301,'シフト記号表（勤務時間帯）'!$C$6:$U$35,19,FALSE))</f>
        <v/>
      </c>
      <c r="AQ303" s="325" t="str">
        <f>IF(AQ301="","",VLOOKUP(AQ301,'シフト記号表（勤務時間帯）'!$C$6:$U$35,19,FALSE))</f>
        <v/>
      </c>
      <c r="AR303" s="325" t="str">
        <f>IF(AR301="","",VLOOKUP(AR301,'シフト記号表（勤務時間帯）'!$C$6:$U$35,19,FALSE))</f>
        <v/>
      </c>
      <c r="AS303" s="325" t="str">
        <f>IF(AS301="","",VLOOKUP(AS301,'シフト記号表（勤務時間帯）'!$C$6:$U$35,19,FALSE))</f>
        <v/>
      </c>
      <c r="AT303" s="326" t="str">
        <f>IF(AT301="","",VLOOKUP(AT301,'シフト記号表（勤務時間帯）'!$C$6:$U$35,19,FALSE))</f>
        <v/>
      </c>
      <c r="AU303" s="324" t="str">
        <f>IF(AU301="","",VLOOKUP(AU301,'シフト記号表（勤務時間帯）'!$C$6:$U$35,19,FALSE))</f>
        <v/>
      </c>
      <c r="AV303" s="325" t="str">
        <f>IF(AV301="","",VLOOKUP(AV301,'シフト記号表（勤務時間帯）'!$C$6:$U$35,19,FALSE))</f>
        <v/>
      </c>
      <c r="AW303" s="325" t="str">
        <f>IF(AW301="","",VLOOKUP(AW301,'シフト記号表（勤務時間帯）'!$C$6:$U$35,19,FALSE))</f>
        <v/>
      </c>
      <c r="AX303" s="797">
        <f>IF($BB$3="４週",SUM(S303:AT303),IF($BB$3="暦月",SUM(S303:AW303),""))</f>
        <v>0</v>
      </c>
      <c r="AY303" s="798"/>
      <c r="AZ303" s="799">
        <f>IF($BB$3="４週",AX303/4,IF($BB$3="暦月",'勤務形態一覧表（100名）'!AX303/('勤務形態一覧表（100名）'!$BB$8/7),""))</f>
        <v>0</v>
      </c>
      <c r="BA303" s="800"/>
      <c r="BB303" s="847"/>
      <c r="BC303" s="761"/>
      <c r="BD303" s="761"/>
      <c r="BE303" s="761"/>
      <c r="BF303" s="762"/>
    </row>
    <row r="304" spans="2:58" ht="20.25" customHeight="1" x14ac:dyDescent="0.15">
      <c r="B304" s="831">
        <f>B301+1</f>
        <v>95</v>
      </c>
      <c r="C304" s="833"/>
      <c r="D304" s="834"/>
      <c r="E304" s="835"/>
      <c r="F304" s="327"/>
      <c r="G304" s="747"/>
      <c r="H304" s="750"/>
      <c r="I304" s="751"/>
      <c r="J304" s="751"/>
      <c r="K304" s="752"/>
      <c r="L304" s="754"/>
      <c r="M304" s="755"/>
      <c r="N304" s="755"/>
      <c r="O304" s="756"/>
      <c r="P304" s="763" t="s">
        <v>667</v>
      </c>
      <c r="Q304" s="764"/>
      <c r="R304" s="765"/>
      <c r="S304" s="392"/>
      <c r="T304" s="393"/>
      <c r="U304" s="393"/>
      <c r="V304" s="393"/>
      <c r="W304" s="393"/>
      <c r="X304" s="393"/>
      <c r="Y304" s="394"/>
      <c r="Z304" s="392"/>
      <c r="AA304" s="393"/>
      <c r="AB304" s="393"/>
      <c r="AC304" s="393"/>
      <c r="AD304" s="393"/>
      <c r="AE304" s="393"/>
      <c r="AF304" s="394"/>
      <c r="AG304" s="392"/>
      <c r="AH304" s="393"/>
      <c r="AI304" s="393"/>
      <c r="AJ304" s="393"/>
      <c r="AK304" s="393"/>
      <c r="AL304" s="393"/>
      <c r="AM304" s="394"/>
      <c r="AN304" s="392"/>
      <c r="AO304" s="393"/>
      <c r="AP304" s="393"/>
      <c r="AQ304" s="393"/>
      <c r="AR304" s="393"/>
      <c r="AS304" s="393"/>
      <c r="AT304" s="394"/>
      <c r="AU304" s="392"/>
      <c r="AV304" s="393"/>
      <c r="AW304" s="393"/>
      <c r="AX304" s="949"/>
      <c r="AY304" s="950"/>
      <c r="AZ304" s="951"/>
      <c r="BA304" s="952"/>
      <c r="BB304" s="782"/>
      <c r="BC304" s="755"/>
      <c r="BD304" s="755"/>
      <c r="BE304" s="755"/>
      <c r="BF304" s="756"/>
    </row>
    <row r="305" spans="2:58" ht="20.25" customHeight="1" x14ac:dyDescent="0.15">
      <c r="B305" s="831"/>
      <c r="C305" s="836"/>
      <c r="D305" s="837"/>
      <c r="E305" s="838"/>
      <c r="F305" s="319"/>
      <c r="G305" s="748"/>
      <c r="H305" s="753"/>
      <c r="I305" s="751"/>
      <c r="J305" s="751"/>
      <c r="K305" s="752"/>
      <c r="L305" s="757"/>
      <c r="M305" s="758"/>
      <c r="N305" s="758"/>
      <c r="O305" s="759"/>
      <c r="P305" s="787" t="s">
        <v>484</v>
      </c>
      <c r="Q305" s="788"/>
      <c r="R305" s="789"/>
      <c r="S305" s="320" t="str">
        <f>IF(S304="","",VLOOKUP(S304,'シフト記号表（勤務時間帯）'!$C$6:$K$35,9,FALSE))</f>
        <v/>
      </c>
      <c r="T305" s="321" t="str">
        <f>IF(T304="","",VLOOKUP(T304,'シフト記号表（勤務時間帯）'!$C$6:$K$35,9,FALSE))</f>
        <v/>
      </c>
      <c r="U305" s="321" t="str">
        <f>IF(U304="","",VLOOKUP(U304,'シフト記号表（勤務時間帯）'!$C$6:$K$35,9,FALSE))</f>
        <v/>
      </c>
      <c r="V305" s="321" t="str">
        <f>IF(V304="","",VLOOKUP(V304,'シフト記号表（勤務時間帯）'!$C$6:$K$35,9,FALSE))</f>
        <v/>
      </c>
      <c r="W305" s="321" t="str">
        <f>IF(W304="","",VLOOKUP(W304,'シフト記号表（勤務時間帯）'!$C$6:$K$35,9,FALSE))</f>
        <v/>
      </c>
      <c r="X305" s="321" t="str">
        <f>IF(X304="","",VLOOKUP(X304,'シフト記号表（勤務時間帯）'!$C$6:$K$35,9,FALSE))</f>
        <v/>
      </c>
      <c r="Y305" s="322" t="str">
        <f>IF(Y304="","",VLOOKUP(Y304,'シフト記号表（勤務時間帯）'!$C$6:$K$35,9,FALSE))</f>
        <v/>
      </c>
      <c r="Z305" s="320" t="str">
        <f>IF(Z304="","",VLOOKUP(Z304,'シフト記号表（勤務時間帯）'!$C$6:$K$35,9,FALSE))</f>
        <v/>
      </c>
      <c r="AA305" s="321" t="str">
        <f>IF(AA304="","",VLOOKUP(AA304,'シフト記号表（勤務時間帯）'!$C$6:$K$35,9,FALSE))</f>
        <v/>
      </c>
      <c r="AB305" s="321" t="str">
        <f>IF(AB304="","",VLOOKUP(AB304,'シフト記号表（勤務時間帯）'!$C$6:$K$35,9,FALSE))</f>
        <v/>
      </c>
      <c r="AC305" s="321" t="str">
        <f>IF(AC304="","",VLOOKUP(AC304,'シフト記号表（勤務時間帯）'!$C$6:$K$35,9,FALSE))</f>
        <v/>
      </c>
      <c r="AD305" s="321" t="str">
        <f>IF(AD304="","",VLOOKUP(AD304,'シフト記号表（勤務時間帯）'!$C$6:$K$35,9,FALSE))</f>
        <v/>
      </c>
      <c r="AE305" s="321" t="str">
        <f>IF(AE304="","",VLOOKUP(AE304,'シフト記号表（勤務時間帯）'!$C$6:$K$35,9,FALSE))</f>
        <v/>
      </c>
      <c r="AF305" s="322" t="str">
        <f>IF(AF304="","",VLOOKUP(AF304,'シフト記号表（勤務時間帯）'!$C$6:$K$35,9,FALSE))</f>
        <v/>
      </c>
      <c r="AG305" s="320" t="str">
        <f>IF(AG304="","",VLOOKUP(AG304,'シフト記号表（勤務時間帯）'!$C$6:$K$35,9,FALSE))</f>
        <v/>
      </c>
      <c r="AH305" s="321" t="str">
        <f>IF(AH304="","",VLOOKUP(AH304,'シフト記号表（勤務時間帯）'!$C$6:$K$35,9,FALSE))</f>
        <v/>
      </c>
      <c r="AI305" s="321" t="str">
        <f>IF(AI304="","",VLOOKUP(AI304,'シフト記号表（勤務時間帯）'!$C$6:$K$35,9,FALSE))</f>
        <v/>
      </c>
      <c r="AJ305" s="321" t="str">
        <f>IF(AJ304="","",VLOOKUP(AJ304,'シフト記号表（勤務時間帯）'!$C$6:$K$35,9,FALSE))</f>
        <v/>
      </c>
      <c r="AK305" s="321" t="str">
        <f>IF(AK304="","",VLOOKUP(AK304,'シフト記号表（勤務時間帯）'!$C$6:$K$35,9,FALSE))</f>
        <v/>
      </c>
      <c r="AL305" s="321" t="str">
        <f>IF(AL304="","",VLOOKUP(AL304,'シフト記号表（勤務時間帯）'!$C$6:$K$35,9,FALSE))</f>
        <v/>
      </c>
      <c r="AM305" s="322" t="str">
        <f>IF(AM304="","",VLOOKUP(AM304,'シフト記号表（勤務時間帯）'!$C$6:$K$35,9,FALSE))</f>
        <v/>
      </c>
      <c r="AN305" s="320" t="str">
        <f>IF(AN304="","",VLOOKUP(AN304,'シフト記号表（勤務時間帯）'!$C$6:$K$35,9,FALSE))</f>
        <v/>
      </c>
      <c r="AO305" s="321" t="str">
        <f>IF(AO304="","",VLOOKUP(AO304,'シフト記号表（勤務時間帯）'!$C$6:$K$35,9,FALSE))</f>
        <v/>
      </c>
      <c r="AP305" s="321" t="str">
        <f>IF(AP304="","",VLOOKUP(AP304,'シフト記号表（勤務時間帯）'!$C$6:$K$35,9,FALSE))</f>
        <v/>
      </c>
      <c r="AQ305" s="321" t="str">
        <f>IF(AQ304="","",VLOOKUP(AQ304,'シフト記号表（勤務時間帯）'!$C$6:$K$35,9,FALSE))</f>
        <v/>
      </c>
      <c r="AR305" s="321" t="str">
        <f>IF(AR304="","",VLOOKUP(AR304,'シフト記号表（勤務時間帯）'!$C$6:$K$35,9,FALSE))</f>
        <v/>
      </c>
      <c r="AS305" s="321" t="str">
        <f>IF(AS304="","",VLOOKUP(AS304,'シフト記号表（勤務時間帯）'!$C$6:$K$35,9,FALSE))</f>
        <v/>
      </c>
      <c r="AT305" s="322" t="str">
        <f>IF(AT304="","",VLOOKUP(AT304,'シフト記号表（勤務時間帯）'!$C$6:$K$35,9,FALSE))</f>
        <v/>
      </c>
      <c r="AU305" s="320" t="str">
        <f>IF(AU304="","",VLOOKUP(AU304,'シフト記号表（勤務時間帯）'!$C$6:$K$35,9,FALSE))</f>
        <v/>
      </c>
      <c r="AV305" s="321" t="str">
        <f>IF(AV304="","",VLOOKUP(AV304,'シフト記号表（勤務時間帯）'!$C$6:$K$35,9,FALSE))</f>
        <v/>
      </c>
      <c r="AW305" s="321" t="str">
        <f>IF(AW304="","",VLOOKUP(AW304,'シフト記号表（勤務時間帯）'!$C$6:$K$35,9,FALSE))</f>
        <v/>
      </c>
      <c r="AX305" s="790">
        <f>IF($BB$3="４週",SUM(S305:AT305),IF($BB$3="暦月",SUM(S305:AW305),""))</f>
        <v>0</v>
      </c>
      <c r="AY305" s="791"/>
      <c r="AZ305" s="792">
        <f>IF($BB$3="４週",AX305/4,IF($BB$3="暦月",'勤務形態一覧表（100名）'!AX305/('勤務形態一覧表（100名）'!$BB$8/7),""))</f>
        <v>0</v>
      </c>
      <c r="BA305" s="793"/>
      <c r="BB305" s="783"/>
      <c r="BC305" s="758"/>
      <c r="BD305" s="758"/>
      <c r="BE305" s="758"/>
      <c r="BF305" s="759"/>
    </row>
    <row r="306" spans="2:58" ht="20.25" customHeight="1" x14ac:dyDescent="0.15">
      <c r="B306" s="831"/>
      <c r="C306" s="839"/>
      <c r="D306" s="840"/>
      <c r="E306" s="841"/>
      <c r="F306" s="395">
        <f>C304</f>
        <v>0</v>
      </c>
      <c r="G306" s="749"/>
      <c r="H306" s="753"/>
      <c r="I306" s="751"/>
      <c r="J306" s="751"/>
      <c r="K306" s="752"/>
      <c r="L306" s="760"/>
      <c r="M306" s="761"/>
      <c r="N306" s="761"/>
      <c r="O306" s="762"/>
      <c r="P306" s="828" t="s">
        <v>485</v>
      </c>
      <c r="Q306" s="829"/>
      <c r="R306" s="830"/>
      <c r="S306" s="324" t="str">
        <f>IF(S304="","",VLOOKUP(S304,'シフト記号表（勤務時間帯）'!$C$6:$U$35,19,FALSE))</f>
        <v/>
      </c>
      <c r="T306" s="325" t="str">
        <f>IF(T304="","",VLOOKUP(T304,'シフト記号表（勤務時間帯）'!$C$6:$U$35,19,FALSE))</f>
        <v/>
      </c>
      <c r="U306" s="325" t="str">
        <f>IF(U304="","",VLOOKUP(U304,'シフト記号表（勤務時間帯）'!$C$6:$U$35,19,FALSE))</f>
        <v/>
      </c>
      <c r="V306" s="325" t="str">
        <f>IF(V304="","",VLOOKUP(V304,'シフト記号表（勤務時間帯）'!$C$6:$U$35,19,FALSE))</f>
        <v/>
      </c>
      <c r="W306" s="325" t="str">
        <f>IF(W304="","",VLOOKUP(W304,'シフト記号表（勤務時間帯）'!$C$6:$U$35,19,FALSE))</f>
        <v/>
      </c>
      <c r="X306" s="325" t="str">
        <f>IF(X304="","",VLOOKUP(X304,'シフト記号表（勤務時間帯）'!$C$6:$U$35,19,FALSE))</f>
        <v/>
      </c>
      <c r="Y306" s="326" t="str">
        <f>IF(Y304="","",VLOOKUP(Y304,'シフト記号表（勤務時間帯）'!$C$6:$U$35,19,FALSE))</f>
        <v/>
      </c>
      <c r="Z306" s="324" t="str">
        <f>IF(Z304="","",VLOOKUP(Z304,'シフト記号表（勤務時間帯）'!$C$6:$U$35,19,FALSE))</f>
        <v/>
      </c>
      <c r="AA306" s="325" t="str">
        <f>IF(AA304="","",VLOOKUP(AA304,'シフト記号表（勤務時間帯）'!$C$6:$U$35,19,FALSE))</f>
        <v/>
      </c>
      <c r="AB306" s="325" t="str">
        <f>IF(AB304="","",VLOOKUP(AB304,'シフト記号表（勤務時間帯）'!$C$6:$U$35,19,FALSE))</f>
        <v/>
      </c>
      <c r="AC306" s="325" t="str">
        <f>IF(AC304="","",VLOOKUP(AC304,'シフト記号表（勤務時間帯）'!$C$6:$U$35,19,FALSE))</f>
        <v/>
      </c>
      <c r="AD306" s="325" t="str">
        <f>IF(AD304="","",VLOOKUP(AD304,'シフト記号表（勤務時間帯）'!$C$6:$U$35,19,FALSE))</f>
        <v/>
      </c>
      <c r="AE306" s="325" t="str">
        <f>IF(AE304="","",VLOOKUP(AE304,'シフト記号表（勤務時間帯）'!$C$6:$U$35,19,FALSE))</f>
        <v/>
      </c>
      <c r="AF306" s="326" t="str">
        <f>IF(AF304="","",VLOOKUP(AF304,'シフト記号表（勤務時間帯）'!$C$6:$U$35,19,FALSE))</f>
        <v/>
      </c>
      <c r="AG306" s="324" t="str">
        <f>IF(AG304="","",VLOOKUP(AG304,'シフト記号表（勤務時間帯）'!$C$6:$U$35,19,FALSE))</f>
        <v/>
      </c>
      <c r="AH306" s="325" t="str">
        <f>IF(AH304="","",VLOOKUP(AH304,'シフト記号表（勤務時間帯）'!$C$6:$U$35,19,FALSE))</f>
        <v/>
      </c>
      <c r="AI306" s="325" t="str">
        <f>IF(AI304="","",VLOOKUP(AI304,'シフト記号表（勤務時間帯）'!$C$6:$U$35,19,FALSE))</f>
        <v/>
      </c>
      <c r="AJ306" s="325" t="str">
        <f>IF(AJ304="","",VLOOKUP(AJ304,'シフト記号表（勤務時間帯）'!$C$6:$U$35,19,FALSE))</f>
        <v/>
      </c>
      <c r="AK306" s="325" t="str">
        <f>IF(AK304="","",VLOOKUP(AK304,'シフト記号表（勤務時間帯）'!$C$6:$U$35,19,FALSE))</f>
        <v/>
      </c>
      <c r="AL306" s="325" t="str">
        <f>IF(AL304="","",VLOOKUP(AL304,'シフト記号表（勤務時間帯）'!$C$6:$U$35,19,FALSE))</f>
        <v/>
      </c>
      <c r="AM306" s="326" t="str">
        <f>IF(AM304="","",VLOOKUP(AM304,'シフト記号表（勤務時間帯）'!$C$6:$U$35,19,FALSE))</f>
        <v/>
      </c>
      <c r="AN306" s="324" t="str">
        <f>IF(AN304="","",VLOOKUP(AN304,'シフト記号表（勤務時間帯）'!$C$6:$U$35,19,FALSE))</f>
        <v/>
      </c>
      <c r="AO306" s="325" t="str">
        <f>IF(AO304="","",VLOOKUP(AO304,'シフト記号表（勤務時間帯）'!$C$6:$U$35,19,FALSE))</f>
        <v/>
      </c>
      <c r="AP306" s="325" t="str">
        <f>IF(AP304="","",VLOOKUP(AP304,'シフト記号表（勤務時間帯）'!$C$6:$U$35,19,FALSE))</f>
        <v/>
      </c>
      <c r="AQ306" s="325" t="str">
        <f>IF(AQ304="","",VLOOKUP(AQ304,'シフト記号表（勤務時間帯）'!$C$6:$U$35,19,FALSE))</f>
        <v/>
      </c>
      <c r="AR306" s="325" t="str">
        <f>IF(AR304="","",VLOOKUP(AR304,'シフト記号表（勤務時間帯）'!$C$6:$U$35,19,FALSE))</f>
        <v/>
      </c>
      <c r="AS306" s="325" t="str">
        <f>IF(AS304="","",VLOOKUP(AS304,'シフト記号表（勤務時間帯）'!$C$6:$U$35,19,FALSE))</f>
        <v/>
      </c>
      <c r="AT306" s="326" t="str">
        <f>IF(AT304="","",VLOOKUP(AT304,'シフト記号表（勤務時間帯）'!$C$6:$U$35,19,FALSE))</f>
        <v/>
      </c>
      <c r="AU306" s="324" t="str">
        <f>IF(AU304="","",VLOOKUP(AU304,'シフト記号表（勤務時間帯）'!$C$6:$U$35,19,FALSE))</f>
        <v/>
      </c>
      <c r="AV306" s="325" t="str">
        <f>IF(AV304="","",VLOOKUP(AV304,'シフト記号表（勤務時間帯）'!$C$6:$U$35,19,FALSE))</f>
        <v/>
      </c>
      <c r="AW306" s="325" t="str">
        <f>IF(AW304="","",VLOOKUP(AW304,'シフト記号表（勤務時間帯）'!$C$6:$U$35,19,FALSE))</f>
        <v/>
      </c>
      <c r="AX306" s="797">
        <f>IF($BB$3="４週",SUM(S306:AT306),IF($BB$3="暦月",SUM(S306:AW306),""))</f>
        <v>0</v>
      </c>
      <c r="AY306" s="798"/>
      <c r="AZ306" s="799">
        <f>IF($BB$3="４週",AX306/4,IF($BB$3="暦月",'勤務形態一覧表（100名）'!AX306/('勤務形態一覧表（100名）'!$BB$8/7),""))</f>
        <v>0</v>
      </c>
      <c r="BA306" s="800"/>
      <c r="BB306" s="847"/>
      <c r="BC306" s="761"/>
      <c r="BD306" s="761"/>
      <c r="BE306" s="761"/>
      <c r="BF306" s="762"/>
    </row>
    <row r="307" spans="2:58" ht="20.25" customHeight="1" x14ac:dyDescent="0.15">
      <c r="B307" s="831">
        <f>B304+1</f>
        <v>96</v>
      </c>
      <c r="C307" s="833"/>
      <c r="D307" s="834"/>
      <c r="E307" s="835"/>
      <c r="F307" s="327"/>
      <c r="G307" s="747"/>
      <c r="H307" s="750"/>
      <c r="I307" s="751"/>
      <c r="J307" s="751"/>
      <c r="K307" s="752"/>
      <c r="L307" s="754"/>
      <c r="M307" s="755"/>
      <c r="N307" s="755"/>
      <c r="O307" s="756"/>
      <c r="P307" s="763" t="s">
        <v>667</v>
      </c>
      <c r="Q307" s="764"/>
      <c r="R307" s="765"/>
      <c r="S307" s="392"/>
      <c r="T307" s="393"/>
      <c r="U307" s="393"/>
      <c r="V307" s="393"/>
      <c r="W307" s="393"/>
      <c r="X307" s="393"/>
      <c r="Y307" s="394"/>
      <c r="Z307" s="392"/>
      <c r="AA307" s="393"/>
      <c r="AB307" s="393"/>
      <c r="AC307" s="393"/>
      <c r="AD307" s="393"/>
      <c r="AE307" s="393"/>
      <c r="AF307" s="394"/>
      <c r="AG307" s="392"/>
      <c r="AH307" s="393"/>
      <c r="AI307" s="393"/>
      <c r="AJ307" s="393"/>
      <c r="AK307" s="393"/>
      <c r="AL307" s="393"/>
      <c r="AM307" s="394"/>
      <c r="AN307" s="392"/>
      <c r="AO307" s="393"/>
      <c r="AP307" s="393"/>
      <c r="AQ307" s="393"/>
      <c r="AR307" s="393"/>
      <c r="AS307" s="393"/>
      <c r="AT307" s="394"/>
      <c r="AU307" s="392"/>
      <c r="AV307" s="393"/>
      <c r="AW307" s="393"/>
      <c r="AX307" s="949"/>
      <c r="AY307" s="950"/>
      <c r="AZ307" s="951"/>
      <c r="BA307" s="952"/>
      <c r="BB307" s="782"/>
      <c r="BC307" s="755"/>
      <c r="BD307" s="755"/>
      <c r="BE307" s="755"/>
      <c r="BF307" s="756"/>
    </row>
    <row r="308" spans="2:58" ht="20.25" customHeight="1" x14ac:dyDescent="0.15">
      <c r="B308" s="831"/>
      <c r="C308" s="836"/>
      <c r="D308" s="837"/>
      <c r="E308" s="838"/>
      <c r="F308" s="319"/>
      <c r="G308" s="748"/>
      <c r="H308" s="753"/>
      <c r="I308" s="751"/>
      <c r="J308" s="751"/>
      <c r="K308" s="752"/>
      <c r="L308" s="757"/>
      <c r="M308" s="758"/>
      <c r="N308" s="758"/>
      <c r="O308" s="759"/>
      <c r="P308" s="787" t="s">
        <v>484</v>
      </c>
      <c r="Q308" s="788"/>
      <c r="R308" s="789"/>
      <c r="S308" s="320" t="str">
        <f>IF(S307="","",VLOOKUP(S307,'シフト記号表（勤務時間帯）'!$C$6:$K$35,9,FALSE))</f>
        <v/>
      </c>
      <c r="T308" s="321" t="str">
        <f>IF(T307="","",VLOOKUP(T307,'シフト記号表（勤務時間帯）'!$C$6:$K$35,9,FALSE))</f>
        <v/>
      </c>
      <c r="U308" s="321" t="str">
        <f>IF(U307="","",VLOOKUP(U307,'シフト記号表（勤務時間帯）'!$C$6:$K$35,9,FALSE))</f>
        <v/>
      </c>
      <c r="V308" s="321" t="str">
        <f>IF(V307="","",VLOOKUP(V307,'シフト記号表（勤務時間帯）'!$C$6:$K$35,9,FALSE))</f>
        <v/>
      </c>
      <c r="W308" s="321" t="str">
        <f>IF(W307="","",VLOOKUP(W307,'シフト記号表（勤務時間帯）'!$C$6:$K$35,9,FALSE))</f>
        <v/>
      </c>
      <c r="X308" s="321" t="str">
        <f>IF(X307="","",VLOOKUP(X307,'シフト記号表（勤務時間帯）'!$C$6:$K$35,9,FALSE))</f>
        <v/>
      </c>
      <c r="Y308" s="322" t="str">
        <f>IF(Y307="","",VLOOKUP(Y307,'シフト記号表（勤務時間帯）'!$C$6:$K$35,9,FALSE))</f>
        <v/>
      </c>
      <c r="Z308" s="320" t="str">
        <f>IF(Z307="","",VLOOKUP(Z307,'シフト記号表（勤務時間帯）'!$C$6:$K$35,9,FALSE))</f>
        <v/>
      </c>
      <c r="AA308" s="321" t="str">
        <f>IF(AA307="","",VLOOKUP(AA307,'シフト記号表（勤務時間帯）'!$C$6:$K$35,9,FALSE))</f>
        <v/>
      </c>
      <c r="AB308" s="321" t="str">
        <f>IF(AB307="","",VLOOKUP(AB307,'シフト記号表（勤務時間帯）'!$C$6:$K$35,9,FALSE))</f>
        <v/>
      </c>
      <c r="AC308" s="321" t="str">
        <f>IF(AC307="","",VLOOKUP(AC307,'シフト記号表（勤務時間帯）'!$C$6:$K$35,9,FALSE))</f>
        <v/>
      </c>
      <c r="AD308" s="321" t="str">
        <f>IF(AD307="","",VLOOKUP(AD307,'シフト記号表（勤務時間帯）'!$C$6:$K$35,9,FALSE))</f>
        <v/>
      </c>
      <c r="AE308" s="321" t="str">
        <f>IF(AE307="","",VLOOKUP(AE307,'シフト記号表（勤務時間帯）'!$C$6:$K$35,9,FALSE))</f>
        <v/>
      </c>
      <c r="AF308" s="322" t="str">
        <f>IF(AF307="","",VLOOKUP(AF307,'シフト記号表（勤務時間帯）'!$C$6:$K$35,9,FALSE))</f>
        <v/>
      </c>
      <c r="AG308" s="320" t="str">
        <f>IF(AG307="","",VLOOKUP(AG307,'シフト記号表（勤務時間帯）'!$C$6:$K$35,9,FALSE))</f>
        <v/>
      </c>
      <c r="AH308" s="321" t="str">
        <f>IF(AH307="","",VLOOKUP(AH307,'シフト記号表（勤務時間帯）'!$C$6:$K$35,9,FALSE))</f>
        <v/>
      </c>
      <c r="AI308" s="321" t="str">
        <f>IF(AI307="","",VLOOKUP(AI307,'シフト記号表（勤務時間帯）'!$C$6:$K$35,9,FALSE))</f>
        <v/>
      </c>
      <c r="AJ308" s="321" t="str">
        <f>IF(AJ307="","",VLOOKUP(AJ307,'シフト記号表（勤務時間帯）'!$C$6:$K$35,9,FALSE))</f>
        <v/>
      </c>
      <c r="AK308" s="321" t="str">
        <f>IF(AK307="","",VLOOKUP(AK307,'シフト記号表（勤務時間帯）'!$C$6:$K$35,9,FALSE))</f>
        <v/>
      </c>
      <c r="AL308" s="321" t="str">
        <f>IF(AL307="","",VLOOKUP(AL307,'シフト記号表（勤務時間帯）'!$C$6:$K$35,9,FALSE))</f>
        <v/>
      </c>
      <c r="AM308" s="322" t="str">
        <f>IF(AM307="","",VLOOKUP(AM307,'シフト記号表（勤務時間帯）'!$C$6:$K$35,9,FALSE))</f>
        <v/>
      </c>
      <c r="AN308" s="320" t="str">
        <f>IF(AN307="","",VLOOKUP(AN307,'シフト記号表（勤務時間帯）'!$C$6:$K$35,9,FALSE))</f>
        <v/>
      </c>
      <c r="AO308" s="321" t="str">
        <f>IF(AO307="","",VLOOKUP(AO307,'シフト記号表（勤務時間帯）'!$C$6:$K$35,9,FALSE))</f>
        <v/>
      </c>
      <c r="AP308" s="321" t="str">
        <f>IF(AP307="","",VLOOKUP(AP307,'シフト記号表（勤務時間帯）'!$C$6:$K$35,9,FALSE))</f>
        <v/>
      </c>
      <c r="AQ308" s="321" t="str">
        <f>IF(AQ307="","",VLOOKUP(AQ307,'シフト記号表（勤務時間帯）'!$C$6:$K$35,9,FALSE))</f>
        <v/>
      </c>
      <c r="AR308" s="321" t="str">
        <f>IF(AR307="","",VLOOKUP(AR307,'シフト記号表（勤務時間帯）'!$C$6:$K$35,9,FALSE))</f>
        <v/>
      </c>
      <c r="AS308" s="321" t="str">
        <f>IF(AS307="","",VLOOKUP(AS307,'シフト記号表（勤務時間帯）'!$C$6:$K$35,9,FALSE))</f>
        <v/>
      </c>
      <c r="AT308" s="322" t="str">
        <f>IF(AT307="","",VLOOKUP(AT307,'シフト記号表（勤務時間帯）'!$C$6:$K$35,9,FALSE))</f>
        <v/>
      </c>
      <c r="AU308" s="320" t="str">
        <f>IF(AU307="","",VLOOKUP(AU307,'シフト記号表（勤務時間帯）'!$C$6:$K$35,9,FALSE))</f>
        <v/>
      </c>
      <c r="AV308" s="321" t="str">
        <f>IF(AV307="","",VLOOKUP(AV307,'シフト記号表（勤務時間帯）'!$C$6:$K$35,9,FALSE))</f>
        <v/>
      </c>
      <c r="AW308" s="321" t="str">
        <f>IF(AW307="","",VLOOKUP(AW307,'シフト記号表（勤務時間帯）'!$C$6:$K$35,9,FALSE))</f>
        <v/>
      </c>
      <c r="AX308" s="790">
        <f>IF($BB$3="４週",SUM(S308:AT308),IF($BB$3="暦月",SUM(S308:AW308),""))</f>
        <v>0</v>
      </c>
      <c r="AY308" s="791"/>
      <c r="AZ308" s="792">
        <f>IF($BB$3="４週",AX308/4,IF($BB$3="暦月",'勤務形態一覧表（100名）'!AX308/('勤務形態一覧表（100名）'!$BB$8/7),""))</f>
        <v>0</v>
      </c>
      <c r="BA308" s="793"/>
      <c r="BB308" s="783"/>
      <c r="BC308" s="758"/>
      <c r="BD308" s="758"/>
      <c r="BE308" s="758"/>
      <c r="BF308" s="759"/>
    </row>
    <row r="309" spans="2:58" ht="20.25" customHeight="1" x14ac:dyDescent="0.15">
      <c r="B309" s="831"/>
      <c r="C309" s="839"/>
      <c r="D309" s="840"/>
      <c r="E309" s="841"/>
      <c r="F309" s="395">
        <f>C307</f>
        <v>0</v>
      </c>
      <c r="G309" s="749"/>
      <c r="H309" s="753"/>
      <c r="I309" s="751"/>
      <c r="J309" s="751"/>
      <c r="K309" s="752"/>
      <c r="L309" s="760"/>
      <c r="M309" s="761"/>
      <c r="N309" s="761"/>
      <c r="O309" s="762"/>
      <c r="P309" s="828" t="s">
        <v>485</v>
      </c>
      <c r="Q309" s="829"/>
      <c r="R309" s="830"/>
      <c r="S309" s="324" t="str">
        <f>IF(S307="","",VLOOKUP(S307,'シフト記号表（勤務時間帯）'!$C$6:$U$35,19,FALSE))</f>
        <v/>
      </c>
      <c r="T309" s="325" t="str">
        <f>IF(T307="","",VLOOKUP(T307,'シフト記号表（勤務時間帯）'!$C$6:$U$35,19,FALSE))</f>
        <v/>
      </c>
      <c r="U309" s="325" t="str">
        <f>IF(U307="","",VLOOKUP(U307,'シフト記号表（勤務時間帯）'!$C$6:$U$35,19,FALSE))</f>
        <v/>
      </c>
      <c r="V309" s="325" t="str">
        <f>IF(V307="","",VLOOKUP(V307,'シフト記号表（勤務時間帯）'!$C$6:$U$35,19,FALSE))</f>
        <v/>
      </c>
      <c r="W309" s="325" t="str">
        <f>IF(W307="","",VLOOKUP(W307,'シフト記号表（勤務時間帯）'!$C$6:$U$35,19,FALSE))</f>
        <v/>
      </c>
      <c r="X309" s="325" t="str">
        <f>IF(X307="","",VLOOKUP(X307,'シフト記号表（勤務時間帯）'!$C$6:$U$35,19,FALSE))</f>
        <v/>
      </c>
      <c r="Y309" s="326" t="str">
        <f>IF(Y307="","",VLOOKUP(Y307,'シフト記号表（勤務時間帯）'!$C$6:$U$35,19,FALSE))</f>
        <v/>
      </c>
      <c r="Z309" s="324" t="str">
        <f>IF(Z307="","",VLOOKUP(Z307,'シフト記号表（勤務時間帯）'!$C$6:$U$35,19,FALSE))</f>
        <v/>
      </c>
      <c r="AA309" s="325" t="str">
        <f>IF(AA307="","",VLOOKUP(AA307,'シフト記号表（勤務時間帯）'!$C$6:$U$35,19,FALSE))</f>
        <v/>
      </c>
      <c r="AB309" s="325" t="str">
        <f>IF(AB307="","",VLOOKUP(AB307,'シフト記号表（勤務時間帯）'!$C$6:$U$35,19,FALSE))</f>
        <v/>
      </c>
      <c r="AC309" s="325" t="str">
        <f>IF(AC307="","",VLOOKUP(AC307,'シフト記号表（勤務時間帯）'!$C$6:$U$35,19,FALSE))</f>
        <v/>
      </c>
      <c r="AD309" s="325" t="str">
        <f>IF(AD307="","",VLOOKUP(AD307,'シフト記号表（勤務時間帯）'!$C$6:$U$35,19,FALSE))</f>
        <v/>
      </c>
      <c r="AE309" s="325" t="str">
        <f>IF(AE307="","",VLOOKUP(AE307,'シフト記号表（勤務時間帯）'!$C$6:$U$35,19,FALSE))</f>
        <v/>
      </c>
      <c r="AF309" s="326" t="str">
        <f>IF(AF307="","",VLOOKUP(AF307,'シフト記号表（勤務時間帯）'!$C$6:$U$35,19,FALSE))</f>
        <v/>
      </c>
      <c r="AG309" s="324" t="str">
        <f>IF(AG307="","",VLOOKUP(AG307,'シフト記号表（勤務時間帯）'!$C$6:$U$35,19,FALSE))</f>
        <v/>
      </c>
      <c r="AH309" s="325" t="str">
        <f>IF(AH307="","",VLOOKUP(AH307,'シフト記号表（勤務時間帯）'!$C$6:$U$35,19,FALSE))</f>
        <v/>
      </c>
      <c r="AI309" s="325" t="str">
        <f>IF(AI307="","",VLOOKUP(AI307,'シフト記号表（勤務時間帯）'!$C$6:$U$35,19,FALSE))</f>
        <v/>
      </c>
      <c r="AJ309" s="325" t="str">
        <f>IF(AJ307="","",VLOOKUP(AJ307,'シフト記号表（勤務時間帯）'!$C$6:$U$35,19,FALSE))</f>
        <v/>
      </c>
      <c r="AK309" s="325" t="str">
        <f>IF(AK307="","",VLOOKUP(AK307,'シフト記号表（勤務時間帯）'!$C$6:$U$35,19,FALSE))</f>
        <v/>
      </c>
      <c r="AL309" s="325" t="str">
        <f>IF(AL307="","",VLOOKUP(AL307,'シフト記号表（勤務時間帯）'!$C$6:$U$35,19,FALSE))</f>
        <v/>
      </c>
      <c r="AM309" s="326" t="str">
        <f>IF(AM307="","",VLOOKUP(AM307,'シフト記号表（勤務時間帯）'!$C$6:$U$35,19,FALSE))</f>
        <v/>
      </c>
      <c r="AN309" s="324" t="str">
        <f>IF(AN307="","",VLOOKUP(AN307,'シフト記号表（勤務時間帯）'!$C$6:$U$35,19,FALSE))</f>
        <v/>
      </c>
      <c r="AO309" s="325" t="str">
        <f>IF(AO307="","",VLOOKUP(AO307,'シフト記号表（勤務時間帯）'!$C$6:$U$35,19,FALSE))</f>
        <v/>
      </c>
      <c r="AP309" s="325" t="str">
        <f>IF(AP307="","",VLOOKUP(AP307,'シフト記号表（勤務時間帯）'!$C$6:$U$35,19,FALSE))</f>
        <v/>
      </c>
      <c r="AQ309" s="325" t="str">
        <f>IF(AQ307="","",VLOOKUP(AQ307,'シフト記号表（勤務時間帯）'!$C$6:$U$35,19,FALSE))</f>
        <v/>
      </c>
      <c r="AR309" s="325" t="str">
        <f>IF(AR307="","",VLOOKUP(AR307,'シフト記号表（勤務時間帯）'!$C$6:$U$35,19,FALSE))</f>
        <v/>
      </c>
      <c r="AS309" s="325" t="str">
        <f>IF(AS307="","",VLOOKUP(AS307,'シフト記号表（勤務時間帯）'!$C$6:$U$35,19,FALSE))</f>
        <v/>
      </c>
      <c r="AT309" s="326" t="str">
        <f>IF(AT307="","",VLOOKUP(AT307,'シフト記号表（勤務時間帯）'!$C$6:$U$35,19,FALSE))</f>
        <v/>
      </c>
      <c r="AU309" s="324" t="str">
        <f>IF(AU307="","",VLOOKUP(AU307,'シフト記号表（勤務時間帯）'!$C$6:$U$35,19,FALSE))</f>
        <v/>
      </c>
      <c r="AV309" s="325" t="str">
        <f>IF(AV307="","",VLOOKUP(AV307,'シフト記号表（勤務時間帯）'!$C$6:$U$35,19,FALSE))</f>
        <v/>
      </c>
      <c r="AW309" s="325" t="str">
        <f>IF(AW307="","",VLOOKUP(AW307,'シフト記号表（勤務時間帯）'!$C$6:$U$35,19,FALSE))</f>
        <v/>
      </c>
      <c r="AX309" s="797">
        <f>IF($BB$3="４週",SUM(S309:AT309),IF($BB$3="暦月",SUM(S309:AW309),""))</f>
        <v>0</v>
      </c>
      <c r="AY309" s="798"/>
      <c r="AZ309" s="799">
        <f>IF($BB$3="４週",AX309/4,IF($BB$3="暦月",'勤務形態一覧表（100名）'!AX309/('勤務形態一覧表（100名）'!$BB$8/7),""))</f>
        <v>0</v>
      </c>
      <c r="BA309" s="800"/>
      <c r="BB309" s="847"/>
      <c r="BC309" s="761"/>
      <c r="BD309" s="761"/>
      <c r="BE309" s="761"/>
      <c r="BF309" s="762"/>
    </row>
    <row r="310" spans="2:58" ht="20.25" customHeight="1" x14ac:dyDescent="0.15">
      <c r="B310" s="831">
        <f>B307+1</f>
        <v>97</v>
      </c>
      <c r="C310" s="833"/>
      <c r="D310" s="834"/>
      <c r="E310" s="835"/>
      <c r="F310" s="327"/>
      <c r="G310" s="747"/>
      <c r="H310" s="750"/>
      <c r="I310" s="751"/>
      <c r="J310" s="751"/>
      <c r="K310" s="752"/>
      <c r="L310" s="754"/>
      <c r="M310" s="755"/>
      <c r="N310" s="755"/>
      <c r="O310" s="756"/>
      <c r="P310" s="763" t="s">
        <v>754</v>
      </c>
      <c r="Q310" s="764"/>
      <c r="R310" s="765"/>
      <c r="S310" s="392"/>
      <c r="T310" s="393"/>
      <c r="U310" s="393"/>
      <c r="V310" s="393"/>
      <c r="W310" s="393"/>
      <c r="X310" s="393"/>
      <c r="Y310" s="394"/>
      <c r="Z310" s="392"/>
      <c r="AA310" s="393"/>
      <c r="AB310" s="393"/>
      <c r="AC310" s="393"/>
      <c r="AD310" s="393"/>
      <c r="AE310" s="393"/>
      <c r="AF310" s="394"/>
      <c r="AG310" s="392"/>
      <c r="AH310" s="393"/>
      <c r="AI310" s="393"/>
      <c r="AJ310" s="393"/>
      <c r="AK310" s="393"/>
      <c r="AL310" s="393"/>
      <c r="AM310" s="394"/>
      <c r="AN310" s="392"/>
      <c r="AO310" s="393"/>
      <c r="AP310" s="393"/>
      <c r="AQ310" s="393"/>
      <c r="AR310" s="393"/>
      <c r="AS310" s="393"/>
      <c r="AT310" s="394"/>
      <c r="AU310" s="392"/>
      <c r="AV310" s="393"/>
      <c r="AW310" s="393"/>
      <c r="AX310" s="949"/>
      <c r="AY310" s="950"/>
      <c r="AZ310" s="951"/>
      <c r="BA310" s="952"/>
      <c r="BB310" s="782"/>
      <c r="BC310" s="755"/>
      <c r="BD310" s="755"/>
      <c r="BE310" s="755"/>
      <c r="BF310" s="756"/>
    </row>
    <row r="311" spans="2:58" ht="20.25" customHeight="1" x14ac:dyDescent="0.15">
      <c r="B311" s="831"/>
      <c r="C311" s="836"/>
      <c r="D311" s="837"/>
      <c r="E311" s="838"/>
      <c r="F311" s="319"/>
      <c r="G311" s="748"/>
      <c r="H311" s="753"/>
      <c r="I311" s="751"/>
      <c r="J311" s="751"/>
      <c r="K311" s="752"/>
      <c r="L311" s="757"/>
      <c r="M311" s="758"/>
      <c r="N311" s="758"/>
      <c r="O311" s="759"/>
      <c r="P311" s="787" t="s">
        <v>484</v>
      </c>
      <c r="Q311" s="788"/>
      <c r="R311" s="789"/>
      <c r="S311" s="320" t="str">
        <f>IF(S310="","",VLOOKUP(S310,'シフト記号表（勤務時間帯）'!$C$6:$K$35,9,FALSE))</f>
        <v/>
      </c>
      <c r="T311" s="321" t="str">
        <f>IF(T310="","",VLOOKUP(T310,'シフト記号表（勤務時間帯）'!$C$6:$K$35,9,FALSE))</f>
        <v/>
      </c>
      <c r="U311" s="321" t="str">
        <f>IF(U310="","",VLOOKUP(U310,'シフト記号表（勤務時間帯）'!$C$6:$K$35,9,FALSE))</f>
        <v/>
      </c>
      <c r="V311" s="321" t="str">
        <f>IF(V310="","",VLOOKUP(V310,'シフト記号表（勤務時間帯）'!$C$6:$K$35,9,FALSE))</f>
        <v/>
      </c>
      <c r="W311" s="321" t="str">
        <f>IF(W310="","",VLOOKUP(W310,'シフト記号表（勤務時間帯）'!$C$6:$K$35,9,FALSE))</f>
        <v/>
      </c>
      <c r="X311" s="321" t="str">
        <f>IF(X310="","",VLOOKUP(X310,'シフト記号表（勤務時間帯）'!$C$6:$K$35,9,FALSE))</f>
        <v/>
      </c>
      <c r="Y311" s="322" t="str">
        <f>IF(Y310="","",VLOOKUP(Y310,'シフト記号表（勤務時間帯）'!$C$6:$K$35,9,FALSE))</f>
        <v/>
      </c>
      <c r="Z311" s="320" t="str">
        <f>IF(Z310="","",VLOOKUP(Z310,'シフト記号表（勤務時間帯）'!$C$6:$K$35,9,FALSE))</f>
        <v/>
      </c>
      <c r="AA311" s="321" t="str">
        <f>IF(AA310="","",VLOOKUP(AA310,'シフト記号表（勤務時間帯）'!$C$6:$K$35,9,FALSE))</f>
        <v/>
      </c>
      <c r="AB311" s="321" t="str">
        <f>IF(AB310="","",VLOOKUP(AB310,'シフト記号表（勤務時間帯）'!$C$6:$K$35,9,FALSE))</f>
        <v/>
      </c>
      <c r="AC311" s="321" t="str">
        <f>IF(AC310="","",VLOOKUP(AC310,'シフト記号表（勤務時間帯）'!$C$6:$K$35,9,FALSE))</f>
        <v/>
      </c>
      <c r="AD311" s="321" t="str">
        <f>IF(AD310="","",VLOOKUP(AD310,'シフト記号表（勤務時間帯）'!$C$6:$K$35,9,FALSE))</f>
        <v/>
      </c>
      <c r="AE311" s="321" t="str">
        <f>IF(AE310="","",VLOOKUP(AE310,'シフト記号表（勤務時間帯）'!$C$6:$K$35,9,FALSE))</f>
        <v/>
      </c>
      <c r="AF311" s="322" t="str">
        <f>IF(AF310="","",VLOOKUP(AF310,'シフト記号表（勤務時間帯）'!$C$6:$K$35,9,FALSE))</f>
        <v/>
      </c>
      <c r="AG311" s="320" t="str">
        <f>IF(AG310="","",VLOOKUP(AG310,'シフト記号表（勤務時間帯）'!$C$6:$K$35,9,FALSE))</f>
        <v/>
      </c>
      <c r="AH311" s="321" t="str">
        <f>IF(AH310="","",VLOOKUP(AH310,'シフト記号表（勤務時間帯）'!$C$6:$K$35,9,FALSE))</f>
        <v/>
      </c>
      <c r="AI311" s="321" t="str">
        <f>IF(AI310="","",VLOOKUP(AI310,'シフト記号表（勤務時間帯）'!$C$6:$K$35,9,FALSE))</f>
        <v/>
      </c>
      <c r="AJ311" s="321" t="str">
        <f>IF(AJ310="","",VLOOKUP(AJ310,'シフト記号表（勤務時間帯）'!$C$6:$K$35,9,FALSE))</f>
        <v/>
      </c>
      <c r="AK311" s="321" t="str">
        <f>IF(AK310="","",VLOOKUP(AK310,'シフト記号表（勤務時間帯）'!$C$6:$K$35,9,FALSE))</f>
        <v/>
      </c>
      <c r="AL311" s="321" t="str">
        <f>IF(AL310="","",VLOOKUP(AL310,'シフト記号表（勤務時間帯）'!$C$6:$K$35,9,FALSE))</f>
        <v/>
      </c>
      <c r="AM311" s="322" t="str">
        <f>IF(AM310="","",VLOOKUP(AM310,'シフト記号表（勤務時間帯）'!$C$6:$K$35,9,FALSE))</f>
        <v/>
      </c>
      <c r="AN311" s="320" t="str">
        <f>IF(AN310="","",VLOOKUP(AN310,'シフト記号表（勤務時間帯）'!$C$6:$K$35,9,FALSE))</f>
        <v/>
      </c>
      <c r="AO311" s="321" t="str">
        <f>IF(AO310="","",VLOOKUP(AO310,'シフト記号表（勤務時間帯）'!$C$6:$K$35,9,FALSE))</f>
        <v/>
      </c>
      <c r="AP311" s="321" t="str">
        <f>IF(AP310="","",VLOOKUP(AP310,'シフト記号表（勤務時間帯）'!$C$6:$K$35,9,FALSE))</f>
        <v/>
      </c>
      <c r="AQ311" s="321" t="str">
        <f>IF(AQ310="","",VLOOKUP(AQ310,'シフト記号表（勤務時間帯）'!$C$6:$K$35,9,FALSE))</f>
        <v/>
      </c>
      <c r="AR311" s="321" t="str">
        <f>IF(AR310="","",VLOOKUP(AR310,'シフト記号表（勤務時間帯）'!$C$6:$K$35,9,FALSE))</f>
        <v/>
      </c>
      <c r="AS311" s="321" t="str">
        <f>IF(AS310="","",VLOOKUP(AS310,'シフト記号表（勤務時間帯）'!$C$6:$K$35,9,FALSE))</f>
        <v/>
      </c>
      <c r="AT311" s="322" t="str">
        <f>IF(AT310="","",VLOOKUP(AT310,'シフト記号表（勤務時間帯）'!$C$6:$K$35,9,FALSE))</f>
        <v/>
      </c>
      <c r="AU311" s="320" t="str">
        <f>IF(AU310="","",VLOOKUP(AU310,'シフト記号表（勤務時間帯）'!$C$6:$K$35,9,FALSE))</f>
        <v/>
      </c>
      <c r="AV311" s="321" t="str">
        <f>IF(AV310="","",VLOOKUP(AV310,'シフト記号表（勤務時間帯）'!$C$6:$K$35,9,FALSE))</f>
        <v/>
      </c>
      <c r="AW311" s="321" t="str">
        <f>IF(AW310="","",VLOOKUP(AW310,'シフト記号表（勤務時間帯）'!$C$6:$K$35,9,FALSE))</f>
        <v/>
      </c>
      <c r="AX311" s="790">
        <f>IF($BB$3="４週",SUM(S311:AT311),IF($BB$3="暦月",SUM(S311:AW311),""))</f>
        <v>0</v>
      </c>
      <c r="AY311" s="791"/>
      <c r="AZ311" s="792">
        <f>IF($BB$3="４週",AX311/4,IF($BB$3="暦月",'勤務形態一覧表（100名）'!AX311/('勤務形態一覧表（100名）'!$BB$8/7),""))</f>
        <v>0</v>
      </c>
      <c r="BA311" s="793"/>
      <c r="BB311" s="783"/>
      <c r="BC311" s="758"/>
      <c r="BD311" s="758"/>
      <c r="BE311" s="758"/>
      <c r="BF311" s="759"/>
    </row>
    <row r="312" spans="2:58" ht="20.25" customHeight="1" x14ac:dyDescent="0.15">
      <c r="B312" s="831"/>
      <c r="C312" s="839"/>
      <c r="D312" s="840"/>
      <c r="E312" s="841"/>
      <c r="F312" s="395">
        <f>C310</f>
        <v>0</v>
      </c>
      <c r="G312" s="749"/>
      <c r="H312" s="753"/>
      <c r="I312" s="751"/>
      <c r="J312" s="751"/>
      <c r="K312" s="752"/>
      <c r="L312" s="760"/>
      <c r="M312" s="761"/>
      <c r="N312" s="761"/>
      <c r="O312" s="762"/>
      <c r="P312" s="828" t="s">
        <v>485</v>
      </c>
      <c r="Q312" s="829"/>
      <c r="R312" s="830"/>
      <c r="S312" s="324" t="str">
        <f>IF(S310="","",VLOOKUP(S310,'シフト記号表（勤務時間帯）'!$C$6:$U$35,19,FALSE))</f>
        <v/>
      </c>
      <c r="T312" s="325" t="str">
        <f>IF(T310="","",VLOOKUP(T310,'シフト記号表（勤務時間帯）'!$C$6:$U$35,19,FALSE))</f>
        <v/>
      </c>
      <c r="U312" s="325" t="str">
        <f>IF(U310="","",VLOOKUP(U310,'シフト記号表（勤務時間帯）'!$C$6:$U$35,19,FALSE))</f>
        <v/>
      </c>
      <c r="V312" s="325" t="str">
        <f>IF(V310="","",VLOOKUP(V310,'シフト記号表（勤務時間帯）'!$C$6:$U$35,19,FALSE))</f>
        <v/>
      </c>
      <c r="W312" s="325" t="str">
        <f>IF(W310="","",VLOOKUP(W310,'シフト記号表（勤務時間帯）'!$C$6:$U$35,19,FALSE))</f>
        <v/>
      </c>
      <c r="X312" s="325" t="str">
        <f>IF(X310="","",VLOOKUP(X310,'シフト記号表（勤務時間帯）'!$C$6:$U$35,19,FALSE))</f>
        <v/>
      </c>
      <c r="Y312" s="326" t="str">
        <f>IF(Y310="","",VLOOKUP(Y310,'シフト記号表（勤務時間帯）'!$C$6:$U$35,19,FALSE))</f>
        <v/>
      </c>
      <c r="Z312" s="324" t="str">
        <f>IF(Z310="","",VLOOKUP(Z310,'シフト記号表（勤務時間帯）'!$C$6:$U$35,19,FALSE))</f>
        <v/>
      </c>
      <c r="AA312" s="325" t="str">
        <f>IF(AA310="","",VLOOKUP(AA310,'シフト記号表（勤務時間帯）'!$C$6:$U$35,19,FALSE))</f>
        <v/>
      </c>
      <c r="AB312" s="325" t="str">
        <f>IF(AB310="","",VLOOKUP(AB310,'シフト記号表（勤務時間帯）'!$C$6:$U$35,19,FALSE))</f>
        <v/>
      </c>
      <c r="AC312" s="325" t="str">
        <f>IF(AC310="","",VLOOKUP(AC310,'シフト記号表（勤務時間帯）'!$C$6:$U$35,19,FALSE))</f>
        <v/>
      </c>
      <c r="AD312" s="325" t="str">
        <f>IF(AD310="","",VLOOKUP(AD310,'シフト記号表（勤務時間帯）'!$C$6:$U$35,19,FALSE))</f>
        <v/>
      </c>
      <c r="AE312" s="325" t="str">
        <f>IF(AE310="","",VLOOKUP(AE310,'シフト記号表（勤務時間帯）'!$C$6:$U$35,19,FALSE))</f>
        <v/>
      </c>
      <c r="AF312" s="326" t="str">
        <f>IF(AF310="","",VLOOKUP(AF310,'シフト記号表（勤務時間帯）'!$C$6:$U$35,19,FALSE))</f>
        <v/>
      </c>
      <c r="AG312" s="324" t="str">
        <f>IF(AG310="","",VLOOKUP(AG310,'シフト記号表（勤務時間帯）'!$C$6:$U$35,19,FALSE))</f>
        <v/>
      </c>
      <c r="AH312" s="325" t="str">
        <f>IF(AH310="","",VLOOKUP(AH310,'シフト記号表（勤務時間帯）'!$C$6:$U$35,19,FALSE))</f>
        <v/>
      </c>
      <c r="AI312" s="325" t="str">
        <f>IF(AI310="","",VLOOKUP(AI310,'シフト記号表（勤務時間帯）'!$C$6:$U$35,19,FALSE))</f>
        <v/>
      </c>
      <c r="AJ312" s="325" t="str">
        <f>IF(AJ310="","",VLOOKUP(AJ310,'シフト記号表（勤務時間帯）'!$C$6:$U$35,19,FALSE))</f>
        <v/>
      </c>
      <c r="AK312" s="325" t="str">
        <f>IF(AK310="","",VLOOKUP(AK310,'シフト記号表（勤務時間帯）'!$C$6:$U$35,19,FALSE))</f>
        <v/>
      </c>
      <c r="AL312" s="325" t="str">
        <f>IF(AL310="","",VLOOKUP(AL310,'シフト記号表（勤務時間帯）'!$C$6:$U$35,19,FALSE))</f>
        <v/>
      </c>
      <c r="AM312" s="326" t="str">
        <f>IF(AM310="","",VLOOKUP(AM310,'シフト記号表（勤務時間帯）'!$C$6:$U$35,19,FALSE))</f>
        <v/>
      </c>
      <c r="AN312" s="324" t="str">
        <f>IF(AN310="","",VLOOKUP(AN310,'シフト記号表（勤務時間帯）'!$C$6:$U$35,19,FALSE))</f>
        <v/>
      </c>
      <c r="AO312" s="325" t="str">
        <f>IF(AO310="","",VLOOKUP(AO310,'シフト記号表（勤務時間帯）'!$C$6:$U$35,19,FALSE))</f>
        <v/>
      </c>
      <c r="AP312" s="325" t="str">
        <f>IF(AP310="","",VLOOKUP(AP310,'シフト記号表（勤務時間帯）'!$C$6:$U$35,19,FALSE))</f>
        <v/>
      </c>
      <c r="AQ312" s="325" t="str">
        <f>IF(AQ310="","",VLOOKUP(AQ310,'シフト記号表（勤務時間帯）'!$C$6:$U$35,19,FALSE))</f>
        <v/>
      </c>
      <c r="AR312" s="325" t="str">
        <f>IF(AR310="","",VLOOKUP(AR310,'シフト記号表（勤務時間帯）'!$C$6:$U$35,19,FALSE))</f>
        <v/>
      </c>
      <c r="AS312" s="325" t="str">
        <f>IF(AS310="","",VLOOKUP(AS310,'シフト記号表（勤務時間帯）'!$C$6:$U$35,19,FALSE))</f>
        <v/>
      </c>
      <c r="AT312" s="326" t="str">
        <f>IF(AT310="","",VLOOKUP(AT310,'シフト記号表（勤務時間帯）'!$C$6:$U$35,19,FALSE))</f>
        <v/>
      </c>
      <c r="AU312" s="324" t="str">
        <f>IF(AU310="","",VLOOKUP(AU310,'シフト記号表（勤務時間帯）'!$C$6:$U$35,19,FALSE))</f>
        <v/>
      </c>
      <c r="AV312" s="325" t="str">
        <f>IF(AV310="","",VLOOKUP(AV310,'シフト記号表（勤務時間帯）'!$C$6:$U$35,19,FALSE))</f>
        <v/>
      </c>
      <c r="AW312" s="325" t="str">
        <f>IF(AW310="","",VLOOKUP(AW310,'シフト記号表（勤務時間帯）'!$C$6:$U$35,19,FALSE))</f>
        <v/>
      </c>
      <c r="AX312" s="797">
        <f>IF($BB$3="４週",SUM(S312:AT312),IF($BB$3="暦月",SUM(S312:AW312),""))</f>
        <v>0</v>
      </c>
      <c r="AY312" s="798"/>
      <c r="AZ312" s="799">
        <f>IF($BB$3="４週",AX312/4,IF($BB$3="暦月",'勤務形態一覧表（100名）'!AX312/('勤務形態一覧表（100名）'!$BB$8/7),""))</f>
        <v>0</v>
      </c>
      <c r="BA312" s="800"/>
      <c r="BB312" s="847"/>
      <c r="BC312" s="761"/>
      <c r="BD312" s="761"/>
      <c r="BE312" s="761"/>
      <c r="BF312" s="762"/>
    </row>
    <row r="313" spans="2:58" ht="20.25" customHeight="1" x14ac:dyDescent="0.15">
      <c r="B313" s="831">
        <f>B310+1</f>
        <v>98</v>
      </c>
      <c r="C313" s="833"/>
      <c r="D313" s="834"/>
      <c r="E313" s="835"/>
      <c r="F313" s="327"/>
      <c r="G313" s="747"/>
      <c r="H313" s="750"/>
      <c r="I313" s="751"/>
      <c r="J313" s="751"/>
      <c r="K313" s="752"/>
      <c r="L313" s="754"/>
      <c r="M313" s="755"/>
      <c r="N313" s="755"/>
      <c r="O313" s="756"/>
      <c r="P313" s="763" t="s">
        <v>667</v>
      </c>
      <c r="Q313" s="764"/>
      <c r="R313" s="765"/>
      <c r="S313" s="392"/>
      <c r="T313" s="393"/>
      <c r="U313" s="393"/>
      <c r="V313" s="393"/>
      <c r="W313" s="393"/>
      <c r="X313" s="393"/>
      <c r="Y313" s="394"/>
      <c r="Z313" s="392"/>
      <c r="AA313" s="393"/>
      <c r="AB313" s="393"/>
      <c r="AC313" s="393"/>
      <c r="AD313" s="393"/>
      <c r="AE313" s="393"/>
      <c r="AF313" s="394"/>
      <c r="AG313" s="392"/>
      <c r="AH313" s="393"/>
      <c r="AI313" s="393"/>
      <c r="AJ313" s="393"/>
      <c r="AK313" s="393"/>
      <c r="AL313" s="393"/>
      <c r="AM313" s="394"/>
      <c r="AN313" s="392"/>
      <c r="AO313" s="393"/>
      <c r="AP313" s="393"/>
      <c r="AQ313" s="393"/>
      <c r="AR313" s="393"/>
      <c r="AS313" s="393"/>
      <c r="AT313" s="394"/>
      <c r="AU313" s="392"/>
      <c r="AV313" s="393"/>
      <c r="AW313" s="393"/>
      <c r="AX313" s="949"/>
      <c r="AY313" s="950"/>
      <c r="AZ313" s="951"/>
      <c r="BA313" s="952"/>
      <c r="BB313" s="782"/>
      <c r="BC313" s="755"/>
      <c r="BD313" s="755"/>
      <c r="BE313" s="755"/>
      <c r="BF313" s="756"/>
    </row>
    <row r="314" spans="2:58" ht="20.25" customHeight="1" x14ac:dyDescent="0.15">
      <c r="B314" s="831"/>
      <c r="C314" s="836"/>
      <c r="D314" s="837"/>
      <c r="E314" s="838"/>
      <c r="F314" s="319"/>
      <c r="G314" s="748"/>
      <c r="H314" s="753"/>
      <c r="I314" s="751"/>
      <c r="J314" s="751"/>
      <c r="K314" s="752"/>
      <c r="L314" s="757"/>
      <c r="M314" s="758"/>
      <c r="N314" s="758"/>
      <c r="O314" s="759"/>
      <c r="P314" s="787" t="s">
        <v>484</v>
      </c>
      <c r="Q314" s="788"/>
      <c r="R314" s="789"/>
      <c r="S314" s="320" t="str">
        <f>IF(S313="","",VLOOKUP(S313,'シフト記号表（勤務時間帯）'!$C$6:$K$35,9,FALSE))</f>
        <v/>
      </c>
      <c r="T314" s="321" t="str">
        <f>IF(T313="","",VLOOKUP(T313,'シフト記号表（勤務時間帯）'!$C$6:$K$35,9,FALSE))</f>
        <v/>
      </c>
      <c r="U314" s="321" t="str">
        <f>IF(U313="","",VLOOKUP(U313,'シフト記号表（勤務時間帯）'!$C$6:$K$35,9,FALSE))</f>
        <v/>
      </c>
      <c r="V314" s="321" t="str">
        <f>IF(V313="","",VLOOKUP(V313,'シフト記号表（勤務時間帯）'!$C$6:$K$35,9,FALSE))</f>
        <v/>
      </c>
      <c r="W314" s="321" t="str">
        <f>IF(W313="","",VLOOKUP(W313,'シフト記号表（勤務時間帯）'!$C$6:$K$35,9,FALSE))</f>
        <v/>
      </c>
      <c r="X314" s="321" t="str">
        <f>IF(X313="","",VLOOKUP(X313,'シフト記号表（勤務時間帯）'!$C$6:$K$35,9,FALSE))</f>
        <v/>
      </c>
      <c r="Y314" s="322" t="str">
        <f>IF(Y313="","",VLOOKUP(Y313,'シフト記号表（勤務時間帯）'!$C$6:$K$35,9,FALSE))</f>
        <v/>
      </c>
      <c r="Z314" s="320" t="str">
        <f>IF(Z313="","",VLOOKUP(Z313,'シフト記号表（勤務時間帯）'!$C$6:$K$35,9,FALSE))</f>
        <v/>
      </c>
      <c r="AA314" s="321" t="str">
        <f>IF(AA313="","",VLOOKUP(AA313,'シフト記号表（勤務時間帯）'!$C$6:$K$35,9,FALSE))</f>
        <v/>
      </c>
      <c r="AB314" s="321" t="str">
        <f>IF(AB313="","",VLOOKUP(AB313,'シフト記号表（勤務時間帯）'!$C$6:$K$35,9,FALSE))</f>
        <v/>
      </c>
      <c r="AC314" s="321" t="str">
        <f>IF(AC313="","",VLOOKUP(AC313,'シフト記号表（勤務時間帯）'!$C$6:$K$35,9,FALSE))</f>
        <v/>
      </c>
      <c r="AD314" s="321" t="str">
        <f>IF(AD313="","",VLOOKUP(AD313,'シフト記号表（勤務時間帯）'!$C$6:$K$35,9,FALSE))</f>
        <v/>
      </c>
      <c r="AE314" s="321" t="str">
        <f>IF(AE313="","",VLOOKUP(AE313,'シフト記号表（勤務時間帯）'!$C$6:$K$35,9,FALSE))</f>
        <v/>
      </c>
      <c r="AF314" s="322" t="str">
        <f>IF(AF313="","",VLOOKUP(AF313,'シフト記号表（勤務時間帯）'!$C$6:$K$35,9,FALSE))</f>
        <v/>
      </c>
      <c r="AG314" s="320" t="str">
        <f>IF(AG313="","",VLOOKUP(AG313,'シフト記号表（勤務時間帯）'!$C$6:$K$35,9,FALSE))</f>
        <v/>
      </c>
      <c r="AH314" s="321" t="str">
        <f>IF(AH313="","",VLOOKUP(AH313,'シフト記号表（勤務時間帯）'!$C$6:$K$35,9,FALSE))</f>
        <v/>
      </c>
      <c r="AI314" s="321" t="str">
        <f>IF(AI313="","",VLOOKUP(AI313,'シフト記号表（勤務時間帯）'!$C$6:$K$35,9,FALSE))</f>
        <v/>
      </c>
      <c r="AJ314" s="321" t="str">
        <f>IF(AJ313="","",VLOOKUP(AJ313,'シフト記号表（勤務時間帯）'!$C$6:$K$35,9,FALSE))</f>
        <v/>
      </c>
      <c r="AK314" s="321" t="str">
        <f>IF(AK313="","",VLOOKUP(AK313,'シフト記号表（勤務時間帯）'!$C$6:$K$35,9,FALSE))</f>
        <v/>
      </c>
      <c r="AL314" s="321" t="str">
        <f>IF(AL313="","",VLOOKUP(AL313,'シフト記号表（勤務時間帯）'!$C$6:$K$35,9,FALSE))</f>
        <v/>
      </c>
      <c r="AM314" s="322" t="str">
        <f>IF(AM313="","",VLOOKUP(AM313,'シフト記号表（勤務時間帯）'!$C$6:$K$35,9,FALSE))</f>
        <v/>
      </c>
      <c r="AN314" s="320" t="str">
        <f>IF(AN313="","",VLOOKUP(AN313,'シフト記号表（勤務時間帯）'!$C$6:$K$35,9,FALSE))</f>
        <v/>
      </c>
      <c r="AO314" s="321" t="str">
        <f>IF(AO313="","",VLOOKUP(AO313,'シフト記号表（勤務時間帯）'!$C$6:$K$35,9,FALSE))</f>
        <v/>
      </c>
      <c r="AP314" s="321" t="str">
        <f>IF(AP313="","",VLOOKUP(AP313,'シフト記号表（勤務時間帯）'!$C$6:$K$35,9,FALSE))</f>
        <v/>
      </c>
      <c r="AQ314" s="321" t="str">
        <f>IF(AQ313="","",VLOOKUP(AQ313,'シフト記号表（勤務時間帯）'!$C$6:$K$35,9,FALSE))</f>
        <v/>
      </c>
      <c r="AR314" s="321" t="str">
        <f>IF(AR313="","",VLOOKUP(AR313,'シフト記号表（勤務時間帯）'!$C$6:$K$35,9,FALSE))</f>
        <v/>
      </c>
      <c r="AS314" s="321" t="str">
        <f>IF(AS313="","",VLOOKUP(AS313,'シフト記号表（勤務時間帯）'!$C$6:$K$35,9,FALSE))</f>
        <v/>
      </c>
      <c r="AT314" s="322" t="str">
        <f>IF(AT313="","",VLOOKUP(AT313,'シフト記号表（勤務時間帯）'!$C$6:$K$35,9,FALSE))</f>
        <v/>
      </c>
      <c r="AU314" s="320" t="str">
        <f>IF(AU313="","",VLOOKUP(AU313,'シフト記号表（勤務時間帯）'!$C$6:$K$35,9,FALSE))</f>
        <v/>
      </c>
      <c r="AV314" s="321" t="str">
        <f>IF(AV313="","",VLOOKUP(AV313,'シフト記号表（勤務時間帯）'!$C$6:$K$35,9,FALSE))</f>
        <v/>
      </c>
      <c r="AW314" s="321" t="str">
        <f>IF(AW313="","",VLOOKUP(AW313,'シフト記号表（勤務時間帯）'!$C$6:$K$35,9,FALSE))</f>
        <v/>
      </c>
      <c r="AX314" s="790">
        <f>IF($BB$3="４週",SUM(S314:AT314),IF($BB$3="暦月",SUM(S314:AW314),""))</f>
        <v>0</v>
      </c>
      <c r="AY314" s="791"/>
      <c r="AZ314" s="792">
        <f>IF($BB$3="４週",AX314/4,IF($BB$3="暦月",'勤務形態一覧表（100名）'!AX314/('勤務形態一覧表（100名）'!$BB$8/7),""))</f>
        <v>0</v>
      </c>
      <c r="BA314" s="793"/>
      <c r="BB314" s="783"/>
      <c r="BC314" s="758"/>
      <c r="BD314" s="758"/>
      <c r="BE314" s="758"/>
      <c r="BF314" s="759"/>
    </row>
    <row r="315" spans="2:58" ht="20.25" customHeight="1" x14ac:dyDescent="0.15">
      <c r="B315" s="831"/>
      <c r="C315" s="839"/>
      <c r="D315" s="840"/>
      <c r="E315" s="841"/>
      <c r="F315" s="395">
        <f>C313</f>
        <v>0</v>
      </c>
      <c r="G315" s="749"/>
      <c r="H315" s="753"/>
      <c r="I315" s="751"/>
      <c r="J315" s="751"/>
      <c r="K315" s="752"/>
      <c r="L315" s="760"/>
      <c r="M315" s="761"/>
      <c r="N315" s="761"/>
      <c r="O315" s="762"/>
      <c r="P315" s="828" t="s">
        <v>485</v>
      </c>
      <c r="Q315" s="829"/>
      <c r="R315" s="830"/>
      <c r="S315" s="324" t="str">
        <f>IF(S313="","",VLOOKUP(S313,'シフト記号表（勤務時間帯）'!$C$6:$U$35,19,FALSE))</f>
        <v/>
      </c>
      <c r="T315" s="325" t="str">
        <f>IF(T313="","",VLOOKUP(T313,'シフト記号表（勤務時間帯）'!$C$6:$U$35,19,FALSE))</f>
        <v/>
      </c>
      <c r="U315" s="325" t="str">
        <f>IF(U313="","",VLOOKUP(U313,'シフト記号表（勤務時間帯）'!$C$6:$U$35,19,FALSE))</f>
        <v/>
      </c>
      <c r="V315" s="325" t="str">
        <f>IF(V313="","",VLOOKUP(V313,'シフト記号表（勤務時間帯）'!$C$6:$U$35,19,FALSE))</f>
        <v/>
      </c>
      <c r="W315" s="325" t="str">
        <f>IF(W313="","",VLOOKUP(W313,'シフト記号表（勤務時間帯）'!$C$6:$U$35,19,FALSE))</f>
        <v/>
      </c>
      <c r="X315" s="325" t="str">
        <f>IF(X313="","",VLOOKUP(X313,'シフト記号表（勤務時間帯）'!$C$6:$U$35,19,FALSE))</f>
        <v/>
      </c>
      <c r="Y315" s="326" t="str">
        <f>IF(Y313="","",VLOOKUP(Y313,'シフト記号表（勤務時間帯）'!$C$6:$U$35,19,FALSE))</f>
        <v/>
      </c>
      <c r="Z315" s="324" t="str">
        <f>IF(Z313="","",VLOOKUP(Z313,'シフト記号表（勤務時間帯）'!$C$6:$U$35,19,FALSE))</f>
        <v/>
      </c>
      <c r="AA315" s="325" t="str">
        <f>IF(AA313="","",VLOOKUP(AA313,'シフト記号表（勤務時間帯）'!$C$6:$U$35,19,FALSE))</f>
        <v/>
      </c>
      <c r="AB315" s="325" t="str">
        <f>IF(AB313="","",VLOOKUP(AB313,'シフト記号表（勤務時間帯）'!$C$6:$U$35,19,FALSE))</f>
        <v/>
      </c>
      <c r="AC315" s="325" t="str">
        <f>IF(AC313="","",VLOOKUP(AC313,'シフト記号表（勤務時間帯）'!$C$6:$U$35,19,FALSE))</f>
        <v/>
      </c>
      <c r="AD315" s="325" t="str">
        <f>IF(AD313="","",VLOOKUP(AD313,'シフト記号表（勤務時間帯）'!$C$6:$U$35,19,FALSE))</f>
        <v/>
      </c>
      <c r="AE315" s="325" t="str">
        <f>IF(AE313="","",VLOOKUP(AE313,'シフト記号表（勤務時間帯）'!$C$6:$U$35,19,FALSE))</f>
        <v/>
      </c>
      <c r="AF315" s="326" t="str">
        <f>IF(AF313="","",VLOOKUP(AF313,'シフト記号表（勤務時間帯）'!$C$6:$U$35,19,FALSE))</f>
        <v/>
      </c>
      <c r="AG315" s="324" t="str">
        <f>IF(AG313="","",VLOOKUP(AG313,'シフト記号表（勤務時間帯）'!$C$6:$U$35,19,FALSE))</f>
        <v/>
      </c>
      <c r="AH315" s="325" t="str">
        <f>IF(AH313="","",VLOOKUP(AH313,'シフト記号表（勤務時間帯）'!$C$6:$U$35,19,FALSE))</f>
        <v/>
      </c>
      <c r="AI315" s="325" t="str">
        <f>IF(AI313="","",VLOOKUP(AI313,'シフト記号表（勤務時間帯）'!$C$6:$U$35,19,FALSE))</f>
        <v/>
      </c>
      <c r="AJ315" s="325" t="str">
        <f>IF(AJ313="","",VLOOKUP(AJ313,'シフト記号表（勤務時間帯）'!$C$6:$U$35,19,FALSE))</f>
        <v/>
      </c>
      <c r="AK315" s="325" t="str">
        <f>IF(AK313="","",VLOOKUP(AK313,'シフト記号表（勤務時間帯）'!$C$6:$U$35,19,FALSE))</f>
        <v/>
      </c>
      <c r="AL315" s="325" t="str">
        <f>IF(AL313="","",VLOOKUP(AL313,'シフト記号表（勤務時間帯）'!$C$6:$U$35,19,FALSE))</f>
        <v/>
      </c>
      <c r="AM315" s="326" t="str">
        <f>IF(AM313="","",VLOOKUP(AM313,'シフト記号表（勤務時間帯）'!$C$6:$U$35,19,FALSE))</f>
        <v/>
      </c>
      <c r="AN315" s="324" t="str">
        <f>IF(AN313="","",VLOOKUP(AN313,'シフト記号表（勤務時間帯）'!$C$6:$U$35,19,FALSE))</f>
        <v/>
      </c>
      <c r="AO315" s="325" t="str">
        <f>IF(AO313="","",VLOOKUP(AO313,'シフト記号表（勤務時間帯）'!$C$6:$U$35,19,FALSE))</f>
        <v/>
      </c>
      <c r="AP315" s="325" t="str">
        <f>IF(AP313="","",VLOOKUP(AP313,'シフト記号表（勤務時間帯）'!$C$6:$U$35,19,FALSE))</f>
        <v/>
      </c>
      <c r="AQ315" s="325" t="str">
        <f>IF(AQ313="","",VLOOKUP(AQ313,'シフト記号表（勤務時間帯）'!$C$6:$U$35,19,FALSE))</f>
        <v/>
      </c>
      <c r="AR315" s="325" t="str">
        <f>IF(AR313="","",VLOOKUP(AR313,'シフト記号表（勤務時間帯）'!$C$6:$U$35,19,FALSE))</f>
        <v/>
      </c>
      <c r="AS315" s="325" t="str">
        <f>IF(AS313="","",VLOOKUP(AS313,'シフト記号表（勤務時間帯）'!$C$6:$U$35,19,FALSE))</f>
        <v/>
      </c>
      <c r="AT315" s="326" t="str">
        <f>IF(AT313="","",VLOOKUP(AT313,'シフト記号表（勤務時間帯）'!$C$6:$U$35,19,FALSE))</f>
        <v/>
      </c>
      <c r="AU315" s="324" t="str">
        <f>IF(AU313="","",VLOOKUP(AU313,'シフト記号表（勤務時間帯）'!$C$6:$U$35,19,FALSE))</f>
        <v/>
      </c>
      <c r="AV315" s="325" t="str">
        <f>IF(AV313="","",VLOOKUP(AV313,'シフト記号表（勤務時間帯）'!$C$6:$U$35,19,FALSE))</f>
        <v/>
      </c>
      <c r="AW315" s="325" t="str">
        <f>IF(AW313="","",VLOOKUP(AW313,'シフト記号表（勤務時間帯）'!$C$6:$U$35,19,FALSE))</f>
        <v/>
      </c>
      <c r="AX315" s="797">
        <f>IF($BB$3="４週",SUM(S315:AT315),IF($BB$3="暦月",SUM(S315:AW315),""))</f>
        <v>0</v>
      </c>
      <c r="AY315" s="798"/>
      <c r="AZ315" s="799">
        <f>IF($BB$3="４週",AX315/4,IF($BB$3="暦月",'勤務形態一覧表（100名）'!AX315/('勤務形態一覧表（100名）'!$BB$8/7),""))</f>
        <v>0</v>
      </c>
      <c r="BA315" s="800"/>
      <c r="BB315" s="847"/>
      <c r="BC315" s="761"/>
      <c r="BD315" s="761"/>
      <c r="BE315" s="761"/>
      <c r="BF315" s="762"/>
    </row>
    <row r="316" spans="2:58" ht="20.25" customHeight="1" x14ac:dyDescent="0.15">
      <c r="B316" s="831">
        <f>B313+1</f>
        <v>99</v>
      </c>
      <c r="C316" s="833"/>
      <c r="D316" s="834"/>
      <c r="E316" s="835"/>
      <c r="F316" s="327"/>
      <c r="G316" s="747"/>
      <c r="H316" s="750"/>
      <c r="I316" s="751"/>
      <c r="J316" s="751"/>
      <c r="K316" s="752"/>
      <c r="L316" s="754"/>
      <c r="M316" s="755"/>
      <c r="N316" s="755"/>
      <c r="O316" s="756"/>
      <c r="P316" s="763" t="s">
        <v>754</v>
      </c>
      <c r="Q316" s="764"/>
      <c r="R316" s="765"/>
      <c r="S316" s="392"/>
      <c r="T316" s="393"/>
      <c r="U316" s="393"/>
      <c r="V316" s="393"/>
      <c r="W316" s="393"/>
      <c r="X316" s="393"/>
      <c r="Y316" s="394"/>
      <c r="Z316" s="392"/>
      <c r="AA316" s="393"/>
      <c r="AB316" s="393"/>
      <c r="AC316" s="393"/>
      <c r="AD316" s="393"/>
      <c r="AE316" s="393"/>
      <c r="AF316" s="394"/>
      <c r="AG316" s="392"/>
      <c r="AH316" s="393"/>
      <c r="AI316" s="393"/>
      <c r="AJ316" s="393"/>
      <c r="AK316" s="393"/>
      <c r="AL316" s="393"/>
      <c r="AM316" s="394"/>
      <c r="AN316" s="392"/>
      <c r="AO316" s="393"/>
      <c r="AP316" s="393"/>
      <c r="AQ316" s="393"/>
      <c r="AR316" s="393"/>
      <c r="AS316" s="393"/>
      <c r="AT316" s="394"/>
      <c r="AU316" s="392"/>
      <c r="AV316" s="393"/>
      <c r="AW316" s="393"/>
      <c r="AX316" s="949"/>
      <c r="AY316" s="950"/>
      <c r="AZ316" s="951"/>
      <c r="BA316" s="952"/>
      <c r="BB316" s="782"/>
      <c r="BC316" s="755"/>
      <c r="BD316" s="755"/>
      <c r="BE316" s="755"/>
      <c r="BF316" s="756"/>
    </row>
    <row r="317" spans="2:58" ht="20.25" customHeight="1" x14ac:dyDescent="0.15">
      <c r="B317" s="831"/>
      <c r="C317" s="836"/>
      <c r="D317" s="837"/>
      <c r="E317" s="838"/>
      <c r="F317" s="319"/>
      <c r="G317" s="748"/>
      <c r="H317" s="753"/>
      <c r="I317" s="751"/>
      <c r="J317" s="751"/>
      <c r="K317" s="752"/>
      <c r="L317" s="757"/>
      <c r="M317" s="758"/>
      <c r="N317" s="758"/>
      <c r="O317" s="759"/>
      <c r="P317" s="787" t="s">
        <v>484</v>
      </c>
      <c r="Q317" s="788"/>
      <c r="R317" s="789"/>
      <c r="S317" s="320" t="str">
        <f>IF(S316="","",VLOOKUP(S316,'シフト記号表（勤務時間帯）'!$C$6:$K$35,9,FALSE))</f>
        <v/>
      </c>
      <c r="T317" s="321" t="str">
        <f>IF(T316="","",VLOOKUP(T316,'シフト記号表（勤務時間帯）'!$C$6:$K$35,9,FALSE))</f>
        <v/>
      </c>
      <c r="U317" s="321" t="str">
        <f>IF(U316="","",VLOOKUP(U316,'シフト記号表（勤務時間帯）'!$C$6:$K$35,9,FALSE))</f>
        <v/>
      </c>
      <c r="V317" s="321" t="str">
        <f>IF(V316="","",VLOOKUP(V316,'シフト記号表（勤務時間帯）'!$C$6:$K$35,9,FALSE))</f>
        <v/>
      </c>
      <c r="W317" s="321" t="str">
        <f>IF(W316="","",VLOOKUP(W316,'シフト記号表（勤務時間帯）'!$C$6:$K$35,9,FALSE))</f>
        <v/>
      </c>
      <c r="X317" s="321" t="str">
        <f>IF(X316="","",VLOOKUP(X316,'シフト記号表（勤務時間帯）'!$C$6:$K$35,9,FALSE))</f>
        <v/>
      </c>
      <c r="Y317" s="322" t="str">
        <f>IF(Y316="","",VLOOKUP(Y316,'シフト記号表（勤務時間帯）'!$C$6:$K$35,9,FALSE))</f>
        <v/>
      </c>
      <c r="Z317" s="320" t="str">
        <f>IF(Z316="","",VLOOKUP(Z316,'シフト記号表（勤務時間帯）'!$C$6:$K$35,9,FALSE))</f>
        <v/>
      </c>
      <c r="AA317" s="321" t="str">
        <f>IF(AA316="","",VLOOKUP(AA316,'シフト記号表（勤務時間帯）'!$C$6:$K$35,9,FALSE))</f>
        <v/>
      </c>
      <c r="AB317" s="321" t="str">
        <f>IF(AB316="","",VLOOKUP(AB316,'シフト記号表（勤務時間帯）'!$C$6:$K$35,9,FALSE))</f>
        <v/>
      </c>
      <c r="AC317" s="321" t="str">
        <f>IF(AC316="","",VLOOKUP(AC316,'シフト記号表（勤務時間帯）'!$C$6:$K$35,9,FALSE))</f>
        <v/>
      </c>
      <c r="AD317" s="321" t="str">
        <f>IF(AD316="","",VLOOKUP(AD316,'シフト記号表（勤務時間帯）'!$C$6:$K$35,9,FALSE))</f>
        <v/>
      </c>
      <c r="AE317" s="321" t="str">
        <f>IF(AE316="","",VLOOKUP(AE316,'シフト記号表（勤務時間帯）'!$C$6:$K$35,9,FALSE))</f>
        <v/>
      </c>
      <c r="AF317" s="322" t="str">
        <f>IF(AF316="","",VLOOKUP(AF316,'シフト記号表（勤務時間帯）'!$C$6:$K$35,9,FALSE))</f>
        <v/>
      </c>
      <c r="AG317" s="320" t="str">
        <f>IF(AG316="","",VLOOKUP(AG316,'シフト記号表（勤務時間帯）'!$C$6:$K$35,9,FALSE))</f>
        <v/>
      </c>
      <c r="AH317" s="321" t="str">
        <f>IF(AH316="","",VLOOKUP(AH316,'シフト記号表（勤務時間帯）'!$C$6:$K$35,9,FALSE))</f>
        <v/>
      </c>
      <c r="AI317" s="321" t="str">
        <f>IF(AI316="","",VLOOKUP(AI316,'シフト記号表（勤務時間帯）'!$C$6:$K$35,9,FALSE))</f>
        <v/>
      </c>
      <c r="AJ317" s="321" t="str">
        <f>IF(AJ316="","",VLOOKUP(AJ316,'シフト記号表（勤務時間帯）'!$C$6:$K$35,9,FALSE))</f>
        <v/>
      </c>
      <c r="AK317" s="321" t="str">
        <f>IF(AK316="","",VLOOKUP(AK316,'シフト記号表（勤務時間帯）'!$C$6:$K$35,9,FALSE))</f>
        <v/>
      </c>
      <c r="AL317" s="321" t="str">
        <f>IF(AL316="","",VLOOKUP(AL316,'シフト記号表（勤務時間帯）'!$C$6:$K$35,9,FALSE))</f>
        <v/>
      </c>
      <c r="AM317" s="322" t="str">
        <f>IF(AM316="","",VLOOKUP(AM316,'シフト記号表（勤務時間帯）'!$C$6:$K$35,9,FALSE))</f>
        <v/>
      </c>
      <c r="AN317" s="320" t="str">
        <f>IF(AN316="","",VLOOKUP(AN316,'シフト記号表（勤務時間帯）'!$C$6:$K$35,9,FALSE))</f>
        <v/>
      </c>
      <c r="AO317" s="321" t="str">
        <f>IF(AO316="","",VLOOKUP(AO316,'シフト記号表（勤務時間帯）'!$C$6:$K$35,9,FALSE))</f>
        <v/>
      </c>
      <c r="AP317" s="321" t="str">
        <f>IF(AP316="","",VLOOKUP(AP316,'シフト記号表（勤務時間帯）'!$C$6:$K$35,9,FALSE))</f>
        <v/>
      </c>
      <c r="AQ317" s="321" t="str">
        <f>IF(AQ316="","",VLOOKUP(AQ316,'シフト記号表（勤務時間帯）'!$C$6:$K$35,9,FALSE))</f>
        <v/>
      </c>
      <c r="AR317" s="321" t="str">
        <f>IF(AR316="","",VLOOKUP(AR316,'シフト記号表（勤務時間帯）'!$C$6:$K$35,9,FALSE))</f>
        <v/>
      </c>
      <c r="AS317" s="321" t="str">
        <f>IF(AS316="","",VLOOKUP(AS316,'シフト記号表（勤務時間帯）'!$C$6:$K$35,9,FALSE))</f>
        <v/>
      </c>
      <c r="AT317" s="322" t="str">
        <f>IF(AT316="","",VLOOKUP(AT316,'シフト記号表（勤務時間帯）'!$C$6:$K$35,9,FALSE))</f>
        <v/>
      </c>
      <c r="AU317" s="320" t="str">
        <f>IF(AU316="","",VLOOKUP(AU316,'シフト記号表（勤務時間帯）'!$C$6:$K$35,9,FALSE))</f>
        <v/>
      </c>
      <c r="AV317" s="321" t="str">
        <f>IF(AV316="","",VLOOKUP(AV316,'シフト記号表（勤務時間帯）'!$C$6:$K$35,9,FALSE))</f>
        <v/>
      </c>
      <c r="AW317" s="321" t="str">
        <f>IF(AW316="","",VLOOKUP(AW316,'シフト記号表（勤務時間帯）'!$C$6:$K$35,9,FALSE))</f>
        <v/>
      </c>
      <c r="AX317" s="790">
        <f>IF($BB$3="４週",SUM(S317:AT317),IF($BB$3="暦月",SUM(S317:AW317),""))</f>
        <v>0</v>
      </c>
      <c r="AY317" s="791"/>
      <c r="AZ317" s="792">
        <f>IF($BB$3="４週",AX317/4,IF($BB$3="暦月",'勤務形態一覧表（100名）'!AX317/('勤務形態一覧表（100名）'!$BB$8/7),""))</f>
        <v>0</v>
      </c>
      <c r="BA317" s="793"/>
      <c r="BB317" s="783"/>
      <c r="BC317" s="758"/>
      <c r="BD317" s="758"/>
      <c r="BE317" s="758"/>
      <c r="BF317" s="759"/>
    </row>
    <row r="318" spans="2:58" ht="20.25" customHeight="1" x14ac:dyDescent="0.15">
      <c r="B318" s="831"/>
      <c r="C318" s="839"/>
      <c r="D318" s="840"/>
      <c r="E318" s="841"/>
      <c r="F318" s="395">
        <f>C316</f>
        <v>0</v>
      </c>
      <c r="G318" s="749"/>
      <c r="H318" s="753"/>
      <c r="I318" s="751"/>
      <c r="J318" s="751"/>
      <c r="K318" s="752"/>
      <c r="L318" s="760"/>
      <c r="M318" s="761"/>
      <c r="N318" s="761"/>
      <c r="O318" s="762"/>
      <c r="P318" s="828" t="s">
        <v>485</v>
      </c>
      <c r="Q318" s="829"/>
      <c r="R318" s="830"/>
      <c r="S318" s="324" t="str">
        <f>IF(S316="","",VLOOKUP(S316,'シフト記号表（勤務時間帯）'!$C$6:$U$35,19,FALSE))</f>
        <v/>
      </c>
      <c r="T318" s="325" t="str">
        <f>IF(T316="","",VLOOKUP(T316,'シフト記号表（勤務時間帯）'!$C$6:$U$35,19,FALSE))</f>
        <v/>
      </c>
      <c r="U318" s="325" t="str">
        <f>IF(U316="","",VLOOKUP(U316,'シフト記号表（勤務時間帯）'!$C$6:$U$35,19,FALSE))</f>
        <v/>
      </c>
      <c r="V318" s="325" t="str">
        <f>IF(V316="","",VLOOKUP(V316,'シフト記号表（勤務時間帯）'!$C$6:$U$35,19,FALSE))</f>
        <v/>
      </c>
      <c r="W318" s="325" t="str">
        <f>IF(W316="","",VLOOKUP(W316,'シフト記号表（勤務時間帯）'!$C$6:$U$35,19,FALSE))</f>
        <v/>
      </c>
      <c r="X318" s="325" t="str">
        <f>IF(X316="","",VLOOKUP(X316,'シフト記号表（勤務時間帯）'!$C$6:$U$35,19,FALSE))</f>
        <v/>
      </c>
      <c r="Y318" s="326" t="str">
        <f>IF(Y316="","",VLOOKUP(Y316,'シフト記号表（勤務時間帯）'!$C$6:$U$35,19,FALSE))</f>
        <v/>
      </c>
      <c r="Z318" s="324" t="str">
        <f>IF(Z316="","",VLOOKUP(Z316,'シフト記号表（勤務時間帯）'!$C$6:$U$35,19,FALSE))</f>
        <v/>
      </c>
      <c r="AA318" s="325" t="str">
        <f>IF(AA316="","",VLOOKUP(AA316,'シフト記号表（勤務時間帯）'!$C$6:$U$35,19,FALSE))</f>
        <v/>
      </c>
      <c r="AB318" s="325" t="str">
        <f>IF(AB316="","",VLOOKUP(AB316,'シフト記号表（勤務時間帯）'!$C$6:$U$35,19,FALSE))</f>
        <v/>
      </c>
      <c r="AC318" s="325" t="str">
        <f>IF(AC316="","",VLOOKUP(AC316,'シフト記号表（勤務時間帯）'!$C$6:$U$35,19,FALSE))</f>
        <v/>
      </c>
      <c r="AD318" s="325" t="str">
        <f>IF(AD316="","",VLOOKUP(AD316,'シフト記号表（勤務時間帯）'!$C$6:$U$35,19,FALSE))</f>
        <v/>
      </c>
      <c r="AE318" s="325" t="str">
        <f>IF(AE316="","",VLOOKUP(AE316,'シフト記号表（勤務時間帯）'!$C$6:$U$35,19,FALSE))</f>
        <v/>
      </c>
      <c r="AF318" s="326" t="str">
        <f>IF(AF316="","",VLOOKUP(AF316,'シフト記号表（勤務時間帯）'!$C$6:$U$35,19,FALSE))</f>
        <v/>
      </c>
      <c r="AG318" s="324" t="str">
        <f>IF(AG316="","",VLOOKUP(AG316,'シフト記号表（勤務時間帯）'!$C$6:$U$35,19,FALSE))</f>
        <v/>
      </c>
      <c r="AH318" s="325" t="str">
        <f>IF(AH316="","",VLOOKUP(AH316,'シフト記号表（勤務時間帯）'!$C$6:$U$35,19,FALSE))</f>
        <v/>
      </c>
      <c r="AI318" s="325" t="str">
        <f>IF(AI316="","",VLOOKUP(AI316,'シフト記号表（勤務時間帯）'!$C$6:$U$35,19,FALSE))</f>
        <v/>
      </c>
      <c r="AJ318" s="325" t="str">
        <f>IF(AJ316="","",VLOOKUP(AJ316,'シフト記号表（勤務時間帯）'!$C$6:$U$35,19,FALSE))</f>
        <v/>
      </c>
      <c r="AK318" s="325" t="str">
        <f>IF(AK316="","",VLOOKUP(AK316,'シフト記号表（勤務時間帯）'!$C$6:$U$35,19,FALSE))</f>
        <v/>
      </c>
      <c r="AL318" s="325" t="str">
        <f>IF(AL316="","",VLOOKUP(AL316,'シフト記号表（勤務時間帯）'!$C$6:$U$35,19,FALSE))</f>
        <v/>
      </c>
      <c r="AM318" s="326" t="str">
        <f>IF(AM316="","",VLOOKUP(AM316,'シフト記号表（勤務時間帯）'!$C$6:$U$35,19,FALSE))</f>
        <v/>
      </c>
      <c r="AN318" s="324" t="str">
        <f>IF(AN316="","",VLOOKUP(AN316,'シフト記号表（勤務時間帯）'!$C$6:$U$35,19,FALSE))</f>
        <v/>
      </c>
      <c r="AO318" s="325" t="str">
        <f>IF(AO316="","",VLOOKUP(AO316,'シフト記号表（勤務時間帯）'!$C$6:$U$35,19,FALSE))</f>
        <v/>
      </c>
      <c r="AP318" s="325" t="str">
        <f>IF(AP316="","",VLOOKUP(AP316,'シフト記号表（勤務時間帯）'!$C$6:$U$35,19,FALSE))</f>
        <v/>
      </c>
      <c r="AQ318" s="325" t="str">
        <f>IF(AQ316="","",VLOOKUP(AQ316,'シフト記号表（勤務時間帯）'!$C$6:$U$35,19,FALSE))</f>
        <v/>
      </c>
      <c r="AR318" s="325" t="str">
        <f>IF(AR316="","",VLOOKUP(AR316,'シフト記号表（勤務時間帯）'!$C$6:$U$35,19,FALSE))</f>
        <v/>
      </c>
      <c r="AS318" s="325" t="str">
        <f>IF(AS316="","",VLOOKUP(AS316,'シフト記号表（勤務時間帯）'!$C$6:$U$35,19,FALSE))</f>
        <v/>
      </c>
      <c r="AT318" s="326" t="str">
        <f>IF(AT316="","",VLOOKUP(AT316,'シフト記号表（勤務時間帯）'!$C$6:$U$35,19,FALSE))</f>
        <v/>
      </c>
      <c r="AU318" s="324" t="str">
        <f>IF(AU316="","",VLOOKUP(AU316,'シフト記号表（勤務時間帯）'!$C$6:$U$35,19,FALSE))</f>
        <v/>
      </c>
      <c r="AV318" s="325" t="str">
        <f>IF(AV316="","",VLOOKUP(AV316,'シフト記号表（勤務時間帯）'!$C$6:$U$35,19,FALSE))</f>
        <v/>
      </c>
      <c r="AW318" s="325" t="str">
        <f>IF(AW316="","",VLOOKUP(AW316,'シフト記号表（勤務時間帯）'!$C$6:$U$35,19,FALSE))</f>
        <v/>
      </c>
      <c r="AX318" s="797">
        <f>IF($BB$3="４週",SUM(S318:AT318),IF($BB$3="暦月",SUM(S318:AW318),""))</f>
        <v>0</v>
      </c>
      <c r="AY318" s="798"/>
      <c r="AZ318" s="799">
        <f>IF($BB$3="４週",AX318/4,IF($BB$3="暦月",'勤務形態一覧表（100名）'!AX318/('勤務形態一覧表（100名）'!$BB$8/7),""))</f>
        <v>0</v>
      </c>
      <c r="BA318" s="800"/>
      <c r="BB318" s="847"/>
      <c r="BC318" s="761"/>
      <c r="BD318" s="761"/>
      <c r="BE318" s="761"/>
      <c r="BF318" s="762"/>
    </row>
    <row r="319" spans="2:58" ht="20.25" customHeight="1" x14ac:dyDescent="0.15">
      <c r="B319" s="831">
        <f>B316+1</f>
        <v>100</v>
      </c>
      <c r="C319" s="833"/>
      <c r="D319" s="834"/>
      <c r="E319" s="835"/>
      <c r="F319" s="327"/>
      <c r="G319" s="747"/>
      <c r="H319" s="750"/>
      <c r="I319" s="751"/>
      <c r="J319" s="751"/>
      <c r="K319" s="752"/>
      <c r="L319" s="754"/>
      <c r="M319" s="755"/>
      <c r="N319" s="755"/>
      <c r="O319" s="756"/>
      <c r="P319" s="763" t="s">
        <v>754</v>
      </c>
      <c r="Q319" s="764"/>
      <c r="R319" s="765"/>
      <c r="S319" s="392"/>
      <c r="T319" s="393"/>
      <c r="U319" s="393"/>
      <c r="V319" s="393"/>
      <c r="W319" s="393"/>
      <c r="X319" s="393"/>
      <c r="Y319" s="394"/>
      <c r="Z319" s="392"/>
      <c r="AA319" s="393"/>
      <c r="AB319" s="393"/>
      <c r="AC319" s="393"/>
      <c r="AD319" s="393"/>
      <c r="AE319" s="393"/>
      <c r="AF319" s="394"/>
      <c r="AG319" s="392"/>
      <c r="AH319" s="393"/>
      <c r="AI319" s="393"/>
      <c r="AJ319" s="393"/>
      <c r="AK319" s="393"/>
      <c r="AL319" s="393"/>
      <c r="AM319" s="394"/>
      <c r="AN319" s="392"/>
      <c r="AO319" s="393"/>
      <c r="AP319" s="393"/>
      <c r="AQ319" s="393"/>
      <c r="AR319" s="393"/>
      <c r="AS319" s="393"/>
      <c r="AT319" s="394"/>
      <c r="AU319" s="392"/>
      <c r="AV319" s="393"/>
      <c r="AW319" s="393"/>
      <c r="AX319" s="949"/>
      <c r="AY319" s="950"/>
      <c r="AZ319" s="951"/>
      <c r="BA319" s="952"/>
      <c r="BB319" s="782"/>
      <c r="BC319" s="755"/>
      <c r="BD319" s="755"/>
      <c r="BE319" s="755"/>
      <c r="BF319" s="756"/>
    </row>
    <row r="320" spans="2:58" ht="20.25" customHeight="1" x14ac:dyDescent="0.15">
      <c r="B320" s="831"/>
      <c r="C320" s="836"/>
      <c r="D320" s="837"/>
      <c r="E320" s="838"/>
      <c r="F320" s="319"/>
      <c r="G320" s="748"/>
      <c r="H320" s="753"/>
      <c r="I320" s="751"/>
      <c r="J320" s="751"/>
      <c r="K320" s="752"/>
      <c r="L320" s="757"/>
      <c r="M320" s="758"/>
      <c r="N320" s="758"/>
      <c r="O320" s="759"/>
      <c r="P320" s="787" t="s">
        <v>484</v>
      </c>
      <c r="Q320" s="788"/>
      <c r="R320" s="789"/>
      <c r="S320" s="320" t="str">
        <f>IF(S319="","",VLOOKUP(S319,'シフト記号表（勤務時間帯）'!$C$6:$K$35,9,FALSE))</f>
        <v/>
      </c>
      <c r="T320" s="321" t="str">
        <f>IF(T319="","",VLOOKUP(T319,'シフト記号表（勤務時間帯）'!$C$6:$K$35,9,FALSE))</f>
        <v/>
      </c>
      <c r="U320" s="321" t="str">
        <f>IF(U319="","",VLOOKUP(U319,'シフト記号表（勤務時間帯）'!$C$6:$K$35,9,FALSE))</f>
        <v/>
      </c>
      <c r="V320" s="321" t="str">
        <f>IF(V319="","",VLOOKUP(V319,'シフト記号表（勤務時間帯）'!$C$6:$K$35,9,FALSE))</f>
        <v/>
      </c>
      <c r="W320" s="321" t="str">
        <f>IF(W319="","",VLOOKUP(W319,'シフト記号表（勤務時間帯）'!$C$6:$K$35,9,FALSE))</f>
        <v/>
      </c>
      <c r="X320" s="321" t="str">
        <f>IF(X319="","",VLOOKUP(X319,'シフト記号表（勤務時間帯）'!$C$6:$K$35,9,FALSE))</f>
        <v/>
      </c>
      <c r="Y320" s="322" t="str">
        <f>IF(Y319="","",VLOOKUP(Y319,'シフト記号表（勤務時間帯）'!$C$6:$K$35,9,FALSE))</f>
        <v/>
      </c>
      <c r="Z320" s="320" t="str">
        <f>IF(Z319="","",VLOOKUP(Z319,'シフト記号表（勤務時間帯）'!$C$6:$K$35,9,FALSE))</f>
        <v/>
      </c>
      <c r="AA320" s="321" t="str">
        <f>IF(AA319="","",VLOOKUP(AA319,'シフト記号表（勤務時間帯）'!$C$6:$K$35,9,FALSE))</f>
        <v/>
      </c>
      <c r="AB320" s="321" t="str">
        <f>IF(AB319="","",VLOOKUP(AB319,'シフト記号表（勤務時間帯）'!$C$6:$K$35,9,FALSE))</f>
        <v/>
      </c>
      <c r="AC320" s="321" t="str">
        <f>IF(AC319="","",VLOOKUP(AC319,'シフト記号表（勤務時間帯）'!$C$6:$K$35,9,FALSE))</f>
        <v/>
      </c>
      <c r="AD320" s="321" t="str">
        <f>IF(AD319="","",VLOOKUP(AD319,'シフト記号表（勤務時間帯）'!$C$6:$K$35,9,FALSE))</f>
        <v/>
      </c>
      <c r="AE320" s="321" t="str">
        <f>IF(AE319="","",VLOOKUP(AE319,'シフト記号表（勤務時間帯）'!$C$6:$K$35,9,FALSE))</f>
        <v/>
      </c>
      <c r="AF320" s="322" t="str">
        <f>IF(AF319="","",VLOOKUP(AF319,'シフト記号表（勤務時間帯）'!$C$6:$K$35,9,FALSE))</f>
        <v/>
      </c>
      <c r="AG320" s="320" t="str">
        <f>IF(AG319="","",VLOOKUP(AG319,'シフト記号表（勤務時間帯）'!$C$6:$K$35,9,FALSE))</f>
        <v/>
      </c>
      <c r="AH320" s="321" t="str">
        <f>IF(AH319="","",VLOOKUP(AH319,'シフト記号表（勤務時間帯）'!$C$6:$K$35,9,FALSE))</f>
        <v/>
      </c>
      <c r="AI320" s="321" t="str">
        <f>IF(AI319="","",VLOOKUP(AI319,'シフト記号表（勤務時間帯）'!$C$6:$K$35,9,FALSE))</f>
        <v/>
      </c>
      <c r="AJ320" s="321" t="str">
        <f>IF(AJ319="","",VLOOKUP(AJ319,'シフト記号表（勤務時間帯）'!$C$6:$K$35,9,FALSE))</f>
        <v/>
      </c>
      <c r="AK320" s="321" t="str">
        <f>IF(AK319="","",VLOOKUP(AK319,'シフト記号表（勤務時間帯）'!$C$6:$K$35,9,FALSE))</f>
        <v/>
      </c>
      <c r="AL320" s="321" t="str">
        <f>IF(AL319="","",VLOOKUP(AL319,'シフト記号表（勤務時間帯）'!$C$6:$K$35,9,FALSE))</f>
        <v/>
      </c>
      <c r="AM320" s="322" t="str">
        <f>IF(AM319="","",VLOOKUP(AM319,'シフト記号表（勤務時間帯）'!$C$6:$K$35,9,FALSE))</f>
        <v/>
      </c>
      <c r="AN320" s="320" t="str">
        <f>IF(AN319="","",VLOOKUP(AN319,'シフト記号表（勤務時間帯）'!$C$6:$K$35,9,FALSE))</f>
        <v/>
      </c>
      <c r="AO320" s="321" t="str">
        <f>IF(AO319="","",VLOOKUP(AO319,'シフト記号表（勤務時間帯）'!$C$6:$K$35,9,FALSE))</f>
        <v/>
      </c>
      <c r="AP320" s="321" t="str">
        <f>IF(AP319="","",VLOOKUP(AP319,'シフト記号表（勤務時間帯）'!$C$6:$K$35,9,FALSE))</f>
        <v/>
      </c>
      <c r="AQ320" s="321" t="str">
        <f>IF(AQ319="","",VLOOKUP(AQ319,'シフト記号表（勤務時間帯）'!$C$6:$K$35,9,FALSE))</f>
        <v/>
      </c>
      <c r="AR320" s="321" t="str">
        <f>IF(AR319="","",VLOOKUP(AR319,'シフト記号表（勤務時間帯）'!$C$6:$K$35,9,FALSE))</f>
        <v/>
      </c>
      <c r="AS320" s="321" t="str">
        <f>IF(AS319="","",VLOOKUP(AS319,'シフト記号表（勤務時間帯）'!$C$6:$K$35,9,FALSE))</f>
        <v/>
      </c>
      <c r="AT320" s="322" t="str">
        <f>IF(AT319="","",VLOOKUP(AT319,'シフト記号表（勤務時間帯）'!$C$6:$K$35,9,FALSE))</f>
        <v/>
      </c>
      <c r="AU320" s="320" t="str">
        <f>IF(AU319="","",VLOOKUP(AU319,'シフト記号表（勤務時間帯）'!$C$6:$K$35,9,FALSE))</f>
        <v/>
      </c>
      <c r="AV320" s="321" t="str">
        <f>IF(AV319="","",VLOOKUP(AV319,'シフト記号表（勤務時間帯）'!$C$6:$K$35,9,FALSE))</f>
        <v/>
      </c>
      <c r="AW320" s="321" t="str">
        <f>IF(AW319="","",VLOOKUP(AW319,'シフト記号表（勤務時間帯）'!$C$6:$K$35,9,FALSE))</f>
        <v/>
      </c>
      <c r="AX320" s="790">
        <f>IF($BB$3="４週",SUM(S320:AT320),IF($BB$3="暦月",SUM(S320:AW320),""))</f>
        <v>0</v>
      </c>
      <c r="AY320" s="791"/>
      <c r="AZ320" s="792">
        <f>IF($BB$3="４週",AX320/4,IF($BB$3="暦月",'勤務形態一覧表（100名）'!AX320/('勤務形態一覧表（100名）'!$BB$8/7),""))</f>
        <v>0</v>
      </c>
      <c r="BA320" s="793"/>
      <c r="BB320" s="783"/>
      <c r="BC320" s="758"/>
      <c r="BD320" s="758"/>
      <c r="BE320" s="758"/>
      <c r="BF320" s="759"/>
    </row>
    <row r="321" spans="2:73" ht="20.25" customHeight="1" thickBot="1" x14ac:dyDescent="0.2">
      <c r="B321" s="831"/>
      <c r="C321" s="839"/>
      <c r="D321" s="840"/>
      <c r="E321" s="841"/>
      <c r="F321" s="395">
        <f>C319</f>
        <v>0</v>
      </c>
      <c r="G321" s="749"/>
      <c r="H321" s="753"/>
      <c r="I321" s="751"/>
      <c r="J321" s="751"/>
      <c r="K321" s="752"/>
      <c r="L321" s="760"/>
      <c r="M321" s="761"/>
      <c r="N321" s="761"/>
      <c r="O321" s="762"/>
      <c r="P321" s="828" t="s">
        <v>485</v>
      </c>
      <c r="Q321" s="829"/>
      <c r="R321" s="830"/>
      <c r="S321" s="324" t="str">
        <f>IF(S319="","",VLOOKUP(S319,'シフト記号表（勤務時間帯）'!$C$6:$U$35,19,FALSE))</f>
        <v/>
      </c>
      <c r="T321" s="325" t="str">
        <f>IF(T319="","",VLOOKUP(T319,'シフト記号表（勤務時間帯）'!$C$6:$U$35,19,FALSE))</f>
        <v/>
      </c>
      <c r="U321" s="325" t="str">
        <f>IF(U319="","",VLOOKUP(U319,'シフト記号表（勤務時間帯）'!$C$6:$U$35,19,FALSE))</f>
        <v/>
      </c>
      <c r="V321" s="325" t="str">
        <f>IF(V319="","",VLOOKUP(V319,'シフト記号表（勤務時間帯）'!$C$6:$U$35,19,FALSE))</f>
        <v/>
      </c>
      <c r="W321" s="325" t="str">
        <f>IF(W319="","",VLOOKUP(W319,'シフト記号表（勤務時間帯）'!$C$6:$U$35,19,FALSE))</f>
        <v/>
      </c>
      <c r="X321" s="325" t="str">
        <f>IF(X319="","",VLOOKUP(X319,'シフト記号表（勤務時間帯）'!$C$6:$U$35,19,FALSE))</f>
        <v/>
      </c>
      <c r="Y321" s="326" t="str">
        <f>IF(Y319="","",VLOOKUP(Y319,'シフト記号表（勤務時間帯）'!$C$6:$U$35,19,FALSE))</f>
        <v/>
      </c>
      <c r="Z321" s="324" t="str">
        <f>IF(Z319="","",VLOOKUP(Z319,'シフト記号表（勤務時間帯）'!$C$6:$U$35,19,FALSE))</f>
        <v/>
      </c>
      <c r="AA321" s="325" t="str">
        <f>IF(AA319="","",VLOOKUP(AA319,'シフト記号表（勤務時間帯）'!$C$6:$U$35,19,FALSE))</f>
        <v/>
      </c>
      <c r="AB321" s="325" t="str">
        <f>IF(AB319="","",VLOOKUP(AB319,'シフト記号表（勤務時間帯）'!$C$6:$U$35,19,FALSE))</f>
        <v/>
      </c>
      <c r="AC321" s="325" t="str">
        <f>IF(AC319="","",VLOOKUP(AC319,'シフト記号表（勤務時間帯）'!$C$6:$U$35,19,FALSE))</f>
        <v/>
      </c>
      <c r="AD321" s="325" t="str">
        <f>IF(AD319="","",VLOOKUP(AD319,'シフト記号表（勤務時間帯）'!$C$6:$U$35,19,FALSE))</f>
        <v/>
      </c>
      <c r="AE321" s="325" t="str">
        <f>IF(AE319="","",VLOOKUP(AE319,'シフト記号表（勤務時間帯）'!$C$6:$U$35,19,FALSE))</f>
        <v/>
      </c>
      <c r="AF321" s="326" t="str">
        <f>IF(AF319="","",VLOOKUP(AF319,'シフト記号表（勤務時間帯）'!$C$6:$U$35,19,FALSE))</f>
        <v/>
      </c>
      <c r="AG321" s="324" t="str">
        <f>IF(AG319="","",VLOOKUP(AG319,'シフト記号表（勤務時間帯）'!$C$6:$U$35,19,FALSE))</f>
        <v/>
      </c>
      <c r="AH321" s="325" t="str">
        <f>IF(AH319="","",VLOOKUP(AH319,'シフト記号表（勤務時間帯）'!$C$6:$U$35,19,FALSE))</f>
        <v/>
      </c>
      <c r="AI321" s="325" t="str">
        <f>IF(AI319="","",VLOOKUP(AI319,'シフト記号表（勤務時間帯）'!$C$6:$U$35,19,FALSE))</f>
        <v/>
      </c>
      <c r="AJ321" s="325" t="str">
        <f>IF(AJ319="","",VLOOKUP(AJ319,'シフト記号表（勤務時間帯）'!$C$6:$U$35,19,FALSE))</f>
        <v/>
      </c>
      <c r="AK321" s="325" t="str">
        <f>IF(AK319="","",VLOOKUP(AK319,'シフト記号表（勤務時間帯）'!$C$6:$U$35,19,FALSE))</f>
        <v/>
      </c>
      <c r="AL321" s="325" t="str">
        <f>IF(AL319="","",VLOOKUP(AL319,'シフト記号表（勤務時間帯）'!$C$6:$U$35,19,FALSE))</f>
        <v/>
      </c>
      <c r="AM321" s="326" t="str">
        <f>IF(AM319="","",VLOOKUP(AM319,'シフト記号表（勤務時間帯）'!$C$6:$U$35,19,FALSE))</f>
        <v/>
      </c>
      <c r="AN321" s="324" t="str">
        <f>IF(AN319="","",VLOOKUP(AN319,'シフト記号表（勤務時間帯）'!$C$6:$U$35,19,FALSE))</f>
        <v/>
      </c>
      <c r="AO321" s="325" t="str">
        <f>IF(AO319="","",VLOOKUP(AO319,'シフト記号表（勤務時間帯）'!$C$6:$U$35,19,FALSE))</f>
        <v/>
      </c>
      <c r="AP321" s="325" t="str">
        <f>IF(AP319="","",VLOOKUP(AP319,'シフト記号表（勤務時間帯）'!$C$6:$U$35,19,FALSE))</f>
        <v/>
      </c>
      <c r="AQ321" s="325" t="str">
        <f>IF(AQ319="","",VLOOKUP(AQ319,'シフト記号表（勤務時間帯）'!$C$6:$U$35,19,FALSE))</f>
        <v/>
      </c>
      <c r="AR321" s="325" t="str">
        <f>IF(AR319="","",VLOOKUP(AR319,'シフト記号表（勤務時間帯）'!$C$6:$U$35,19,FALSE))</f>
        <v/>
      </c>
      <c r="AS321" s="325" t="str">
        <f>IF(AS319="","",VLOOKUP(AS319,'シフト記号表（勤務時間帯）'!$C$6:$U$35,19,FALSE))</f>
        <v/>
      </c>
      <c r="AT321" s="326" t="str">
        <f>IF(AT319="","",VLOOKUP(AT319,'シフト記号表（勤務時間帯）'!$C$6:$U$35,19,FALSE))</f>
        <v/>
      </c>
      <c r="AU321" s="324" t="str">
        <f>IF(AU319="","",VLOOKUP(AU319,'シフト記号表（勤務時間帯）'!$C$6:$U$35,19,FALSE))</f>
        <v/>
      </c>
      <c r="AV321" s="325" t="str">
        <f>IF(AV319="","",VLOOKUP(AV319,'シフト記号表（勤務時間帯）'!$C$6:$U$35,19,FALSE))</f>
        <v/>
      </c>
      <c r="AW321" s="325" t="str">
        <f>IF(AW319="","",VLOOKUP(AW319,'シフト記号表（勤務時間帯）'!$C$6:$U$35,19,FALSE))</f>
        <v/>
      </c>
      <c r="AX321" s="797">
        <f>IF($BB$3="４週",SUM(S321:AT321),IF($BB$3="暦月",SUM(S321:AW321),""))</f>
        <v>0</v>
      </c>
      <c r="AY321" s="798"/>
      <c r="AZ321" s="799">
        <f>IF($BB$3="４週",AX321/4,IF($BB$3="暦月",'勤務形態一覧表（100名）'!AX321/('勤務形態一覧表（100名）'!$BB$8/7),""))</f>
        <v>0</v>
      </c>
      <c r="BA321" s="800"/>
      <c r="BB321" s="847"/>
      <c r="BC321" s="761"/>
      <c r="BD321" s="761"/>
      <c r="BE321" s="761"/>
      <c r="BF321" s="762"/>
    </row>
    <row r="322" spans="2:73" s="254" customFormat="1" ht="6" customHeight="1" thickBot="1" x14ac:dyDescent="0.2">
      <c r="B322" s="329"/>
      <c r="C322" s="330"/>
      <c r="D322" s="330"/>
      <c r="E322" s="330"/>
      <c r="F322" s="331"/>
      <c r="G322" s="331"/>
      <c r="H322" s="332"/>
      <c r="I322" s="332"/>
      <c r="J322" s="332"/>
      <c r="K322" s="332"/>
      <c r="L322" s="331"/>
      <c r="M322" s="331"/>
      <c r="N322" s="331"/>
      <c r="O322" s="331"/>
      <c r="P322" s="333"/>
      <c r="Q322" s="333"/>
      <c r="R322" s="333"/>
      <c r="S322" s="397"/>
      <c r="T322" s="397"/>
      <c r="U322" s="397"/>
      <c r="V322" s="397"/>
      <c r="W322" s="397"/>
      <c r="X322" s="397"/>
      <c r="Y322" s="397"/>
      <c r="Z322" s="397"/>
      <c r="AA322" s="397"/>
      <c r="AB322" s="397"/>
      <c r="AC322" s="397"/>
      <c r="AD322" s="397"/>
      <c r="AE322" s="397"/>
      <c r="AF322" s="397"/>
      <c r="AG322" s="397"/>
      <c r="AH322" s="397"/>
      <c r="AI322" s="397"/>
      <c r="AJ322" s="397"/>
      <c r="AK322" s="397"/>
      <c r="AL322" s="397"/>
      <c r="AM322" s="397"/>
      <c r="AN322" s="397"/>
      <c r="AO322" s="397"/>
      <c r="AP322" s="397"/>
      <c r="AQ322" s="397"/>
      <c r="AR322" s="397"/>
      <c r="AS322" s="397"/>
      <c r="AT322" s="397"/>
      <c r="AU322" s="397"/>
      <c r="AV322" s="397"/>
      <c r="AW322" s="397"/>
      <c r="AX322" s="398"/>
      <c r="AY322" s="398"/>
      <c r="AZ322" s="398"/>
      <c r="BA322" s="398"/>
      <c r="BB322" s="331"/>
      <c r="BC322" s="331"/>
      <c r="BD322" s="331"/>
      <c r="BE322" s="331"/>
      <c r="BF322" s="335"/>
    </row>
    <row r="323" spans="2:73" ht="20.100000000000001" customHeight="1" x14ac:dyDescent="0.15">
      <c r="B323" s="336"/>
      <c r="C323" s="337"/>
      <c r="D323" s="337"/>
      <c r="E323" s="337"/>
      <c r="F323" s="338"/>
      <c r="G323" s="734" t="s">
        <v>772</v>
      </c>
      <c r="H323" s="734"/>
      <c r="I323" s="734"/>
      <c r="J323" s="734"/>
      <c r="K323" s="735"/>
      <c r="L323" s="339"/>
      <c r="M323" s="740" t="s">
        <v>488</v>
      </c>
      <c r="N323" s="741"/>
      <c r="O323" s="741"/>
      <c r="P323" s="741"/>
      <c r="Q323" s="741"/>
      <c r="R323" s="742"/>
      <c r="S323" s="340" t="str">
        <f>IF(SUMIF($F$22:$F$321, $M323, S$22:S$321)=0,"",SUMIF($F$22:$F$321, $M323, S$22:S$321))</f>
        <v/>
      </c>
      <c r="T323" s="341" t="str">
        <f t="shared" ref="T323:AW325" si="1">IF(SUMIF($F$22:$F$321, $M323, T$22:T$321)=0,"",SUMIF($F$22:$F$321, $M323, T$22:T$321))</f>
        <v/>
      </c>
      <c r="U323" s="341" t="str">
        <f t="shared" si="1"/>
        <v/>
      </c>
      <c r="V323" s="341" t="str">
        <f>IF(SUMIF($F$22:$F$321, $M323, V$22:V$321)=0,"",SUMIF($F$22:$F$321, $M323, V$22:V$321))</f>
        <v/>
      </c>
      <c r="W323" s="341" t="str">
        <f t="shared" si="1"/>
        <v/>
      </c>
      <c r="X323" s="341" t="str">
        <f t="shared" si="1"/>
        <v/>
      </c>
      <c r="Y323" s="342" t="str">
        <f t="shared" si="1"/>
        <v/>
      </c>
      <c r="Z323" s="340" t="str">
        <f>IF(SUMIF($F$22:$F$321, $M323, Z$22:Z$321)=0,"",SUMIF($F$22:$F$321, $M323, Z$22:Z$321))</f>
        <v/>
      </c>
      <c r="AA323" s="341" t="str">
        <f t="shared" si="1"/>
        <v/>
      </c>
      <c r="AB323" s="341" t="str">
        <f t="shared" si="1"/>
        <v/>
      </c>
      <c r="AC323" s="341" t="str">
        <f>IF(SUMIF($F$22:$F$321, $M323, AC$22:AC$321)=0,"",SUMIF($F$22:$F$321, $M323, AC$22:AC$321))</f>
        <v/>
      </c>
      <c r="AD323" s="341" t="str">
        <f t="shared" si="1"/>
        <v/>
      </c>
      <c r="AE323" s="341" t="str">
        <f t="shared" si="1"/>
        <v/>
      </c>
      <c r="AF323" s="342" t="str">
        <f t="shared" si="1"/>
        <v/>
      </c>
      <c r="AG323" s="340" t="str">
        <f>IF(SUMIF($F$22:$F$321, $M323, AG$22:AG$321)=0,"",SUMIF($F$22:$F$321, $M323, AG$22:AG$321))</f>
        <v/>
      </c>
      <c r="AH323" s="341" t="str">
        <f t="shared" si="1"/>
        <v/>
      </c>
      <c r="AI323" s="341" t="str">
        <f t="shared" si="1"/>
        <v/>
      </c>
      <c r="AJ323" s="341" t="str">
        <f>IF(SUMIF($F$22:$F$321, $M323, AJ$22:AJ$321)=0,"",SUMIF($F$22:$F$321, $M323, AJ$22:AJ$321))</f>
        <v/>
      </c>
      <c r="AK323" s="341" t="str">
        <f t="shared" si="1"/>
        <v/>
      </c>
      <c r="AL323" s="341" t="str">
        <f t="shared" si="1"/>
        <v/>
      </c>
      <c r="AM323" s="342" t="str">
        <f t="shared" si="1"/>
        <v/>
      </c>
      <c r="AN323" s="340" t="str">
        <f>IF(SUMIF($F$22:$F$321, $M323, AN$22:AN$321)=0,"",SUMIF($F$22:$F$321, $M323, AN$22:AN$321))</f>
        <v/>
      </c>
      <c r="AO323" s="341" t="str">
        <f t="shared" si="1"/>
        <v/>
      </c>
      <c r="AP323" s="341" t="str">
        <f t="shared" si="1"/>
        <v/>
      </c>
      <c r="AQ323" s="341" t="str">
        <f>IF(SUMIF($F$22:$F$321, $M323, AQ$22:AQ$321)=0,"",SUMIF($F$22:$F$321, $M323, AQ$22:AQ$321))</f>
        <v/>
      </c>
      <c r="AR323" s="341" t="str">
        <f t="shared" si="1"/>
        <v/>
      </c>
      <c r="AS323" s="341" t="str">
        <f t="shared" si="1"/>
        <v/>
      </c>
      <c r="AT323" s="342" t="str">
        <f t="shared" si="1"/>
        <v/>
      </c>
      <c r="AU323" s="340" t="str">
        <f>IF(SUMIF($F$22:$F$321, $M323, AU$22:AU$321)=0,"",SUMIF($F$22:$F$321, $M323, AU$22:AU$321))</f>
        <v/>
      </c>
      <c r="AV323" s="341" t="str">
        <f t="shared" si="1"/>
        <v/>
      </c>
      <c r="AW323" s="341" t="str">
        <f t="shared" si="1"/>
        <v/>
      </c>
      <c r="AX323" s="743" t="str">
        <f>IF(SUMIF($F$22:$F$321, $M323, AX$22:AX$321)=0,"",SUMIF($F$22:$F$321, $M323, AX$22:AX$321))</f>
        <v/>
      </c>
      <c r="AY323" s="744"/>
      <c r="AZ323" s="745" t="str">
        <f t="shared" ref="AZ323:AZ325" si="2">IF(AX323="","",IF($BB$3="４週",AX323/4,IF($BB$3="暦月",AX323/($BB$8/7),"")))</f>
        <v/>
      </c>
      <c r="BA323" s="746"/>
      <c r="BB323" s="766"/>
      <c r="BC323" s="767"/>
      <c r="BD323" s="767"/>
      <c r="BE323" s="767"/>
      <c r="BF323" s="768"/>
    </row>
    <row r="324" spans="2:73" ht="20.25" customHeight="1" x14ac:dyDescent="0.15">
      <c r="B324" s="343"/>
      <c r="C324" s="344"/>
      <c r="D324" s="344"/>
      <c r="E324" s="344"/>
      <c r="F324" s="345"/>
      <c r="G324" s="736"/>
      <c r="H324" s="736"/>
      <c r="I324" s="736"/>
      <c r="J324" s="736"/>
      <c r="K324" s="737"/>
      <c r="L324" s="346"/>
      <c r="M324" s="775" t="s">
        <v>495</v>
      </c>
      <c r="N324" s="776"/>
      <c r="O324" s="776"/>
      <c r="P324" s="776"/>
      <c r="Q324" s="776"/>
      <c r="R324" s="777"/>
      <c r="S324" s="340" t="str">
        <f>IF(SUMIF($F$22:$F$321, $M324, S$22:S$321)=0,"",SUMIF($F$22:$F$321, $M324, S$22:S$321))</f>
        <v/>
      </c>
      <c r="T324" s="341" t="str">
        <f t="shared" si="1"/>
        <v/>
      </c>
      <c r="U324" s="341" t="str">
        <f t="shared" si="1"/>
        <v/>
      </c>
      <c r="V324" s="341" t="str">
        <f>IF(SUMIF($F$22:$F$321, $M324, V$22:V$321)=0,"",SUMIF($F$22:$F$321, $M324, V$22:V$321))</f>
        <v/>
      </c>
      <c r="W324" s="341" t="str">
        <f t="shared" si="1"/>
        <v/>
      </c>
      <c r="X324" s="341" t="str">
        <f t="shared" si="1"/>
        <v/>
      </c>
      <c r="Y324" s="342" t="str">
        <f t="shared" si="1"/>
        <v/>
      </c>
      <c r="Z324" s="340" t="str">
        <f>IF(SUMIF($F$22:$F$321, $M324, Z$22:Z$321)=0,"",SUMIF($F$22:$F$321, $M324, Z$22:Z$321))</f>
        <v/>
      </c>
      <c r="AA324" s="341" t="str">
        <f t="shared" si="1"/>
        <v/>
      </c>
      <c r="AB324" s="341" t="str">
        <f t="shared" si="1"/>
        <v/>
      </c>
      <c r="AC324" s="341" t="str">
        <f>IF(SUMIF($F$22:$F$321, $M324, AC$22:AC$321)=0,"",SUMIF($F$22:$F$321, $M324, AC$22:AC$321))</f>
        <v/>
      </c>
      <c r="AD324" s="341" t="str">
        <f t="shared" si="1"/>
        <v/>
      </c>
      <c r="AE324" s="341" t="str">
        <f t="shared" si="1"/>
        <v/>
      </c>
      <c r="AF324" s="342" t="str">
        <f t="shared" si="1"/>
        <v/>
      </c>
      <c r="AG324" s="340" t="str">
        <f>IF(SUMIF($F$22:$F$321, $M324, AG$22:AG$321)=0,"",SUMIF($F$22:$F$321, $M324, AG$22:AG$321))</f>
        <v/>
      </c>
      <c r="AH324" s="341" t="str">
        <f t="shared" si="1"/>
        <v/>
      </c>
      <c r="AI324" s="341" t="str">
        <f t="shared" si="1"/>
        <v/>
      </c>
      <c r="AJ324" s="341" t="str">
        <f>IF(SUMIF($F$22:$F$321, $M324, AJ$22:AJ$321)=0,"",SUMIF($F$22:$F$321, $M324, AJ$22:AJ$321))</f>
        <v/>
      </c>
      <c r="AK324" s="341" t="str">
        <f t="shared" si="1"/>
        <v/>
      </c>
      <c r="AL324" s="341" t="str">
        <f t="shared" si="1"/>
        <v/>
      </c>
      <c r="AM324" s="342" t="str">
        <f t="shared" si="1"/>
        <v/>
      </c>
      <c r="AN324" s="340" t="str">
        <f>IF(SUMIF($F$22:$F$321, $M324, AN$22:AN$321)=0,"",SUMIF($F$22:$F$321, $M324, AN$22:AN$321))</f>
        <v/>
      </c>
      <c r="AO324" s="341" t="str">
        <f t="shared" si="1"/>
        <v/>
      </c>
      <c r="AP324" s="341" t="str">
        <f t="shared" si="1"/>
        <v/>
      </c>
      <c r="AQ324" s="341" t="str">
        <f>IF(SUMIF($F$22:$F$321, $M324, AQ$22:AQ$321)=0,"",SUMIF($F$22:$F$321, $M324, AQ$22:AQ$321))</f>
        <v/>
      </c>
      <c r="AR324" s="341" t="str">
        <f t="shared" si="1"/>
        <v/>
      </c>
      <c r="AS324" s="341" t="str">
        <f t="shared" si="1"/>
        <v/>
      </c>
      <c r="AT324" s="342" t="str">
        <f t="shared" si="1"/>
        <v/>
      </c>
      <c r="AU324" s="340" t="str">
        <f>IF(SUMIF($F$22:$F$321, $M324, AU$22:AU$321)=0,"",SUMIF($F$22:$F$321, $M324, AU$22:AU$321))</f>
        <v/>
      </c>
      <c r="AV324" s="341" t="str">
        <f t="shared" si="1"/>
        <v/>
      </c>
      <c r="AW324" s="341" t="str">
        <f t="shared" si="1"/>
        <v/>
      </c>
      <c r="AX324" s="743" t="str">
        <f>IF(SUMIF($F$22:$F$321, $M324, AX$22:AX$321)=0,"",SUMIF($F$22:$F$321, $M324, AX$22:AX$321))</f>
        <v/>
      </c>
      <c r="AY324" s="744"/>
      <c r="AZ324" s="745" t="str">
        <f t="shared" si="2"/>
        <v/>
      </c>
      <c r="BA324" s="746"/>
      <c r="BB324" s="769"/>
      <c r="BC324" s="770"/>
      <c r="BD324" s="770"/>
      <c r="BE324" s="770"/>
      <c r="BF324" s="771"/>
    </row>
    <row r="325" spans="2:73" ht="20.25" customHeight="1" x14ac:dyDescent="0.15">
      <c r="B325" s="347"/>
      <c r="C325" s="348"/>
      <c r="D325" s="348"/>
      <c r="E325" s="348"/>
      <c r="F325" s="345"/>
      <c r="G325" s="738"/>
      <c r="H325" s="738"/>
      <c r="I325" s="738"/>
      <c r="J325" s="738"/>
      <c r="K325" s="739"/>
      <c r="L325" s="346"/>
      <c r="M325" s="775" t="s">
        <v>491</v>
      </c>
      <c r="N325" s="776"/>
      <c r="O325" s="776"/>
      <c r="P325" s="776"/>
      <c r="Q325" s="776"/>
      <c r="R325" s="777"/>
      <c r="S325" s="340" t="str">
        <f>IF(SUMIF($F$22:$F$321, $M325, S$22:S$321)=0,"",SUMIF($F$22:$F$321, $M325, S$22:S$321))</f>
        <v/>
      </c>
      <c r="T325" s="341" t="str">
        <f>IF(SUMIF($F$22:$F$321, $M325, T$22:T$321)=0,"",SUMIF($F$22:$F$321, $M325, T$22:T$321))</f>
        <v/>
      </c>
      <c r="U325" s="341" t="str">
        <f t="shared" si="1"/>
        <v/>
      </c>
      <c r="V325" s="341" t="str">
        <f>IF(SUMIF($F$22:$F$321, $M325, V$22:V$321)=0,"",SUMIF($F$22:$F$321, $M325, V$22:V$321))</f>
        <v/>
      </c>
      <c r="W325" s="341" t="str">
        <f t="shared" si="1"/>
        <v/>
      </c>
      <c r="X325" s="341" t="str">
        <f t="shared" si="1"/>
        <v/>
      </c>
      <c r="Y325" s="342" t="str">
        <f t="shared" si="1"/>
        <v/>
      </c>
      <c r="Z325" s="340" t="str">
        <f>IF(SUMIF($F$22:$F$321, $M325, Z$22:Z$321)=0,"",SUMIF($F$22:$F$321, $M325, Z$22:Z$321))</f>
        <v/>
      </c>
      <c r="AA325" s="341" t="str">
        <f t="shared" si="1"/>
        <v/>
      </c>
      <c r="AB325" s="341" t="str">
        <f t="shared" si="1"/>
        <v/>
      </c>
      <c r="AC325" s="341" t="str">
        <f>IF(SUMIF($F$22:$F$321, $M325, AC$22:AC$321)=0,"",SUMIF($F$22:$F$321, $M325, AC$22:AC$321))</f>
        <v/>
      </c>
      <c r="AD325" s="341" t="str">
        <f t="shared" si="1"/>
        <v/>
      </c>
      <c r="AE325" s="341" t="str">
        <f t="shared" si="1"/>
        <v/>
      </c>
      <c r="AF325" s="342" t="str">
        <f t="shared" si="1"/>
        <v/>
      </c>
      <c r="AG325" s="340" t="str">
        <f>IF(SUMIF($F$22:$F$321, $M325, AG$22:AG$321)=0,"",SUMIF($F$22:$F$321, $M325, AG$22:AG$321))</f>
        <v/>
      </c>
      <c r="AH325" s="341" t="str">
        <f t="shared" si="1"/>
        <v/>
      </c>
      <c r="AI325" s="341" t="str">
        <f t="shared" si="1"/>
        <v/>
      </c>
      <c r="AJ325" s="341" t="str">
        <f>IF(SUMIF($F$22:$F$321, $M325, AJ$22:AJ$321)=0,"",SUMIF($F$22:$F$321, $M325, AJ$22:AJ$321))</f>
        <v/>
      </c>
      <c r="AK325" s="341" t="str">
        <f t="shared" si="1"/>
        <v/>
      </c>
      <c r="AL325" s="341" t="str">
        <f t="shared" si="1"/>
        <v/>
      </c>
      <c r="AM325" s="342" t="str">
        <f t="shared" si="1"/>
        <v/>
      </c>
      <c r="AN325" s="340" t="str">
        <f>IF(SUMIF($F$22:$F$321, $M325, AN$22:AN$321)=0,"",SUMIF($F$22:$F$321, $M325, AN$22:AN$321))</f>
        <v/>
      </c>
      <c r="AO325" s="341" t="str">
        <f t="shared" si="1"/>
        <v/>
      </c>
      <c r="AP325" s="341" t="str">
        <f t="shared" si="1"/>
        <v/>
      </c>
      <c r="AQ325" s="341" t="str">
        <f>IF(SUMIF($F$22:$F$321, $M325, AQ$22:AQ$321)=0,"",SUMIF($F$22:$F$321, $M325, AQ$22:AQ$321))</f>
        <v/>
      </c>
      <c r="AR325" s="341" t="str">
        <f t="shared" si="1"/>
        <v/>
      </c>
      <c r="AS325" s="341" t="str">
        <f t="shared" si="1"/>
        <v/>
      </c>
      <c r="AT325" s="342" t="str">
        <f t="shared" si="1"/>
        <v/>
      </c>
      <c r="AU325" s="340" t="str">
        <f>IF(SUMIF($F$22:$F$321, $M325, AU$22:AU$321)=0,"",SUMIF($F$22:$F$321, $M325, AU$22:AU$321))</f>
        <v/>
      </c>
      <c r="AV325" s="341" t="str">
        <f t="shared" si="1"/>
        <v/>
      </c>
      <c r="AW325" s="341" t="str">
        <f t="shared" si="1"/>
        <v/>
      </c>
      <c r="AX325" s="743" t="str">
        <f>IF(SUMIF($F$22:$F$321, $M325, AX$22:AX$321)=0,"",SUMIF($F$22:$F$321, $M325, AX$22:AX$321))</f>
        <v/>
      </c>
      <c r="AY325" s="744"/>
      <c r="AZ325" s="745" t="str">
        <f t="shared" si="2"/>
        <v/>
      </c>
      <c r="BA325" s="746"/>
      <c r="BB325" s="769"/>
      <c r="BC325" s="770"/>
      <c r="BD325" s="770"/>
      <c r="BE325" s="770"/>
      <c r="BF325" s="771"/>
    </row>
    <row r="326" spans="2:73" ht="20.25" customHeight="1" x14ac:dyDescent="0.15">
      <c r="B326" s="388"/>
      <c r="C326" s="389"/>
      <c r="D326" s="389"/>
      <c r="E326" s="389"/>
      <c r="F326" s="389"/>
      <c r="G326" s="801" t="s">
        <v>773</v>
      </c>
      <c r="H326" s="801"/>
      <c r="I326" s="801"/>
      <c r="J326" s="801"/>
      <c r="K326" s="801"/>
      <c r="L326" s="801"/>
      <c r="M326" s="801"/>
      <c r="N326" s="801"/>
      <c r="O326" s="801"/>
      <c r="P326" s="801"/>
      <c r="Q326" s="801"/>
      <c r="R326" s="802"/>
      <c r="S326" s="350"/>
      <c r="T326" s="351"/>
      <c r="U326" s="351"/>
      <c r="V326" s="351"/>
      <c r="W326" s="351"/>
      <c r="X326" s="351"/>
      <c r="Y326" s="352"/>
      <c r="Z326" s="350"/>
      <c r="AA326" s="351"/>
      <c r="AB326" s="351"/>
      <c r="AC326" s="351"/>
      <c r="AD326" s="351"/>
      <c r="AE326" s="351"/>
      <c r="AF326" s="352"/>
      <c r="AG326" s="350"/>
      <c r="AH326" s="351"/>
      <c r="AI326" s="351"/>
      <c r="AJ326" s="351"/>
      <c r="AK326" s="351"/>
      <c r="AL326" s="351"/>
      <c r="AM326" s="352"/>
      <c r="AN326" s="350"/>
      <c r="AO326" s="351"/>
      <c r="AP326" s="351"/>
      <c r="AQ326" s="351"/>
      <c r="AR326" s="351"/>
      <c r="AS326" s="351"/>
      <c r="AT326" s="352"/>
      <c r="AU326" s="350"/>
      <c r="AV326" s="351"/>
      <c r="AW326" s="352"/>
      <c r="AX326" s="803"/>
      <c r="AY326" s="804"/>
      <c r="AZ326" s="804"/>
      <c r="BA326" s="805"/>
      <c r="BB326" s="769"/>
      <c r="BC326" s="770"/>
      <c r="BD326" s="770"/>
      <c r="BE326" s="770"/>
      <c r="BF326" s="771"/>
    </row>
    <row r="327" spans="2:73" ht="20.25" customHeight="1" thickBot="1" x14ac:dyDescent="0.2">
      <c r="B327" s="390"/>
      <c r="C327" s="391"/>
      <c r="D327" s="391"/>
      <c r="E327" s="391"/>
      <c r="F327" s="391"/>
      <c r="G327" s="812" t="s">
        <v>681</v>
      </c>
      <c r="H327" s="812"/>
      <c r="I327" s="812"/>
      <c r="J327" s="812"/>
      <c r="K327" s="812"/>
      <c r="L327" s="812"/>
      <c r="M327" s="812"/>
      <c r="N327" s="812"/>
      <c r="O327" s="812"/>
      <c r="P327" s="812"/>
      <c r="Q327" s="812"/>
      <c r="R327" s="813"/>
      <c r="S327" s="350"/>
      <c r="T327" s="351"/>
      <c r="U327" s="351"/>
      <c r="V327" s="351"/>
      <c r="W327" s="351"/>
      <c r="X327" s="351"/>
      <c r="Y327" s="352"/>
      <c r="Z327" s="350"/>
      <c r="AA327" s="351"/>
      <c r="AB327" s="351"/>
      <c r="AC327" s="351"/>
      <c r="AD327" s="351"/>
      <c r="AE327" s="351"/>
      <c r="AF327" s="352"/>
      <c r="AG327" s="350"/>
      <c r="AH327" s="351"/>
      <c r="AI327" s="351"/>
      <c r="AJ327" s="351"/>
      <c r="AK327" s="351"/>
      <c r="AL327" s="351"/>
      <c r="AM327" s="352"/>
      <c r="AN327" s="350"/>
      <c r="AO327" s="351"/>
      <c r="AP327" s="351"/>
      <c r="AQ327" s="351"/>
      <c r="AR327" s="351"/>
      <c r="AS327" s="351"/>
      <c r="AT327" s="352"/>
      <c r="AU327" s="350"/>
      <c r="AV327" s="351"/>
      <c r="AW327" s="352"/>
      <c r="AX327" s="806"/>
      <c r="AY327" s="807"/>
      <c r="AZ327" s="807"/>
      <c r="BA327" s="808"/>
      <c r="BB327" s="769"/>
      <c r="BC327" s="770"/>
      <c r="BD327" s="770"/>
      <c r="BE327" s="770"/>
      <c r="BF327" s="771"/>
    </row>
    <row r="328" spans="2:73" ht="18.75" customHeight="1" x14ac:dyDescent="0.15">
      <c r="B328" s="814" t="s">
        <v>682</v>
      </c>
      <c r="C328" s="736"/>
      <c r="D328" s="736"/>
      <c r="E328" s="736"/>
      <c r="F328" s="736"/>
      <c r="G328" s="736"/>
      <c r="H328" s="736"/>
      <c r="I328" s="736"/>
      <c r="J328" s="736"/>
      <c r="K328" s="815"/>
      <c r="L328" s="728" t="s">
        <v>488</v>
      </c>
      <c r="M328" s="728"/>
      <c r="N328" s="728"/>
      <c r="O328" s="728"/>
      <c r="P328" s="728"/>
      <c r="Q328" s="728"/>
      <c r="R328" s="729"/>
      <c r="S328" s="355" t="str">
        <f>IF($L328="","",IF(COUNTIFS($F$22:$F$60,$L328,S$22:S$60,"&gt;0")=0,"",COUNTIFS($F$22:$F$60,$L328,S$22:S$60,"&gt;0")))</f>
        <v/>
      </c>
      <c r="T328" s="356" t="str">
        <f t="shared" ref="T328:AW332" si="3">IF($L328="","",IF(COUNTIFS($F$22:$F$60,$L328,T$22:T$60,"&gt;0")=0,"",COUNTIFS($F$22:$F$60,$L328,T$22:T$60,"&gt;0")))</f>
        <v/>
      </c>
      <c r="U328" s="356" t="str">
        <f t="shared" si="3"/>
        <v/>
      </c>
      <c r="V328" s="356" t="str">
        <f t="shared" si="3"/>
        <v/>
      </c>
      <c r="W328" s="356" t="str">
        <f t="shared" si="3"/>
        <v/>
      </c>
      <c r="X328" s="356" t="str">
        <f t="shared" si="3"/>
        <v/>
      </c>
      <c r="Y328" s="357" t="str">
        <f t="shared" si="3"/>
        <v/>
      </c>
      <c r="Z328" s="358" t="str">
        <f t="shared" si="3"/>
        <v/>
      </c>
      <c r="AA328" s="356" t="str">
        <f t="shared" si="3"/>
        <v/>
      </c>
      <c r="AB328" s="356" t="str">
        <f t="shared" si="3"/>
        <v/>
      </c>
      <c r="AC328" s="356" t="str">
        <f t="shared" si="3"/>
        <v/>
      </c>
      <c r="AD328" s="356" t="str">
        <f t="shared" si="3"/>
        <v/>
      </c>
      <c r="AE328" s="356" t="str">
        <f t="shared" si="3"/>
        <v/>
      </c>
      <c r="AF328" s="357" t="str">
        <f t="shared" si="3"/>
        <v/>
      </c>
      <c r="AG328" s="356" t="str">
        <f t="shared" si="3"/>
        <v/>
      </c>
      <c r="AH328" s="356" t="str">
        <f t="shared" si="3"/>
        <v/>
      </c>
      <c r="AI328" s="356" t="str">
        <f t="shared" si="3"/>
        <v/>
      </c>
      <c r="AJ328" s="356" t="str">
        <f t="shared" si="3"/>
        <v/>
      </c>
      <c r="AK328" s="356" t="str">
        <f t="shared" si="3"/>
        <v/>
      </c>
      <c r="AL328" s="356" t="str">
        <f t="shared" si="3"/>
        <v/>
      </c>
      <c r="AM328" s="357" t="str">
        <f t="shared" si="3"/>
        <v/>
      </c>
      <c r="AN328" s="356" t="str">
        <f t="shared" si="3"/>
        <v/>
      </c>
      <c r="AO328" s="356" t="str">
        <f t="shared" si="3"/>
        <v/>
      </c>
      <c r="AP328" s="356" t="str">
        <f t="shared" si="3"/>
        <v/>
      </c>
      <c r="AQ328" s="356" t="str">
        <f t="shared" si="3"/>
        <v/>
      </c>
      <c r="AR328" s="356" t="str">
        <f t="shared" si="3"/>
        <v/>
      </c>
      <c r="AS328" s="356" t="str">
        <f t="shared" si="3"/>
        <v/>
      </c>
      <c r="AT328" s="357" t="str">
        <f t="shared" si="3"/>
        <v/>
      </c>
      <c r="AU328" s="356" t="str">
        <f t="shared" si="3"/>
        <v/>
      </c>
      <c r="AV328" s="356" t="str">
        <f t="shared" si="3"/>
        <v/>
      </c>
      <c r="AW328" s="357" t="str">
        <f t="shared" si="3"/>
        <v/>
      </c>
      <c r="AX328" s="806"/>
      <c r="AY328" s="807"/>
      <c r="AZ328" s="807"/>
      <c r="BA328" s="808"/>
      <c r="BB328" s="769"/>
      <c r="BC328" s="770"/>
      <c r="BD328" s="770"/>
      <c r="BE328" s="770"/>
      <c r="BF328" s="771"/>
    </row>
    <row r="329" spans="2:73" ht="18.75" customHeight="1" x14ac:dyDescent="0.15">
      <c r="B329" s="814"/>
      <c r="C329" s="736"/>
      <c r="D329" s="736"/>
      <c r="E329" s="736"/>
      <c r="F329" s="736"/>
      <c r="G329" s="736"/>
      <c r="H329" s="736"/>
      <c r="I329" s="736"/>
      <c r="J329" s="736"/>
      <c r="K329" s="815"/>
      <c r="L329" s="730" t="s">
        <v>495</v>
      </c>
      <c r="M329" s="730"/>
      <c r="N329" s="730"/>
      <c r="O329" s="730"/>
      <c r="P329" s="730"/>
      <c r="Q329" s="730"/>
      <c r="R329" s="731"/>
      <c r="S329" s="359" t="str">
        <f t="shared" ref="S329:AH332" si="4">IF($L329="","",IF(COUNTIFS($F$22:$F$60,$L329,S$22:S$60,"&gt;0")=0,"",COUNTIFS($F$22:$F$60,$L329,S$22:S$60,"&gt;0")))</f>
        <v/>
      </c>
      <c r="T329" s="360" t="str">
        <f>IF($L329="","",IF(COUNTIFS($F$22:$F$60,$L329,T$22:T$60,"&gt;0")=0,"",COUNTIFS($F$22:$F$60,$L329,T$22:T$60,"&gt;0")))</f>
        <v/>
      </c>
      <c r="U329" s="360" t="str">
        <f t="shared" si="4"/>
        <v/>
      </c>
      <c r="V329" s="360" t="str">
        <f t="shared" si="4"/>
        <v/>
      </c>
      <c r="W329" s="360" t="str">
        <f t="shared" si="4"/>
        <v/>
      </c>
      <c r="X329" s="360" t="str">
        <f t="shared" si="4"/>
        <v/>
      </c>
      <c r="Y329" s="361" t="str">
        <f t="shared" si="4"/>
        <v/>
      </c>
      <c r="Z329" s="362" t="str">
        <f t="shared" si="4"/>
        <v/>
      </c>
      <c r="AA329" s="360" t="str">
        <f t="shared" si="4"/>
        <v/>
      </c>
      <c r="AB329" s="360" t="str">
        <f t="shared" si="4"/>
        <v/>
      </c>
      <c r="AC329" s="360" t="str">
        <f t="shared" si="4"/>
        <v/>
      </c>
      <c r="AD329" s="360" t="str">
        <f t="shared" si="4"/>
        <v/>
      </c>
      <c r="AE329" s="360" t="str">
        <f t="shared" si="4"/>
        <v/>
      </c>
      <c r="AF329" s="361" t="str">
        <f t="shared" si="4"/>
        <v/>
      </c>
      <c r="AG329" s="360" t="str">
        <f t="shared" si="4"/>
        <v/>
      </c>
      <c r="AH329" s="360" t="str">
        <f t="shared" si="4"/>
        <v/>
      </c>
      <c r="AI329" s="360" t="str">
        <f t="shared" si="3"/>
        <v/>
      </c>
      <c r="AJ329" s="360" t="str">
        <f t="shared" si="3"/>
        <v/>
      </c>
      <c r="AK329" s="360" t="str">
        <f t="shared" si="3"/>
        <v/>
      </c>
      <c r="AL329" s="360" t="str">
        <f t="shared" si="3"/>
        <v/>
      </c>
      <c r="AM329" s="361" t="str">
        <f t="shared" si="3"/>
        <v/>
      </c>
      <c r="AN329" s="360" t="str">
        <f t="shared" si="3"/>
        <v/>
      </c>
      <c r="AO329" s="360" t="str">
        <f t="shared" si="3"/>
        <v/>
      </c>
      <c r="AP329" s="360" t="str">
        <f t="shared" si="3"/>
        <v/>
      </c>
      <c r="AQ329" s="360" t="str">
        <f t="shared" si="3"/>
        <v/>
      </c>
      <c r="AR329" s="360" t="str">
        <f t="shared" si="3"/>
        <v/>
      </c>
      <c r="AS329" s="360" t="str">
        <f t="shared" si="3"/>
        <v/>
      </c>
      <c r="AT329" s="361" t="str">
        <f t="shared" si="3"/>
        <v/>
      </c>
      <c r="AU329" s="360" t="str">
        <f t="shared" si="3"/>
        <v/>
      </c>
      <c r="AV329" s="360" t="str">
        <f t="shared" si="3"/>
        <v/>
      </c>
      <c r="AW329" s="361" t="str">
        <f t="shared" si="3"/>
        <v/>
      </c>
      <c r="AX329" s="806"/>
      <c r="AY329" s="807"/>
      <c r="AZ329" s="807"/>
      <c r="BA329" s="808"/>
      <c r="BB329" s="769"/>
      <c r="BC329" s="770"/>
      <c r="BD329" s="770"/>
      <c r="BE329" s="770"/>
      <c r="BF329" s="771"/>
    </row>
    <row r="330" spans="2:73" ht="18.75" customHeight="1" x14ac:dyDescent="0.15">
      <c r="B330" s="814"/>
      <c r="C330" s="736"/>
      <c r="D330" s="736"/>
      <c r="E330" s="736"/>
      <c r="F330" s="736"/>
      <c r="G330" s="736"/>
      <c r="H330" s="736"/>
      <c r="I330" s="736"/>
      <c r="J330" s="736"/>
      <c r="K330" s="815"/>
      <c r="L330" s="730" t="s">
        <v>491</v>
      </c>
      <c r="M330" s="730"/>
      <c r="N330" s="730"/>
      <c r="O330" s="730"/>
      <c r="P330" s="730"/>
      <c r="Q330" s="730"/>
      <c r="R330" s="731"/>
      <c r="S330" s="359" t="str">
        <f t="shared" si="4"/>
        <v/>
      </c>
      <c r="T330" s="360" t="str">
        <f t="shared" si="3"/>
        <v/>
      </c>
      <c r="U330" s="360" t="str">
        <f t="shared" si="3"/>
        <v/>
      </c>
      <c r="V330" s="360" t="str">
        <f t="shared" si="3"/>
        <v/>
      </c>
      <c r="W330" s="360" t="str">
        <f t="shared" si="3"/>
        <v/>
      </c>
      <c r="X330" s="360" t="str">
        <f>IF($L330="","",IF(COUNTIFS($F$22:$F$60,$L330,X$22:X$60,"&gt;0")=0,"",COUNTIFS($F$22:$F$60,$L330,X$22:X$60,"&gt;0")))</f>
        <v/>
      </c>
      <c r="Y330" s="361" t="str">
        <f t="shared" si="3"/>
        <v/>
      </c>
      <c r="Z330" s="362" t="str">
        <f t="shared" si="3"/>
        <v/>
      </c>
      <c r="AA330" s="360" t="str">
        <f t="shared" si="3"/>
        <v/>
      </c>
      <c r="AB330" s="360" t="str">
        <f t="shared" si="3"/>
        <v/>
      </c>
      <c r="AC330" s="360" t="str">
        <f t="shared" si="3"/>
        <v/>
      </c>
      <c r="AD330" s="360" t="str">
        <f t="shared" si="3"/>
        <v/>
      </c>
      <c r="AE330" s="360" t="str">
        <f t="shared" si="3"/>
        <v/>
      </c>
      <c r="AF330" s="361" t="str">
        <f t="shared" si="3"/>
        <v/>
      </c>
      <c r="AG330" s="360" t="str">
        <f t="shared" si="3"/>
        <v/>
      </c>
      <c r="AH330" s="360" t="str">
        <f t="shared" si="3"/>
        <v/>
      </c>
      <c r="AI330" s="360" t="str">
        <f t="shared" si="3"/>
        <v/>
      </c>
      <c r="AJ330" s="360" t="str">
        <f t="shared" si="3"/>
        <v/>
      </c>
      <c r="AK330" s="360" t="str">
        <f t="shared" si="3"/>
        <v/>
      </c>
      <c r="AL330" s="360" t="str">
        <f t="shared" si="3"/>
        <v/>
      </c>
      <c r="AM330" s="361" t="str">
        <f t="shared" si="3"/>
        <v/>
      </c>
      <c r="AN330" s="360" t="str">
        <f t="shared" si="3"/>
        <v/>
      </c>
      <c r="AO330" s="360" t="str">
        <f t="shared" si="3"/>
        <v/>
      </c>
      <c r="AP330" s="360" t="str">
        <f t="shared" si="3"/>
        <v/>
      </c>
      <c r="AQ330" s="360" t="str">
        <f t="shared" si="3"/>
        <v/>
      </c>
      <c r="AR330" s="360" t="str">
        <f t="shared" si="3"/>
        <v/>
      </c>
      <c r="AS330" s="360" t="str">
        <f t="shared" si="3"/>
        <v/>
      </c>
      <c r="AT330" s="361" t="str">
        <f t="shared" si="3"/>
        <v/>
      </c>
      <c r="AU330" s="360" t="str">
        <f t="shared" si="3"/>
        <v/>
      </c>
      <c r="AV330" s="360" t="str">
        <f t="shared" si="3"/>
        <v/>
      </c>
      <c r="AW330" s="361" t="str">
        <f t="shared" si="3"/>
        <v/>
      </c>
      <c r="AX330" s="806"/>
      <c r="AY330" s="807"/>
      <c r="AZ330" s="807"/>
      <c r="BA330" s="808"/>
      <c r="BB330" s="769"/>
      <c r="BC330" s="770"/>
      <c r="BD330" s="770"/>
      <c r="BE330" s="770"/>
      <c r="BF330" s="771"/>
    </row>
    <row r="331" spans="2:73" ht="18.75" customHeight="1" x14ac:dyDescent="0.15">
      <c r="B331" s="814"/>
      <c r="C331" s="736"/>
      <c r="D331" s="736"/>
      <c r="E331" s="736"/>
      <c r="F331" s="736"/>
      <c r="G331" s="736"/>
      <c r="H331" s="736"/>
      <c r="I331" s="736"/>
      <c r="J331" s="736"/>
      <c r="K331" s="815"/>
      <c r="L331" s="730" t="s">
        <v>499</v>
      </c>
      <c r="M331" s="730"/>
      <c r="N331" s="730"/>
      <c r="O331" s="730"/>
      <c r="P331" s="730"/>
      <c r="Q331" s="730"/>
      <c r="R331" s="731"/>
      <c r="S331" s="359" t="str">
        <f t="shared" si="4"/>
        <v/>
      </c>
      <c r="T331" s="360" t="str">
        <f t="shared" si="3"/>
        <v/>
      </c>
      <c r="U331" s="360" t="str">
        <f t="shared" si="3"/>
        <v/>
      </c>
      <c r="V331" s="360" t="str">
        <f t="shared" si="3"/>
        <v/>
      </c>
      <c r="W331" s="360" t="str">
        <f t="shared" si="3"/>
        <v/>
      </c>
      <c r="X331" s="360" t="str">
        <f t="shared" si="3"/>
        <v/>
      </c>
      <c r="Y331" s="361" t="str">
        <f t="shared" si="3"/>
        <v/>
      </c>
      <c r="Z331" s="362" t="str">
        <f t="shared" si="3"/>
        <v/>
      </c>
      <c r="AA331" s="360" t="str">
        <f t="shared" si="3"/>
        <v/>
      </c>
      <c r="AB331" s="360" t="str">
        <f t="shared" si="3"/>
        <v/>
      </c>
      <c r="AC331" s="360" t="str">
        <f t="shared" si="3"/>
        <v/>
      </c>
      <c r="AD331" s="360" t="str">
        <f t="shared" si="3"/>
        <v/>
      </c>
      <c r="AE331" s="360" t="str">
        <f t="shared" si="3"/>
        <v/>
      </c>
      <c r="AF331" s="361" t="str">
        <f t="shared" si="3"/>
        <v/>
      </c>
      <c r="AG331" s="360" t="str">
        <f t="shared" si="3"/>
        <v/>
      </c>
      <c r="AH331" s="360" t="str">
        <f t="shared" si="3"/>
        <v/>
      </c>
      <c r="AI331" s="360" t="str">
        <f t="shared" si="3"/>
        <v/>
      </c>
      <c r="AJ331" s="360" t="str">
        <f t="shared" si="3"/>
        <v/>
      </c>
      <c r="AK331" s="360" t="str">
        <f t="shared" si="3"/>
        <v/>
      </c>
      <c r="AL331" s="360" t="str">
        <f t="shared" si="3"/>
        <v/>
      </c>
      <c r="AM331" s="361" t="str">
        <f t="shared" si="3"/>
        <v/>
      </c>
      <c r="AN331" s="360" t="str">
        <f t="shared" si="3"/>
        <v/>
      </c>
      <c r="AO331" s="360" t="str">
        <f t="shared" si="3"/>
        <v/>
      </c>
      <c r="AP331" s="360" t="str">
        <f t="shared" si="3"/>
        <v/>
      </c>
      <c r="AQ331" s="360" t="str">
        <f t="shared" si="3"/>
        <v/>
      </c>
      <c r="AR331" s="360" t="str">
        <f t="shared" si="3"/>
        <v/>
      </c>
      <c r="AS331" s="360" t="str">
        <f t="shared" si="3"/>
        <v/>
      </c>
      <c r="AT331" s="361" t="str">
        <f t="shared" si="3"/>
        <v/>
      </c>
      <c r="AU331" s="360" t="str">
        <f t="shared" si="3"/>
        <v/>
      </c>
      <c r="AV331" s="360" t="str">
        <f t="shared" si="3"/>
        <v/>
      </c>
      <c r="AW331" s="361" t="str">
        <f t="shared" si="3"/>
        <v/>
      </c>
      <c r="AX331" s="806"/>
      <c r="AY331" s="807"/>
      <c r="AZ331" s="807"/>
      <c r="BA331" s="808"/>
      <c r="BB331" s="769"/>
      <c r="BC331" s="770"/>
      <c r="BD331" s="770"/>
      <c r="BE331" s="770"/>
      <c r="BF331" s="771"/>
    </row>
    <row r="332" spans="2:73" ht="18.75" customHeight="1" thickBot="1" x14ac:dyDescent="0.2">
      <c r="B332" s="816"/>
      <c r="C332" s="817"/>
      <c r="D332" s="817"/>
      <c r="E332" s="817"/>
      <c r="F332" s="817"/>
      <c r="G332" s="817"/>
      <c r="H332" s="817"/>
      <c r="I332" s="817"/>
      <c r="J332" s="817"/>
      <c r="K332" s="818"/>
      <c r="L332" s="732"/>
      <c r="M332" s="732"/>
      <c r="N332" s="732"/>
      <c r="O332" s="732"/>
      <c r="P332" s="732"/>
      <c r="Q332" s="732"/>
      <c r="R332" s="733"/>
      <c r="S332" s="363" t="str">
        <f t="shared" si="4"/>
        <v/>
      </c>
      <c r="T332" s="364" t="str">
        <f t="shared" si="3"/>
        <v/>
      </c>
      <c r="U332" s="364" t="str">
        <f t="shared" si="3"/>
        <v/>
      </c>
      <c r="V332" s="364" t="str">
        <f t="shared" si="3"/>
        <v/>
      </c>
      <c r="W332" s="364" t="str">
        <f t="shared" si="3"/>
        <v/>
      </c>
      <c r="X332" s="364" t="str">
        <f t="shared" si="3"/>
        <v/>
      </c>
      <c r="Y332" s="365" t="str">
        <f t="shared" si="3"/>
        <v/>
      </c>
      <c r="Z332" s="366" t="str">
        <f t="shared" si="3"/>
        <v/>
      </c>
      <c r="AA332" s="364" t="str">
        <f t="shared" si="3"/>
        <v/>
      </c>
      <c r="AB332" s="364" t="str">
        <f t="shared" si="3"/>
        <v/>
      </c>
      <c r="AC332" s="364" t="str">
        <f t="shared" si="3"/>
        <v/>
      </c>
      <c r="AD332" s="364" t="str">
        <f t="shared" si="3"/>
        <v/>
      </c>
      <c r="AE332" s="364" t="str">
        <f t="shared" si="3"/>
        <v/>
      </c>
      <c r="AF332" s="365" t="str">
        <f t="shared" si="3"/>
        <v/>
      </c>
      <c r="AG332" s="364" t="str">
        <f t="shared" si="3"/>
        <v/>
      </c>
      <c r="AH332" s="364" t="str">
        <f t="shared" si="3"/>
        <v/>
      </c>
      <c r="AI332" s="364" t="str">
        <f t="shared" si="3"/>
        <v/>
      </c>
      <c r="AJ332" s="364" t="str">
        <f t="shared" si="3"/>
        <v/>
      </c>
      <c r="AK332" s="364" t="str">
        <f t="shared" si="3"/>
        <v/>
      </c>
      <c r="AL332" s="364" t="str">
        <f t="shared" si="3"/>
        <v/>
      </c>
      <c r="AM332" s="365" t="str">
        <f t="shared" si="3"/>
        <v/>
      </c>
      <c r="AN332" s="364" t="str">
        <f t="shared" si="3"/>
        <v/>
      </c>
      <c r="AO332" s="364" t="str">
        <f t="shared" si="3"/>
        <v/>
      </c>
      <c r="AP332" s="364" t="str">
        <f t="shared" si="3"/>
        <v/>
      </c>
      <c r="AQ332" s="364" t="str">
        <f t="shared" si="3"/>
        <v/>
      </c>
      <c r="AR332" s="364" t="str">
        <f t="shared" si="3"/>
        <v/>
      </c>
      <c r="AS332" s="364" t="str">
        <f t="shared" si="3"/>
        <v/>
      </c>
      <c r="AT332" s="365" t="str">
        <f t="shared" si="3"/>
        <v/>
      </c>
      <c r="AU332" s="364" t="str">
        <f t="shared" si="3"/>
        <v/>
      </c>
      <c r="AV332" s="364" t="str">
        <f t="shared" si="3"/>
        <v/>
      </c>
      <c r="AW332" s="365" t="str">
        <f t="shared" si="3"/>
        <v/>
      </c>
      <c r="AX332" s="809"/>
      <c r="AY332" s="810"/>
      <c r="AZ332" s="810"/>
      <c r="BA332" s="811"/>
      <c r="BB332" s="772"/>
      <c r="BC332" s="773"/>
      <c r="BD332" s="773"/>
      <c r="BE332" s="773"/>
      <c r="BF332" s="774"/>
    </row>
    <row r="333" spans="2:73" ht="13.5" customHeight="1" x14ac:dyDescent="0.15">
      <c r="C333" s="367"/>
      <c r="D333" s="367"/>
      <c r="E333" s="367"/>
      <c r="F333" s="367"/>
      <c r="G333" s="368"/>
      <c r="H333" s="369"/>
      <c r="AF333" s="300"/>
    </row>
    <row r="334" spans="2:73" ht="11.45" customHeight="1" x14ac:dyDescent="0.15">
      <c r="H334" s="370"/>
      <c r="I334" s="370"/>
      <c r="J334" s="370"/>
      <c r="K334" s="370"/>
      <c r="L334" s="370"/>
      <c r="M334" s="370"/>
      <c r="N334" s="370"/>
      <c r="O334" s="370"/>
      <c r="P334" s="370"/>
      <c r="Q334" s="370"/>
      <c r="R334" s="370"/>
      <c r="S334" s="370"/>
      <c r="T334" s="370"/>
      <c r="U334" s="370"/>
      <c r="V334" s="370"/>
      <c r="W334" s="370"/>
      <c r="X334" s="370"/>
      <c r="Y334" s="370"/>
      <c r="Z334" s="370"/>
      <c r="AA334" s="370"/>
      <c r="AB334" s="370"/>
      <c r="AC334" s="370"/>
      <c r="AD334" s="370"/>
      <c r="AE334" s="370"/>
      <c r="AF334" s="370"/>
      <c r="AG334" s="370"/>
      <c r="AH334" s="370"/>
      <c r="AI334" s="370"/>
      <c r="AJ334" s="370"/>
      <c r="AK334" s="370"/>
      <c r="AL334" s="370"/>
      <c r="AM334" s="370"/>
      <c r="AN334" s="370"/>
      <c r="AO334" s="370"/>
      <c r="AP334" s="370"/>
      <c r="AQ334" s="370"/>
      <c r="AR334" s="370"/>
      <c r="AS334" s="370"/>
      <c r="AT334" s="370"/>
      <c r="AU334" s="370"/>
      <c r="AV334" s="370"/>
      <c r="AW334" s="370"/>
      <c r="AX334" s="370"/>
      <c r="AY334" s="370"/>
      <c r="AZ334" s="370"/>
      <c r="BA334" s="370"/>
    </row>
    <row r="335" spans="2:73" ht="20.25" customHeight="1" x14ac:dyDescent="0.2">
      <c r="BN335" s="296"/>
      <c r="BO335" s="285"/>
      <c r="BP335" s="296"/>
      <c r="BQ335" s="296"/>
      <c r="BR335" s="296"/>
      <c r="BS335" s="344"/>
      <c r="BT335" s="371"/>
      <c r="BU335" s="371"/>
    </row>
    <row r="336" spans="2:73" ht="20.25" customHeight="1" x14ac:dyDescent="0.15">
      <c r="C336" s="372"/>
      <c r="D336" s="372"/>
      <c r="E336" s="372"/>
      <c r="F336" s="372"/>
      <c r="G336" s="372"/>
      <c r="H336" s="300"/>
      <c r="I336" s="300"/>
    </row>
    <row r="337" spans="3:9" ht="20.25" customHeight="1" x14ac:dyDescent="0.15">
      <c r="C337" s="372"/>
      <c r="D337" s="372"/>
      <c r="E337" s="372"/>
      <c r="F337" s="372"/>
      <c r="G337" s="372"/>
      <c r="H337" s="300"/>
      <c r="I337" s="300"/>
    </row>
    <row r="338" spans="3:9" ht="20.25" customHeight="1" x14ac:dyDescent="0.15">
      <c r="C338" s="300"/>
      <c r="D338" s="300"/>
      <c r="E338" s="300"/>
      <c r="F338" s="300"/>
      <c r="G338" s="300"/>
    </row>
    <row r="339" spans="3:9" ht="20.25" customHeight="1" x14ac:dyDescent="0.15">
      <c r="C339" s="300"/>
      <c r="D339" s="300"/>
      <c r="E339" s="300"/>
      <c r="F339" s="300"/>
      <c r="G339" s="300"/>
    </row>
    <row r="340" spans="3:9" ht="20.25" customHeight="1" x14ac:dyDescent="0.15">
      <c r="C340" s="300"/>
      <c r="D340" s="300"/>
      <c r="E340" s="300"/>
      <c r="F340" s="300"/>
      <c r="G340" s="300"/>
    </row>
    <row r="341" spans="3:9" ht="20.25" customHeight="1" x14ac:dyDescent="0.15">
      <c r="C341" s="300"/>
      <c r="D341" s="300"/>
      <c r="E341" s="300"/>
      <c r="F341" s="300"/>
      <c r="G341" s="300"/>
    </row>
  </sheetData>
  <sheetProtection insertColumns="0" deleteRows="0"/>
  <mergeCells count="1551">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Z325:BA325"/>
    <mergeCell ref="G326:R326"/>
    <mergeCell ref="AX326:BA332"/>
    <mergeCell ref="G327:R327"/>
    <mergeCell ref="B328:K332"/>
    <mergeCell ref="L328:R328"/>
    <mergeCell ref="L329:R329"/>
    <mergeCell ref="L330:R330"/>
    <mergeCell ref="L331:R331"/>
    <mergeCell ref="L332:R332"/>
    <mergeCell ref="G323:K325"/>
    <mergeCell ref="M323:R323"/>
    <mergeCell ref="AX323:AY323"/>
    <mergeCell ref="AZ323:BA323"/>
    <mergeCell ref="BB323:BF332"/>
    <mergeCell ref="M324:R324"/>
    <mergeCell ref="AX324:AY324"/>
    <mergeCell ref="AZ324:BA324"/>
    <mergeCell ref="M325:R325"/>
    <mergeCell ref="AX325:AY325"/>
  </mergeCells>
  <phoneticPr fontId="3"/>
  <conditionalFormatting sqref="S23:BA24">
    <cfRule type="expression" dxfId="117" priority="2069">
      <formula>INDIRECT(ADDRESS(ROW(),COLUMN()))=TRUNC(INDIRECT(ADDRESS(ROW(),COLUMN())))</formula>
    </cfRule>
  </conditionalFormatting>
  <conditionalFormatting sqref="S26:BA27">
    <cfRule type="expression" dxfId="116" priority="2049">
      <formula>INDIRECT(ADDRESS(ROW(),COLUMN()))=TRUNC(INDIRECT(ADDRESS(ROW(),COLUMN())))</formula>
    </cfRule>
  </conditionalFormatting>
  <conditionalFormatting sqref="S29:BA30">
    <cfRule type="expression" dxfId="115" priority="2029">
      <formula>INDIRECT(ADDRESS(ROW(),COLUMN()))=TRUNC(INDIRECT(ADDRESS(ROW(),COLUMN())))</formula>
    </cfRule>
  </conditionalFormatting>
  <conditionalFormatting sqref="S32:BA33">
    <cfRule type="expression" dxfId="114" priority="2009">
      <formula>INDIRECT(ADDRESS(ROW(),COLUMN()))=TRUNC(INDIRECT(ADDRESS(ROW(),COLUMN())))</formula>
    </cfRule>
  </conditionalFormatting>
  <conditionalFormatting sqref="S35:BA36">
    <cfRule type="expression" dxfId="113" priority="1989">
      <formula>INDIRECT(ADDRESS(ROW(),COLUMN()))=TRUNC(INDIRECT(ADDRESS(ROW(),COLUMN())))</formula>
    </cfRule>
  </conditionalFormatting>
  <conditionalFormatting sqref="S38:BA39">
    <cfRule type="expression" dxfId="112" priority="1969">
      <formula>INDIRECT(ADDRESS(ROW(),COLUMN()))=TRUNC(INDIRECT(ADDRESS(ROW(),COLUMN())))</formula>
    </cfRule>
  </conditionalFormatting>
  <conditionalFormatting sqref="S41:BA42">
    <cfRule type="expression" dxfId="111" priority="1949">
      <formula>INDIRECT(ADDRESS(ROW(),COLUMN()))=TRUNC(INDIRECT(ADDRESS(ROW(),COLUMN())))</formula>
    </cfRule>
  </conditionalFormatting>
  <conditionalFormatting sqref="S44:BA45">
    <cfRule type="expression" dxfId="110" priority="1929">
      <formula>INDIRECT(ADDRESS(ROW(),COLUMN()))=TRUNC(INDIRECT(ADDRESS(ROW(),COLUMN())))</formula>
    </cfRule>
  </conditionalFormatting>
  <conditionalFormatting sqref="S47:BA48">
    <cfRule type="expression" dxfId="109" priority="1909">
      <formula>INDIRECT(ADDRESS(ROW(),COLUMN()))=TRUNC(INDIRECT(ADDRESS(ROW(),COLUMN())))</formula>
    </cfRule>
  </conditionalFormatting>
  <conditionalFormatting sqref="S50:BA51">
    <cfRule type="expression" dxfId="108" priority="1889">
      <formula>INDIRECT(ADDRESS(ROW(),COLUMN()))=TRUNC(INDIRECT(ADDRESS(ROW(),COLUMN())))</formula>
    </cfRule>
  </conditionalFormatting>
  <conditionalFormatting sqref="S53:BA54">
    <cfRule type="expression" dxfId="107" priority="1869">
      <formula>INDIRECT(ADDRESS(ROW(),COLUMN()))=TRUNC(INDIRECT(ADDRESS(ROW(),COLUMN())))</formula>
    </cfRule>
  </conditionalFormatting>
  <conditionalFormatting sqref="S56:BA57">
    <cfRule type="expression" dxfId="106" priority="1849">
      <formula>INDIRECT(ADDRESS(ROW(),COLUMN()))=TRUNC(INDIRECT(ADDRESS(ROW(),COLUMN())))</formula>
    </cfRule>
  </conditionalFormatting>
  <conditionalFormatting sqref="S59:BA60">
    <cfRule type="expression" dxfId="105" priority="1829">
      <formula>INDIRECT(ADDRESS(ROW(),COLUMN()))=TRUNC(INDIRECT(ADDRESS(ROW(),COLUMN())))</formula>
    </cfRule>
  </conditionalFormatting>
  <conditionalFormatting sqref="S62:BA63">
    <cfRule type="expression" dxfId="104" priority="1808">
      <formula>INDIRECT(ADDRESS(ROW(),COLUMN()))=TRUNC(INDIRECT(ADDRESS(ROW(),COLUMN())))</formula>
    </cfRule>
  </conditionalFormatting>
  <conditionalFormatting sqref="S65:BA66">
    <cfRule type="expression" dxfId="103" priority="1787">
      <formula>INDIRECT(ADDRESS(ROW(),COLUMN()))=TRUNC(INDIRECT(ADDRESS(ROW(),COLUMN())))</formula>
    </cfRule>
  </conditionalFormatting>
  <conditionalFormatting sqref="S68:BA69">
    <cfRule type="expression" dxfId="102" priority="1766">
      <formula>INDIRECT(ADDRESS(ROW(),COLUMN()))=TRUNC(INDIRECT(ADDRESS(ROW(),COLUMN())))</formula>
    </cfRule>
  </conditionalFormatting>
  <conditionalFormatting sqref="S71:BA72">
    <cfRule type="expression" dxfId="101" priority="1745">
      <formula>INDIRECT(ADDRESS(ROW(),COLUMN()))=TRUNC(INDIRECT(ADDRESS(ROW(),COLUMN())))</formula>
    </cfRule>
  </conditionalFormatting>
  <conditionalFormatting sqref="S74:BA75">
    <cfRule type="expression" dxfId="100" priority="1724">
      <formula>INDIRECT(ADDRESS(ROW(),COLUMN()))=TRUNC(INDIRECT(ADDRESS(ROW(),COLUMN())))</formula>
    </cfRule>
  </conditionalFormatting>
  <conditionalFormatting sqref="S77:BA78">
    <cfRule type="expression" dxfId="99" priority="1703">
      <formula>INDIRECT(ADDRESS(ROW(),COLUMN()))=TRUNC(INDIRECT(ADDRESS(ROW(),COLUMN())))</formula>
    </cfRule>
  </conditionalFormatting>
  <conditionalFormatting sqref="S80:BA81">
    <cfRule type="expression" dxfId="98" priority="1682">
      <formula>INDIRECT(ADDRESS(ROW(),COLUMN()))=TRUNC(INDIRECT(ADDRESS(ROW(),COLUMN())))</formula>
    </cfRule>
  </conditionalFormatting>
  <conditionalFormatting sqref="S83:BA84">
    <cfRule type="expression" dxfId="97" priority="1661">
      <formula>INDIRECT(ADDRESS(ROW(),COLUMN()))=TRUNC(INDIRECT(ADDRESS(ROW(),COLUMN())))</formula>
    </cfRule>
  </conditionalFormatting>
  <conditionalFormatting sqref="S86:BA87">
    <cfRule type="expression" dxfId="96" priority="1640">
      <formula>INDIRECT(ADDRESS(ROW(),COLUMN()))=TRUNC(INDIRECT(ADDRESS(ROW(),COLUMN())))</formula>
    </cfRule>
  </conditionalFormatting>
  <conditionalFormatting sqref="S89:BA90">
    <cfRule type="expression" dxfId="95" priority="1619">
      <formula>INDIRECT(ADDRESS(ROW(),COLUMN()))=TRUNC(INDIRECT(ADDRESS(ROW(),COLUMN())))</formula>
    </cfRule>
  </conditionalFormatting>
  <conditionalFormatting sqref="S92:BA93">
    <cfRule type="expression" dxfId="94" priority="1598">
      <formula>INDIRECT(ADDRESS(ROW(),COLUMN()))=TRUNC(INDIRECT(ADDRESS(ROW(),COLUMN())))</formula>
    </cfRule>
  </conditionalFormatting>
  <conditionalFormatting sqref="S95:BA96">
    <cfRule type="expression" dxfId="93" priority="1577">
      <formula>INDIRECT(ADDRESS(ROW(),COLUMN()))=TRUNC(INDIRECT(ADDRESS(ROW(),COLUMN())))</formula>
    </cfRule>
  </conditionalFormatting>
  <conditionalFormatting sqref="S98:BA99">
    <cfRule type="expression" dxfId="92" priority="1556">
      <formula>INDIRECT(ADDRESS(ROW(),COLUMN()))=TRUNC(INDIRECT(ADDRESS(ROW(),COLUMN())))</formula>
    </cfRule>
  </conditionalFormatting>
  <conditionalFormatting sqref="S101:BA102">
    <cfRule type="expression" dxfId="91" priority="1535">
      <formula>INDIRECT(ADDRESS(ROW(),COLUMN()))=TRUNC(INDIRECT(ADDRESS(ROW(),COLUMN())))</formula>
    </cfRule>
  </conditionalFormatting>
  <conditionalFormatting sqref="S104:BA105">
    <cfRule type="expression" dxfId="90" priority="1514">
      <formula>INDIRECT(ADDRESS(ROW(),COLUMN()))=TRUNC(INDIRECT(ADDRESS(ROW(),COLUMN())))</formula>
    </cfRule>
  </conditionalFormatting>
  <conditionalFormatting sqref="S107:BA108">
    <cfRule type="expression" dxfId="89" priority="1493">
      <formula>INDIRECT(ADDRESS(ROW(),COLUMN()))=TRUNC(INDIRECT(ADDRESS(ROW(),COLUMN())))</formula>
    </cfRule>
  </conditionalFormatting>
  <conditionalFormatting sqref="S110:BA111">
    <cfRule type="expression" dxfId="88" priority="1472">
      <formula>INDIRECT(ADDRESS(ROW(),COLUMN()))=TRUNC(INDIRECT(ADDRESS(ROW(),COLUMN())))</formula>
    </cfRule>
  </conditionalFormatting>
  <conditionalFormatting sqref="S113:BA114">
    <cfRule type="expression" dxfId="87" priority="1451">
      <formula>INDIRECT(ADDRESS(ROW(),COLUMN()))=TRUNC(INDIRECT(ADDRESS(ROW(),COLUMN())))</formula>
    </cfRule>
  </conditionalFormatting>
  <conditionalFormatting sqref="S116:BA117">
    <cfRule type="expression" dxfId="86" priority="1430">
      <formula>INDIRECT(ADDRESS(ROW(),COLUMN()))=TRUNC(INDIRECT(ADDRESS(ROW(),COLUMN())))</formula>
    </cfRule>
  </conditionalFormatting>
  <conditionalFormatting sqref="S119:BA120">
    <cfRule type="expression" dxfId="85" priority="1409">
      <formula>INDIRECT(ADDRESS(ROW(),COLUMN()))=TRUNC(INDIRECT(ADDRESS(ROW(),COLUMN())))</formula>
    </cfRule>
  </conditionalFormatting>
  <conditionalFormatting sqref="S122:BA123">
    <cfRule type="expression" dxfId="84" priority="1388">
      <formula>INDIRECT(ADDRESS(ROW(),COLUMN()))=TRUNC(INDIRECT(ADDRESS(ROW(),COLUMN())))</formula>
    </cfRule>
  </conditionalFormatting>
  <conditionalFormatting sqref="S125:BA126">
    <cfRule type="expression" dxfId="83" priority="1367">
      <formula>INDIRECT(ADDRESS(ROW(),COLUMN()))=TRUNC(INDIRECT(ADDRESS(ROW(),COLUMN())))</formula>
    </cfRule>
  </conditionalFormatting>
  <conditionalFormatting sqref="S128:BA129">
    <cfRule type="expression" dxfId="82" priority="1346">
      <formula>INDIRECT(ADDRESS(ROW(),COLUMN()))=TRUNC(INDIRECT(ADDRESS(ROW(),COLUMN())))</formula>
    </cfRule>
  </conditionalFormatting>
  <conditionalFormatting sqref="S131:BA132">
    <cfRule type="expression" dxfId="81" priority="1325">
      <formula>INDIRECT(ADDRESS(ROW(),COLUMN()))=TRUNC(INDIRECT(ADDRESS(ROW(),COLUMN())))</formula>
    </cfRule>
  </conditionalFormatting>
  <conditionalFormatting sqref="S134:BA135">
    <cfRule type="expression" dxfId="80" priority="1304">
      <formula>INDIRECT(ADDRESS(ROW(),COLUMN()))=TRUNC(INDIRECT(ADDRESS(ROW(),COLUMN())))</formula>
    </cfRule>
  </conditionalFormatting>
  <conditionalFormatting sqref="S137:BA138">
    <cfRule type="expression" dxfId="79" priority="1283">
      <formula>INDIRECT(ADDRESS(ROW(),COLUMN()))=TRUNC(INDIRECT(ADDRESS(ROW(),COLUMN())))</formula>
    </cfRule>
  </conditionalFormatting>
  <conditionalFormatting sqref="S140:BA141">
    <cfRule type="expression" dxfId="78" priority="1262">
      <formula>INDIRECT(ADDRESS(ROW(),COLUMN()))=TRUNC(INDIRECT(ADDRESS(ROW(),COLUMN())))</formula>
    </cfRule>
  </conditionalFormatting>
  <conditionalFormatting sqref="S143:BA144">
    <cfRule type="expression" dxfId="77" priority="1241">
      <formula>INDIRECT(ADDRESS(ROW(),COLUMN()))=TRUNC(INDIRECT(ADDRESS(ROW(),COLUMN())))</formula>
    </cfRule>
  </conditionalFormatting>
  <conditionalFormatting sqref="S146:BA147">
    <cfRule type="expression" dxfId="76" priority="1220">
      <formula>INDIRECT(ADDRESS(ROW(),COLUMN()))=TRUNC(INDIRECT(ADDRESS(ROW(),COLUMN())))</formula>
    </cfRule>
  </conditionalFormatting>
  <conditionalFormatting sqref="S149:BA150">
    <cfRule type="expression" dxfId="75" priority="1199">
      <formula>INDIRECT(ADDRESS(ROW(),COLUMN()))=TRUNC(INDIRECT(ADDRESS(ROW(),COLUMN())))</formula>
    </cfRule>
  </conditionalFormatting>
  <conditionalFormatting sqref="S152:BA153">
    <cfRule type="expression" dxfId="74" priority="1178">
      <formula>INDIRECT(ADDRESS(ROW(),COLUMN()))=TRUNC(INDIRECT(ADDRESS(ROW(),COLUMN())))</formula>
    </cfRule>
  </conditionalFormatting>
  <conditionalFormatting sqref="S155:BA156">
    <cfRule type="expression" dxfId="73" priority="1157">
      <formula>INDIRECT(ADDRESS(ROW(),COLUMN()))=TRUNC(INDIRECT(ADDRESS(ROW(),COLUMN())))</formula>
    </cfRule>
  </conditionalFormatting>
  <conditionalFormatting sqref="S158:BA159">
    <cfRule type="expression" dxfId="72" priority="1136">
      <formula>INDIRECT(ADDRESS(ROW(),COLUMN()))=TRUNC(INDIRECT(ADDRESS(ROW(),COLUMN())))</formula>
    </cfRule>
  </conditionalFormatting>
  <conditionalFormatting sqref="S161:BA162">
    <cfRule type="expression" dxfId="71" priority="1115">
      <formula>INDIRECT(ADDRESS(ROW(),COLUMN()))=TRUNC(INDIRECT(ADDRESS(ROW(),COLUMN())))</formula>
    </cfRule>
  </conditionalFormatting>
  <conditionalFormatting sqref="S164:BA165">
    <cfRule type="expression" dxfId="70" priority="1094">
      <formula>INDIRECT(ADDRESS(ROW(),COLUMN()))=TRUNC(INDIRECT(ADDRESS(ROW(),COLUMN())))</formula>
    </cfRule>
  </conditionalFormatting>
  <conditionalFormatting sqref="S167:BA168">
    <cfRule type="expression" dxfId="69" priority="1073">
      <formula>INDIRECT(ADDRESS(ROW(),COLUMN()))=TRUNC(INDIRECT(ADDRESS(ROW(),COLUMN())))</formula>
    </cfRule>
  </conditionalFormatting>
  <conditionalFormatting sqref="S170:BA171">
    <cfRule type="expression" dxfId="68" priority="1052">
      <formula>INDIRECT(ADDRESS(ROW(),COLUMN()))=TRUNC(INDIRECT(ADDRESS(ROW(),COLUMN())))</formula>
    </cfRule>
  </conditionalFormatting>
  <conditionalFormatting sqref="S173:BA174">
    <cfRule type="expression" dxfId="67" priority="1031">
      <formula>INDIRECT(ADDRESS(ROW(),COLUMN()))=TRUNC(INDIRECT(ADDRESS(ROW(),COLUMN())))</formula>
    </cfRule>
  </conditionalFormatting>
  <conditionalFormatting sqref="S176:BA177">
    <cfRule type="expression" dxfId="66" priority="1010">
      <formula>INDIRECT(ADDRESS(ROW(),COLUMN()))=TRUNC(INDIRECT(ADDRESS(ROW(),COLUMN())))</formula>
    </cfRule>
  </conditionalFormatting>
  <conditionalFormatting sqref="S179:BA180">
    <cfRule type="expression" dxfId="65" priority="989">
      <formula>INDIRECT(ADDRESS(ROW(),COLUMN()))=TRUNC(INDIRECT(ADDRESS(ROW(),COLUMN())))</formula>
    </cfRule>
  </conditionalFormatting>
  <conditionalFormatting sqref="S182:BA183">
    <cfRule type="expression" dxfId="64" priority="968">
      <formula>INDIRECT(ADDRESS(ROW(),COLUMN()))=TRUNC(INDIRECT(ADDRESS(ROW(),COLUMN())))</formula>
    </cfRule>
  </conditionalFormatting>
  <conditionalFormatting sqref="S185:BA186">
    <cfRule type="expression" dxfId="63" priority="947">
      <formula>INDIRECT(ADDRESS(ROW(),COLUMN()))=TRUNC(INDIRECT(ADDRESS(ROW(),COLUMN())))</formula>
    </cfRule>
  </conditionalFormatting>
  <conditionalFormatting sqref="S188:BA189">
    <cfRule type="expression" dxfId="62" priority="926">
      <formula>INDIRECT(ADDRESS(ROW(),COLUMN()))=TRUNC(INDIRECT(ADDRESS(ROW(),COLUMN())))</formula>
    </cfRule>
  </conditionalFormatting>
  <conditionalFormatting sqref="S191:BA192">
    <cfRule type="expression" dxfId="61" priority="905">
      <formula>INDIRECT(ADDRESS(ROW(),COLUMN()))=TRUNC(INDIRECT(ADDRESS(ROW(),COLUMN())))</formula>
    </cfRule>
  </conditionalFormatting>
  <conditionalFormatting sqref="S194:BA195">
    <cfRule type="expression" dxfId="60" priority="884">
      <formula>INDIRECT(ADDRESS(ROW(),COLUMN()))=TRUNC(INDIRECT(ADDRESS(ROW(),COLUMN())))</formula>
    </cfRule>
  </conditionalFormatting>
  <conditionalFormatting sqref="S197:BA198">
    <cfRule type="expression" dxfId="59" priority="863">
      <formula>INDIRECT(ADDRESS(ROW(),COLUMN()))=TRUNC(INDIRECT(ADDRESS(ROW(),COLUMN())))</formula>
    </cfRule>
  </conditionalFormatting>
  <conditionalFormatting sqref="S200:BA201">
    <cfRule type="expression" dxfId="58" priority="842">
      <formula>INDIRECT(ADDRESS(ROW(),COLUMN()))=TRUNC(INDIRECT(ADDRESS(ROW(),COLUMN())))</formula>
    </cfRule>
  </conditionalFormatting>
  <conditionalFormatting sqref="S203:BA204">
    <cfRule type="expression" dxfId="57" priority="821">
      <formula>INDIRECT(ADDRESS(ROW(),COLUMN()))=TRUNC(INDIRECT(ADDRESS(ROW(),COLUMN())))</formula>
    </cfRule>
  </conditionalFormatting>
  <conditionalFormatting sqref="S206:BA207">
    <cfRule type="expression" dxfId="56" priority="800">
      <formula>INDIRECT(ADDRESS(ROW(),COLUMN()))=TRUNC(INDIRECT(ADDRESS(ROW(),COLUMN())))</formula>
    </cfRule>
  </conditionalFormatting>
  <conditionalFormatting sqref="S209:BA210">
    <cfRule type="expression" dxfId="55" priority="779">
      <formula>INDIRECT(ADDRESS(ROW(),COLUMN()))=TRUNC(INDIRECT(ADDRESS(ROW(),COLUMN())))</formula>
    </cfRule>
  </conditionalFormatting>
  <conditionalFormatting sqref="S212:BA213">
    <cfRule type="expression" dxfId="54" priority="758">
      <formula>INDIRECT(ADDRESS(ROW(),COLUMN()))=TRUNC(INDIRECT(ADDRESS(ROW(),COLUMN())))</formula>
    </cfRule>
  </conditionalFormatting>
  <conditionalFormatting sqref="S215:BA216">
    <cfRule type="expression" dxfId="53" priority="737">
      <formula>INDIRECT(ADDRESS(ROW(),COLUMN()))=TRUNC(INDIRECT(ADDRESS(ROW(),COLUMN())))</formula>
    </cfRule>
  </conditionalFormatting>
  <conditionalFormatting sqref="S218:BA219">
    <cfRule type="expression" dxfId="52" priority="716">
      <formula>INDIRECT(ADDRESS(ROW(),COLUMN()))=TRUNC(INDIRECT(ADDRESS(ROW(),COLUMN())))</formula>
    </cfRule>
  </conditionalFormatting>
  <conditionalFormatting sqref="S221:BA222">
    <cfRule type="expression" dxfId="51" priority="695">
      <formula>INDIRECT(ADDRESS(ROW(),COLUMN()))=TRUNC(INDIRECT(ADDRESS(ROW(),COLUMN())))</formula>
    </cfRule>
  </conditionalFormatting>
  <conditionalFormatting sqref="S224:BA225">
    <cfRule type="expression" dxfId="50" priority="674">
      <formula>INDIRECT(ADDRESS(ROW(),COLUMN()))=TRUNC(INDIRECT(ADDRESS(ROW(),COLUMN())))</formula>
    </cfRule>
  </conditionalFormatting>
  <conditionalFormatting sqref="S227:BA228">
    <cfRule type="expression" dxfId="49" priority="653">
      <formula>INDIRECT(ADDRESS(ROW(),COLUMN()))=TRUNC(INDIRECT(ADDRESS(ROW(),COLUMN())))</formula>
    </cfRule>
  </conditionalFormatting>
  <conditionalFormatting sqref="S230:BA231">
    <cfRule type="expression" dxfId="48" priority="632">
      <formula>INDIRECT(ADDRESS(ROW(),COLUMN()))=TRUNC(INDIRECT(ADDRESS(ROW(),COLUMN())))</formula>
    </cfRule>
  </conditionalFormatting>
  <conditionalFormatting sqref="S233:BA234">
    <cfRule type="expression" dxfId="47" priority="611">
      <formula>INDIRECT(ADDRESS(ROW(),COLUMN()))=TRUNC(INDIRECT(ADDRESS(ROW(),COLUMN())))</formula>
    </cfRule>
  </conditionalFormatting>
  <conditionalFormatting sqref="S236:BA237">
    <cfRule type="expression" dxfId="46" priority="590">
      <formula>INDIRECT(ADDRESS(ROW(),COLUMN()))=TRUNC(INDIRECT(ADDRESS(ROW(),COLUMN())))</formula>
    </cfRule>
  </conditionalFormatting>
  <conditionalFormatting sqref="S239:BA240">
    <cfRule type="expression" dxfId="45" priority="569">
      <formula>INDIRECT(ADDRESS(ROW(),COLUMN()))=TRUNC(INDIRECT(ADDRESS(ROW(),COLUMN())))</formula>
    </cfRule>
  </conditionalFormatting>
  <conditionalFormatting sqref="S242:BA243">
    <cfRule type="expression" dxfId="44" priority="548">
      <formula>INDIRECT(ADDRESS(ROW(),COLUMN()))=TRUNC(INDIRECT(ADDRESS(ROW(),COLUMN())))</formula>
    </cfRule>
  </conditionalFormatting>
  <conditionalFormatting sqref="S245:BA246">
    <cfRule type="expression" dxfId="43" priority="527">
      <formula>INDIRECT(ADDRESS(ROW(),COLUMN()))=TRUNC(INDIRECT(ADDRESS(ROW(),COLUMN())))</formula>
    </cfRule>
  </conditionalFormatting>
  <conditionalFormatting sqref="S248:BA249">
    <cfRule type="expression" dxfId="42" priority="506">
      <formula>INDIRECT(ADDRESS(ROW(),COLUMN()))=TRUNC(INDIRECT(ADDRESS(ROW(),COLUMN())))</formula>
    </cfRule>
  </conditionalFormatting>
  <conditionalFormatting sqref="S251:BA252">
    <cfRule type="expression" dxfId="41" priority="485">
      <formula>INDIRECT(ADDRESS(ROW(),COLUMN()))=TRUNC(INDIRECT(ADDRESS(ROW(),COLUMN())))</formula>
    </cfRule>
  </conditionalFormatting>
  <conditionalFormatting sqref="S254:BA255">
    <cfRule type="expression" dxfId="40" priority="464">
      <formula>INDIRECT(ADDRESS(ROW(),COLUMN()))=TRUNC(INDIRECT(ADDRESS(ROW(),COLUMN())))</formula>
    </cfRule>
  </conditionalFormatting>
  <conditionalFormatting sqref="S257:BA258">
    <cfRule type="expression" dxfId="39" priority="443">
      <formula>INDIRECT(ADDRESS(ROW(),COLUMN()))=TRUNC(INDIRECT(ADDRESS(ROW(),COLUMN())))</formula>
    </cfRule>
  </conditionalFormatting>
  <conditionalFormatting sqref="S260:BA261">
    <cfRule type="expression" dxfId="38" priority="422">
      <formula>INDIRECT(ADDRESS(ROW(),COLUMN()))=TRUNC(INDIRECT(ADDRESS(ROW(),COLUMN())))</formula>
    </cfRule>
  </conditionalFormatting>
  <conditionalFormatting sqref="S263:BA264">
    <cfRule type="expression" dxfId="37" priority="401">
      <formula>INDIRECT(ADDRESS(ROW(),COLUMN()))=TRUNC(INDIRECT(ADDRESS(ROW(),COLUMN())))</formula>
    </cfRule>
  </conditionalFormatting>
  <conditionalFormatting sqref="S266:BA267">
    <cfRule type="expression" dxfId="36" priority="380">
      <formula>INDIRECT(ADDRESS(ROW(),COLUMN()))=TRUNC(INDIRECT(ADDRESS(ROW(),COLUMN())))</formula>
    </cfRule>
  </conditionalFormatting>
  <conditionalFormatting sqref="S269:BA270">
    <cfRule type="expression" dxfId="35" priority="359">
      <formula>INDIRECT(ADDRESS(ROW(),COLUMN()))=TRUNC(INDIRECT(ADDRESS(ROW(),COLUMN())))</formula>
    </cfRule>
  </conditionalFormatting>
  <conditionalFormatting sqref="S272:BA273">
    <cfRule type="expression" dxfId="34" priority="338">
      <formula>INDIRECT(ADDRESS(ROW(),COLUMN()))=TRUNC(INDIRECT(ADDRESS(ROW(),COLUMN())))</formula>
    </cfRule>
  </conditionalFormatting>
  <conditionalFormatting sqref="S275:BA276">
    <cfRule type="expression" dxfId="33" priority="317">
      <formula>INDIRECT(ADDRESS(ROW(),COLUMN()))=TRUNC(INDIRECT(ADDRESS(ROW(),COLUMN())))</formula>
    </cfRule>
  </conditionalFormatting>
  <conditionalFormatting sqref="S278:BA279">
    <cfRule type="expression" dxfId="32" priority="296">
      <formula>INDIRECT(ADDRESS(ROW(),COLUMN()))=TRUNC(INDIRECT(ADDRESS(ROW(),COLUMN())))</formula>
    </cfRule>
  </conditionalFormatting>
  <conditionalFormatting sqref="S281:BA282">
    <cfRule type="expression" dxfId="31" priority="275">
      <formula>INDIRECT(ADDRESS(ROW(),COLUMN()))=TRUNC(INDIRECT(ADDRESS(ROW(),COLUMN())))</formula>
    </cfRule>
  </conditionalFormatting>
  <conditionalFormatting sqref="S284:BA285">
    <cfRule type="expression" dxfId="30" priority="254">
      <formula>INDIRECT(ADDRESS(ROW(),COLUMN()))=TRUNC(INDIRECT(ADDRESS(ROW(),COLUMN())))</formula>
    </cfRule>
  </conditionalFormatting>
  <conditionalFormatting sqref="S287:BA288">
    <cfRule type="expression" dxfId="29" priority="233">
      <formula>INDIRECT(ADDRESS(ROW(),COLUMN()))=TRUNC(INDIRECT(ADDRESS(ROW(),COLUMN())))</formula>
    </cfRule>
  </conditionalFormatting>
  <conditionalFormatting sqref="S290:BA291">
    <cfRule type="expression" dxfId="28" priority="212">
      <formula>INDIRECT(ADDRESS(ROW(),COLUMN()))=TRUNC(INDIRECT(ADDRESS(ROW(),COLUMN())))</formula>
    </cfRule>
  </conditionalFormatting>
  <conditionalFormatting sqref="S293:BA294">
    <cfRule type="expression" dxfId="27" priority="191">
      <formula>INDIRECT(ADDRESS(ROW(),COLUMN()))=TRUNC(INDIRECT(ADDRESS(ROW(),COLUMN())))</formula>
    </cfRule>
  </conditionalFormatting>
  <conditionalFormatting sqref="S296:BA297">
    <cfRule type="expression" dxfId="26" priority="170">
      <formula>INDIRECT(ADDRESS(ROW(),COLUMN()))=TRUNC(INDIRECT(ADDRESS(ROW(),COLUMN())))</formula>
    </cfRule>
  </conditionalFormatting>
  <conditionalFormatting sqref="S299:BA300">
    <cfRule type="expression" dxfId="25" priority="149">
      <formula>INDIRECT(ADDRESS(ROW(),COLUMN()))=TRUNC(INDIRECT(ADDRESS(ROW(),COLUMN())))</formula>
    </cfRule>
  </conditionalFormatting>
  <conditionalFormatting sqref="S302:BA303">
    <cfRule type="expression" dxfId="24" priority="128">
      <formula>INDIRECT(ADDRESS(ROW(),COLUMN()))=TRUNC(INDIRECT(ADDRESS(ROW(),COLUMN())))</formula>
    </cfRule>
  </conditionalFormatting>
  <conditionalFormatting sqref="S305:BA306">
    <cfRule type="expression" dxfId="23" priority="107">
      <formula>INDIRECT(ADDRESS(ROW(),COLUMN()))=TRUNC(INDIRECT(ADDRESS(ROW(),COLUMN())))</formula>
    </cfRule>
  </conditionalFormatting>
  <conditionalFormatting sqref="S308:BA309">
    <cfRule type="expression" dxfId="22" priority="86">
      <formula>INDIRECT(ADDRESS(ROW(),COLUMN()))=TRUNC(INDIRECT(ADDRESS(ROW(),COLUMN())))</formula>
    </cfRule>
  </conditionalFormatting>
  <conditionalFormatting sqref="S311:BA312">
    <cfRule type="expression" dxfId="21" priority="65">
      <formula>INDIRECT(ADDRESS(ROW(),COLUMN()))=TRUNC(INDIRECT(ADDRESS(ROW(),COLUMN())))</formula>
    </cfRule>
  </conditionalFormatting>
  <conditionalFormatting sqref="S314:BA315">
    <cfRule type="expression" dxfId="20" priority="44">
      <formula>INDIRECT(ADDRESS(ROW(),COLUMN()))=TRUNC(INDIRECT(ADDRESS(ROW(),COLUMN())))</formula>
    </cfRule>
  </conditionalFormatting>
  <conditionalFormatting sqref="S317:BA318">
    <cfRule type="expression" dxfId="19" priority="23">
      <formula>INDIRECT(ADDRESS(ROW(),COLUMN()))=TRUNC(INDIRECT(ADDRESS(ROW(),COLUMN())))</formula>
    </cfRule>
  </conditionalFormatting>
  <conditionalFormatting sqref="S320:BA321">
    <cfRule type="expression" dxfId="18" priority="2">
      <formula>INDIRECT(ADDRESS(ROW(),COLUMN()))=TRUNC(INDIRECT(ADDRESS(ROW(),COLUMN())))</formula>
    </cfRule>
  </conditionalFormatting>
  <conditionalFormatting sqref="S323:BA332">
    <cfRule type="expression" dxfId="17" priority="1">
      <formula>INDIRECT(ADDRESS(ROW(),COLUMN()))=TRUNC(INDIRECT(ADDRESS(ROW(),COLUMN())))</formula>
    </cfRule>
  </conditionalFormatting>
  <conditionalFormatting sqref="BC14:BD14">
    <cfRule type="expression" dxfId="16" priority="2085">
      <formula>INDIRECT(ADDRESS(ROW(),COLUMN()))=TRUNC(INDIRECT(ADDRESS(ROW(),COLUMN())))</formula>
    </cfRule>
  </conditionalFormatting>
  <dataValidations count="8">
    <dataValidation type="decimal" allowBlank="1" showInputMessage="1" showErrorMessage="1" error="入力可能範囲　32～40" sqref="AX6" xr:uid="{00000000-0002-0000-0200-000000000000}">
      <formula1>32</formula1>
      <formula2>40</formula2>
    </dataValidation>
    <dataValidation type="list" allowBlank="1" showInputMessage="1" sqref="G22:G321" xr:uid="{00000000-0002-0000-0200-000001000000}">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2000000}">
      <formula1>シフト記号表</formula1>
    </dataValidation>
    <dataValidation type="list" allowBlank="1" showInputMessage="1" sqref="C22:E321" xr:uid="{00000000-0002-0000-0200-000003000000}">
      <formula1>職種</formula1>
    </dataValidation>
    <dataValidation type="list" allowBlank="1" showInputMessage="1" showErrorMessage="1" sqref="BB4:BE4" xr:uid="{00000000-0002-0000-0200-000004000000}">
      <formula1>"予定,実績,予定・実績"</formula1>
    </dataValidation>
    <dataValidation type="list" errorStyle="warning" allowBlank="1" showInputMessage="1" error="リストにない場合のみ、入力してください。" sqref="H22:K321" xr:uid="{00000000-0002-0000-0200-000005000000}">
      <formula1>INDIRECT(C22)</formula1>
    </dataValidation>
    <dataValidation type="list" allowBlank="1" showInputMessage="1" showErrorMessage="1" sqref="BB3:BE3" xr:uid="{00000000-0002-0000-0200-000006000000}">
      <formula1>"４週,暦月"</formula1>
    </dataValidation>
    <dataValidation type="list" allowBlank="1" showInputMessage="1" showErrorMessage="1" sqref="AC3" xr:uid="{00000000-0002-0000-0200-000007000000}">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プルダウン・リスト!$C$4:$C$6</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W42"/>
  <sheetViews>
    <sheetView zoomScale="55" zoomScaleNormal="55" workbookViewId="0">
      <selection activeCell="B1" sqref="B1"/>
    </sheetView>
  </sheetViews>
  <sheetFormatPr defaultColWidth="10.28515625" defaultRowHeight="18.75" x14ac:dyDescent="0.15"/>
  <cols>
    <col min="1" max="1" width="1.85546875" style="375" customWidth="1"/>
    <col min="2" max="2" width="6.42578125" style="374" customWidth="1"/>
    <col min="3" max="3" width="12.140625" style="374" customWidth="1"/>
    <col min="4" max="4" width="3.85546875" style="374" bestFit="1" customWidth="1"/>
    <col min="5" max="5" width="17.85546875" style="375" customWidth="1"/>
    <col min="6" max="6" width="3.85546875" style="375" bestFit="1" customWidth="1"/>
    <col min="7" max="7" width="17.85546875" style="375" customWidth="1"/>
    <col min="8" max="8" width="3.85546875" style="375" bestFit="1" customWidth="1"/>
    <col min="9" max="9" width="17.85546875" style="374" customWidth="1"/>
    <col min="10" max="10" width="3.85546875" style="375" bestFit="1" customWidth="1"/>
    <col min="11" max="11" width="17.85546875" style="375" customWidth="1"/>
    <col min="12" max="12" width="3.85546875" style="375" customWidth="1"/>
    <col min="13" max="13" width="17.85546875" style="375" customWidth="1"/>
    <col min="14" max="14" width="3.85546875" style="375" customWidth="1"/>
    <col min="15" max="15" width="17.85546875" style="375" customWidth="1"/>
    <col min="16" max="16" width="3.85546875" style="375" customWidth="1"/>
    <col min="17" max="17" width="17.85546875" style="375" customWidth="1"/>
    <col min="18" max="18" width="3.85546875" style="375" customWidth="1"/>
    <col min="19" max="19" width="17.85546875" style="375" customWidth="1"/>
    <col min="20" max="20" width="3.85546875" style="375" customWidth="1"/>
    <col min="21" max="21" width="17.85546875" style="375" customWidth="1"/>
    <col min="22" max="22" width="3.85546875" style="375" customWidth="1"/>
    <col min="23" max="23" width="57.85546875" style="375" customWidth="1"/>
    <col min="24" max="16384" width="10.28515625" style="375"/>
  </cols>
  <sheetData>
    <row r="1" spans="2:23" x14ac:dyDescent="0.15">
      <c r="B1" s="373" t="s">
        <v>506</v>
      </c>
    </row>
    <row r="2" spans="2:23" x14ac:dyDescent="0.15">
      <c r="B2" s="376" t="s">
        <v>507</v>
      </c>
      <c r="E2" s="377"/>
      <c r="I2" s="378"/>
    </row>
    <row r="3" spans="2:23" x14ac:dyDescent="0.15">
      <c r="B3" s="378" t="s">
        <v>683</v>
      </c>
      <c r="E3" s="377" t="s">
        <v>684</v>
      </c>
      <c r="I3" s="378"/>
    </row>
    <row r="4" spans="2:23" x14ac:dyDescent="0.15">
      <c r="B4" s="376"/>
      <c r="E4" s="969" t="s">
        <v>508</v>
      </c>
      <c r="F4" s="969"/>
      <c r="G4" s="969"/>
      <c r="H4" s="969"/>
      <c r="I4" s="969"/>
      <c r="J4" s="969"/>
      <c r="K4" s="969"/>
      <c r="M4" s="969" t="s">
        <v>509</v>
      </c>
      <c r="N4" s="969"/>
      <c r="O4" s="969"/>
      <c r="Q4" s="969" t="s">
        <v>510</v>
      </c>
      <c r="R4" s="969"/>
      <c r="S4" s="969"/>
      <c r="T4" s="969"/>
      <c r="U4" s="969"/>
      <c r="W4" s="969" t="s">
        <v>685</v>
      </c>
    </row>
    <row r="5" spans="2:23" x14ac:dyDescent="0.15">
      <c r="B5" s="374" t="s">
        <v>606</v>
      </c>
      <c r="C5" s="374" t="s">
        <v>511</v>
      </c>
      <c r="E5" s="374" t="s">
        <v>686</v>
      </c>
      <c r="F5" s="374"/>
      <c r="G5" s="374" t="s">
        <v>687</v>
      </c>
      <c r="I5" s="374" t="s">
        <v>512</v>
      </c>
      <c r="K5" s="374" t="s">
        <v>508</v>
      </c>
      <c r="M5" s="374" t="s">
        <v>688</v>
      </c>
      <c r="O5" s="374" t="s">
        <v>689</v>
      </c>
      <c r="Q5" s="374" t="s">
        <v>688</v>
      </c>
      <c r="S5" s="374" t="s">
        <v>689</v>
      </c>
      <c r="U5" s="374" t="s">
        <v>508</v>
      </c>
      <c r="W5" s="969"/>
    </row>
    <row r="6" spans="2:23" x14ac:dyDescent="0.15">
      <c r="B6" s="374">
        <v>1</v>
      </c>
      <c r="C6" s="379" t="s">
        <v>774</v>
      </c>
      <c r="D6" s="374" t="s">
        <v>690</v>
      </c>
      <c r="E6" s="380">
        <v>0.375</v>
      </c>
      <c r="F6" s="374" t="s">
        <v>694</v>
      </c>
      <c r="G6" s="380">
        <v>0.75</v>
      </c>
      <c r="H6" s="375" t="s">
        <v>716</v>
      </c>
      <c r="I6" s="380">
        <v>4.1666666666666699E-2</v>
      </c>
      <c r="J6" s="375" t="s">
        <v>699</v>
      </c>
      <c r="K6" s="381">
        <f t="shared" ref="K6:K8" si="0">(G6-E6-I6)*24</f>
        <v>8</v>
      </c>
      <c r="M6" s="380">
        <v>0.39583333333333298</v>
      </c>
      <c r="N6" s="374" t="s">
        <v>691</v>
      </c>
      <c r="O6" s="380">
        <v>0.6875</v>
      </c>
      <c r="Q6" s="382">
        <f>IF(E6&lt;M6,M6,E6)</f>
        <v>0.39583333333333298</v>
      </c>
      <c r="R6" s="374" t="s">
        <v>691</v>
      </c>
      <c r="S6" s="382">
        <f t="shared" ref="S6:S8" si="1">IF(G6&gt;O6,O6,G6)</f>
        <v>0.6875</v>
      </c>
      <c r="U6" s="381">
        <f t="shared" ref="U6:U8" si="2">(S6-Q6)*24</f>
        <v>7.0000000000000098</v>
      </c>
      <c r="W6" s="383"/>
    </row>
    <row r="7" spans="2:23" x14ac:dyDescent="0.15">
      <c r="B7" s="374">
        <v>2</v>
      </c>
      <c r="C7" s="379" t="s">
        <v>775</v>
      </c>
      <c r="D7" s="374" t="s">
        <v>690</v>
      </c>
      <c r="E7" s="380"/>
      <c r="F7" s="374" t="s">
        <v>694</v>
      </c>
      <c r="G7" s="380"/>
      <c r="H7" s="375" t="s">
        <v>776</v>
      </c>
      <c r="I7" s="380">
        <v>0</v>
      </c>
      <c r="J7" s="375" t="s">
        <v>693</v>
      </c>
      <c r="K7" s="381">
        <f t="shared" si="0"/>
        <v>0</v>
      </c>
      <c r="M7" s="380"/>
      <c r="N7" s="374" t="s">
        <v>777</v>
      </c>
      <c r="O7" s="380"/>
      <c r="Q7" s="382">
        <f t="shared" ref="Q7:Q8" si="3">IF(E7&lt;M7,M7,E7)</f>
        <v>0</v>
      </c>
      <c r="R7" s="374" t="s">
        <v>694</v>
      </c>
      <c r="S7" s="382">
        <f t="shared" si="1"/>
        <v>0</v>
      </c>
      <c r="U7" s="381">
        <f t="shared" si="2"/>
        <v>0</v>
      </c>
      <c r="W7" s="383"/>
    </row>
    <row r="8" spans="2:23" x14ac:dyDescent="0.15">
      <c r="B8" s="374">
        <v>3</v>
      </c>
      <c r="C8" s="379" t="s">
        <v>778</v>
      </c>
      <c r="D8" s="374" t="s">
        <v>690</v>
      </c>
      <c r="E8" s="380"/>
      <c r="F8" s="374" t="s">
        <v>695</v>
      </c>
      <c r="G8" s="380"/>
      <c r="H8" s="375" t="s">
        <v>692</v>
      </c>
      <c r="I8" s="380">
        <v>0</v>
      </c>
      <c r="J8" s="375" t="s">
        <v>693</v>
      </c>
      <c r="K8" s="381">
        <f t="shared" si="0"/>
        <v>0</v>
      </c>
      <c r="M8" s="380"/>
      <c r="N8" s="374" t="s">
        <v>691</v>
      </c>
      <c r="O8" s="380"/>
      <c r="Q8" s="382">
        <f t="shared" si="3"/>
        <v>0</v>
      </c>
      <c r="R8" s="374" t="s">
        <v>691</v>
      </c>
      <c r="S8" s="382">
        <f t="shared" si="1"/>
        <v>0</v>
      </c>
      <c r="U8" s="381">
        <f t="shared" si="2"/>
        <v>0</v>
      </c>
      <c r="W8" s="383"/>
    </row>
    <row r="9" spans="2:23" x14ac:dyDescent="0.15">
      <c r="B9" s="374">
        <v>4</v>
      </c>
      <c r="C9" s="379" t="s">
        <v>779</v>
      </c>
      <c r="D9" s="374" t="s">
        <v>704</v>
      </c>
      <c r="E9" s="380"/>
      <c r="F9" s="374" t="s">
        <v>694</v>
      </c>
      <c r="G9" s="380"/>
      <c r="H9" s="375" t="s">
        <v>780</v>
      </c>
      <c r="I9" s="380">
        <v>0</v>
      </c>
      <c r="J9" s="375" t="s">
        <v>693</v>
      </c>
      <c r="K9" s="381">
        <f>(G9-E9-I9)*24</f>
        <v>0</v>
      </c>
      <c r="M9" s="380"/>
      <c r="N9" s="374" t="s">
        <v>694</v>
      </c>
      <c r="O9" s="380"/>
      <c r="Q9" s="382">
        <f>IF(E9&lt;M9,M9,E9)</f>
        <v>0</v>
      </c>
      <c r="R9" s="374" t="s">
        <v>691</v>
      </c>
      <c r="S9" s="382">
        <f>IF(G9&gt;O9,O9,G9)</f>
        <v>0</v>
      </c>
      <c r="U9" s="381">
        <f>(S9-Q9)*24</f>
        <v>0</v>
      </c>
      <c r="W9" s="383"/>
    </row>
    <row r="10" spans="2:23" x14ac:dyDescent="0.15">
      <c r="B10" s="374">
        <v>5</v>
      </c>
      <c r="C10" s="379" t="s">
        <v>702</v>
      </c>
      <c r="D10" s="374" t="s">
        <v>690</v>
      </c>
      <c r="E10" s="380"/>
      <c r="F10" s="374" t="s">
        <v>691</v>
      </c>
      <c r="G10" s="380"/>
      <c r="H10" s="375" t="s">
        <v>716</v>
      </c>
      <c r="I10" s="380">
        <v>0</v>
      </c>
      <c r="J10" s="375" t="s">
        <v>693</v>
      </c>
      <c r="K10" s="381">
        <f>(G10-E10-I10)*24</f>
        <v>0</v>
      </c>
      <c r="M10" s="380"/>
      <c r="N10" s="374" t="s">
        <v>694</v>
      </c>
      <c r="O10" s="380"/>
      <c r="Q10" s="382">
        <f t="shared" ref="Q10:Q25" si="4">IF(E10&lt;M10,M10,E10)</f>
        <v>0</v>
      </c>
      <c r="R10" s="374" t="s">
        <v>691</v>
      </c>
      <c r="S10" s="382">
        <f t="shared" ref="S10:S25" si="5">IF(G10&gt;O10,O10,G10)</f>
        <v>0</v>
      </c>
      <c r="U10" s="381">
        <f t="shared" ref="U10:U25" si="6">(S10-Q10)*24</f>
        <v>0</v>
      </c>
      <c r="W10" s="383"/>
    </row>
    <row r="11" spans="2:23" x14ac:dyDescent="0.15">
      <c r="B11" s="374">
        <v>6</v>
      </c>
      <c r="C11" s="379" t="s">
        <v>703</v>
      </c>
      <c r="D11" s="374" t="s">
        <v>704</v>
      </c>
      <c r="E11" s="380"/>
      <c r="F11" s="374" t="s">
        <v>694</v>
      </c>
      <c r="G11" s="380"/>
      <c r="H11" s="375" t="s">
        <v>716</v>
      </c>
      <c r="I11" s="380">
        <v>0</v>
      </c>
      <c r="J11" s="375" t="s">
        <v>699</v>
      </c>
      <c r="K11" s="381">
        <f t="shared" ref="K11:K25" si="7">(G11-E11-I11)*24</f>
        <v>0</v>
      </c>
      <c r="M11" s="380"/>
      <c r="N11" s="374" t="s">
        <v>691</v>
      </c>
      <c r="O11" s="380"/>
      <c r="Q11" s="382">
        <f t="shared" si="4"/>
        <v>0</v>
      </c>
      <c r="R11" s="374" t="s">
        <v>694</v>
      </c>
      <c r="S11" s="382">
        <f t="shared" si="5"/>
        <v>0</v>
      </c>
      <c r="U11" s="381">
        <f t="shared" si="6"/>
        <v>0</v>
      </c>
      <c r="W11" s="383"/>
    </row>
    <row r="12" spans="2:23" x14ac:dyDescent="0.15">
      <c r="B12" s="374">
        <v>7</v>
      </c>
      <c r="C12" s="379" t="s">
        <v>781</v>
      </c>
      <c r="D12" s="374" t="s">
        <v>690</v>
      </c>
      <c r="E12" s="380"/>
      <c r="F12" s="374" t="s">
        <v>691</v>
      </c>
      <c r="G12" s="380"/>
      <c r="H12" s="375" t="s">
        <v>692</v>
      </c>
      <c r="I12" s="380">
        <v>0</v>
      </c>
      <c r="J12" s="375" t="s">
        <v>693</v>
      </c>
      <c r="K12" s="381">
        <f t="shared" si="7"/>
        <v>0</v>
      </c>
      <c r="M12" s="380"/>
      <c r="N12" s="374" t="s">
        <v>694</v>
      </c>
      <c r="O12" s="380"/>
      <c r="Q12" s="382">
        <f t="shared" si="4"/>
        <v>0</v>
      </c>
      <c r="R12" s="374" t="s">
        <v>691</v>
      </c>
      <c r="S12" s="382">
        <f t="shared" si="5"/>
        <v>0</v>
      </c>
      <c r="U12" s="381">
        <f t="shared" si="6"/>
        <v>0</v>
      </c>
      <c r="W12" s="383"/>
    </row>
    <row r="13" spans="2:23" x14ac:dyDescent="0.15">
      <c r="B13" s="374">
        <v>8</v>
      </c>
      <c r="C13" s="379" t="s">
        <v>782</v>
      </c>
      <c r="D13" s="374" t="s">
        <v>704</v>
      </c>
      <c r="E13" s="380"/>
      <c r="F13" s="374" t="s">
        <v>694</v>
      </c>
      <c r="G13" s="380"/>
      <c r="H13" s="375" t="s">
        <v>692</v>
      </c>
      <c r="I13" s="380">
        <v>0</v>
      </c>
      <c r="J13" s="375" t="s">
        <v>699</v>
      </c>
      <c r="K13" s="381">
        <f t="shared" si="7"/>
        <v>0</v>
      </c>
      <c r="M13" s="380"/>
      <c r="N13" s="374" t="s">
        <v>691</v>
      </c>
      <c r="O13" s="380"/>
      <c r="Q13" s="382">
        <f t="shared" si="4"/>
        <v>0</v>
      </c>
      <c r="R13" s="374" t="s">
        <v>694</v>
      </c>
      <c r="S13" s="382">
        <f t="shared" si="5"/>
        <v>0</v>
      </c>
      <c r="U13" s="381">
        <f t="shared" si="6"/>
        <v>0</v>
      </c>
      <c r="W13" s="383"/>
    </row>
    <row r="14" spans="2:23" x14ac:dyDescent="0.15">
      <c r="B14" s="374">
        <v>9</v>
      </c>
      <c r="C14" s="379" t="s">
        <v>783</v>
      </c>
      <c r="D14" s="374" t="s">
        <v>690</v>
      </c>
      <c r="E14" s="380"/>
      <c r="F14" s="374" t="s">
        <v>694</v>
      </c>
      <c r="G14" s="380"/>
      <c r="H14" s="375" t="s">
        <v>698</v>
      </c>
      <c r="I14" s="380">
        <v>0</v>
      </c>
      <c r="J14" s="375" t="s">
        <v>711</v>
      </c>
      <c r="K14" s="381">
        <f t="shared" si="7"/>
        <v>0</v>
      </c>
      <c r="M14" s="380"/>
      <c r="N14" s="374" t="s">
        <v>694</v>
      </c>
      <c r="O14" s="380"/>
      <c r="Q14" s="382">
        <f t="shared" si="4"/>
        <v>0</v>
      </c>
      <c r="R14" s="374" t="s">
        <v>777</v>
      </c>
      <c r="S14" s="382">
        <f t="shared" si="5"/>
        <v>0</v>
      </c>
      <c r="U14" s="381">
        <f t="shared" si="6"/>
        <v>0</v>
      </c>
      <c r="W14" s="383"/>
    </row>
    <row r="15" spans="2:23" x14ac:dyDescent="0.15">
      <c r="B15" s="374">
        <v>10</v>
      </c>
      <c r="C15" s="379" t="s">
        <v>712</v>
      </c>
      <c r="D15" s="374" t="s">
        <v>690</v>
      </c>
      <c r="E15" s="380"/>
      <c r="F15" s="374" t="s">
        <v>694</v>
      </c>
      <c r="G15" s="380"/>
      <c r="H15" s="375" t="s">
        <v>692</v>
      </c>
      <c r="I15" s="380">
        <v>0</v>
      </c>
      <c r="J15" s="375" t="s">
        <v>693</v>
      </c>
      <c r="K15" s="381">
        <f t="shared" si="7"/>
        <v>0</v>
      </c>
      <c r="M15" s="380"/>
      <c r="N15" s="374" t="s">
        <v>691</v>
      </c>
      <c r="O15" s="380"/>
      <c r="Q15" s="382">
        <f t="shared" si="4"/>
        <v>0</v>
      </c>
      <c r="R15" s="374" t="s">
        <v>691</v>
      </c>
      <c r="S15" s="382">
        <f>IF(G15&gt;O15,O15,G15)</f>
        <v>0</v>
      </c>
      <c r="U15" s="381">
        <f t="shared" si="6"/>
        <v>0</v>
      </c>
      <c r="W15" s="383"/>
    </row>
    <row r="16" spans="2:23" x14ac:dyDescent="0.15">
      <c r="B16" s="374">
        <v>11</v>
      </c>
      <c r="C16" s="379" t="s">
        <v>784</v>
      </c>
      <c r="D16" s="374" t="s">
        <v>690</v>
      </c>
      <c r="E16" s="380"/>
      <c r="F16" s="374" t="s">
        <v>694</v>
      </c>
      <c r="G16" s="380"/>
      <c r="H16" s="375" t="s">
        <v>716</v>
      </c>
      <c r="I16" s="380">
        <v>0</v>
      </c>
      <c r="J16" s="375" t="s">
        <v>711</v>
      </c>
      <c r="K16" s="381">
        <f t="shared" si="7"/>
        <v>0</v>
      </c>
      <c r="M16" s="380"/>
      <c r="N16" s="374" t="s">
        <v>694</v>
      </c>
      <c r="O16" s="380"/>
      <c r="Q16" s="382">
        <f t="shared" si="4"/>
        <v>0</v>
      </c>
      <c r="R16" s="374" t="s">
        <v>691</v>
      </c>
      <c r="S16" s="382">
        <f t="shared" si="5"/>
        <v>0</v>
      </c>
      <c r="U16" s="381">
        <f t="shared" si="6"/>
        <v>0</v>
      </c>
      <c r="W16" s="383"/>
    </row>
    <row r="17" spans="2:23" x14ac:dyDescent="0.15">
      <c r="B17" s="374">
        <v>12</v>
      </c>
      <c r="C17" s="379" t="s">
        <v>785</v>
      </c>
      <c r="D17" s="374" t="s">
        <v>690</v>
      </c>
      <c r="E17" s="380"/>
      <c r="F17" s="374" t="s">
        <v>691</v>
      </c>
      <c r="G17" s="380"/>
      <c r="H17" s="375" t="s">
        <v>716</v>
      </c>
      <c r="I17" s="380">
        <v>0</v>
      </c>
      <c r="J17" s="375" t="s">
        <v>693</v>
      </c>
      <c r="K17" s="381">
        <f t="shared" si="7"/>
        <v>0</v>
      </c>
      <c r="M17" s="380"/>
      <c r="N17" s="374" t="s">
        <v>691</v>
      </c>
      <c r="O17" s="380"/>
      <c r="Q17" s="382">
        <f t="shared" si="4"/>
        <v>0</v>
      </c>
      <c r="R17" s="374" t="s">
        <v>691</v>
      </c>
      <c r="S17" s="382">
        <f t="shared" si="5"/>
        <v>0</v>
      </c>
      <c r="U17" s="381">
        <f t="shared" si="6"/>
        <v>0</v>
      </c>
      <c r="W17" s="383"/>
    </row>
    <row r="18" spans="2:23" x14ac:dyDescent="0.15">
      <c r="B18" s="374">
        <v>13</v>
      </c>
      <c r="C18" s="379" t="s">
        <v>786</v>
      </c>
      <c r="D18" s="374" t="s">
        <v>690</v>
      </c>
      <c r="E18" s="380"/>
      <c r="F18" s="374" t="s">
        <v>694</v>
      </c>
      <c r="G18" s="380"/>
      <c r="H18" s="375" t="s">
        <v>692</v>
      </c>
      <c r="I18" s="380">
        <v>0</v>
      </c>
      <c r="J18" s="375" t="s">
        <v>699</v>
      </c>
      <c r="K18" s="381">
        <f t="shared" si="7"/>
        <v>0</v>
      </c>
      <c r="M18" s="380"/>
      <c r="N18" s="374" t="s">
        <v>694</v>
      </c>
      <c r="O18" s="380"/>
      <c r="Q18" s="382">
        <f t="shared" si="4"/>
        <v>0</v>
      </c>
      <c r="R18" s="374" t="s">
        <v>694</v>
      </c>
      <c r="S18" s="382">
        <f t="shared" si="5"/>
        <v>0</v>
      </c>
      <c r="U18" s="381">
        <f t="shared" si="6"/>
        <v>0</v>
      </c>
      <c r="W18" s="383"/>
    </row>
    <row r="19" spans="2:23" x14ac:dyDescent="0.15">
      <c r="B19" s="374">
        <v>14</v>
      </c>
      <c r="C19" s="379" t="s">
        <v>787</v>
      </c>
      <c r="D19" s="374" t="s">
        <v>690</v>
      </c>
      <c r="E19" s="380"/>
      <c r="F19" s="374" t="s">
        <v>694</v>
      </c>
      <c r="G19" s="380"/>
      <c r="H19" s="375" t="s">
        <v>716</v>
      </c>
      <c r="I19" s="380">
        <v>0</v>
      </c>
      <c r="J19" s="375" t="s">
        <v>699</v>
      </c>
      <c r="K19" s="381">
        <f t="shared" si="7"/>
        <v>0</v>
      </c>
      <c r="M19" s="380"/>
      <c r="N19" s="374" t="s">
        <v>694</v>
      </c>
      <c r="O19" s="380"/>
      <c r="Q19" s="382">
        <f t="shared" si="4"/>
        <v>0</v>
      </c>
      <c r="R19" s="374" t="s">
        <v>695</v>
      </c>
      <c r="S19" s="382">
        <f t="shared" si="5"/>
        <v>0</v>
      </c>
      <c r="U19" s="381">
        <f t="shared" si="6"/>
        <v>0</v>
      </c>
      <c r="W19" s="383"/>
    </row>
    <row r="20" spans="2:23" x14ac:dyDescent="0.15">
      <c r="B20" s="374">
        <v>15</v>
      </c>
      <c r="C20" s="379" t="s">
        <v>788</v>
      </c>
      <c r="D20" s="374" t="s">
        <v>690</v>
      </c>
      <c r="E20" s="380"/>
      <c r="F20" s="374" t="s">
        <v>694</v>
      </c>
      <c r="G20" s="380"/>
      <c r="H20" s="375" t="s">
        <v>692</v>
      </c>
      <c r="I20" s="380">
        <v>0</v>
      </c>
      <c r="J20" s="375" t="s">
        <v>693</v>
      </c>
      <c r="K20" s="384">
        <f t="shared" si="7"/>
        <v>0</v>
      </c>
      <c r="M20" s="380"/>
      <c r="N20" s="374" t="s">
        <v>691</v>
      </c>
      <c r="O20" s="380"/>
      <c r="Q20" s="382">
        <f t="shared" si="4"/>
        <v>0</v>
      </c>
      <c r="R20" s="374" t="s">
        <v>691</v>
      </c>
      <c r="S20" s="382">
        <f t="shared" si="5"/>
        <v>0</v>
      </c>
      <c r="U20" s="381">
        <f t="shared" si="6"/>
        <v>0</v>
      </c>
      <c r="W20" s="383"/>
    </row>
    <row r="21" spans="2:23" x14ac:dyDescent="0.15">
      <c r="B21" s="374">
        <v>16</v>
      </c>
      <c r="C21" s="379" t="s">
        <v>719</v>
      </c>
      <c r="D21" s="374" t="s">
        <v>690</v>
      </c>
      <c r="E21" s="380"/>
      <c r="F21" s="374" t="s">
        <v>691</v>
      </c>
      <c r="G21" s="380"/>
      <c r="H21" s="375" t="s">
        <v>692</v>
      </c>
      <c r="I21" s="380">
        <v>0</v>
      </c>
      <c r="J21" s="375" t="s">
        <v>699</v>
      </c>
      <c r="K21" s="381">
        <f t="shared" si="7"/>
        <v>0</v>
      </c>
      <c r="M21" s="380"/>
      <c r="N21" s="374" t="s">
        <v>691</v>
      </c>
      <c r="O21" s="380"/>
      <c r="Q21" s="382">
        <f t="shared" si="4"/>
        <v>0</v>
      </c>
      <c r="R21" s="374" t="s">
        <v>691</v>
      </c>
      <c r="S21" s="382">
        <f t="shared" si="5"/>
        <v>0</v>
      </c>
      <c r="U21" s="381">
        <f t="shared" si="6"/>
        <v>0</v>
      </c>
      <c r="W21" s="383"/>
    </row>
    <row r="22" spans="2:23" x14ac:dyDescent="0.15">
      <c r="B22" s="374">
        <v>17</v>
      </c>
      <c r="C22" s="379" t="s">
        <v>789</v>
      </c>
      <c r="D22" s="374" t="s">
        <v>690</v>
      </c>
      <c r="E22" s="380"/>
      <c r="F22" s="374" t="s">
        <v>691</v>
      </c>
      <c r="G22" s="380"/>
      <c r="H22" s="375" t="s">
        <v>698</v>
      </c>
      <c r="I22" s="380">
        <v>0</v>
      </c>
      <c r="J22" s="375" t="s">
        <v>693</v>
      </c>
      <c r="K22" s="381">
        <f t="shared" si="7"/>
        <v>0</v>
      </c>
      <c r="M22" s="380"/>
      <c r="N22" s="374" t="s">
        <v>691</v>
      </c>
      <c r="O22" s="380"/>
      <c r="Q22" s="382">
        <f t="shared" si="4"/>
        <v>0</v>
      </c>
      <c r="R22" s="374" t="s">
        <v>694</v>
      </c>
      <c r="S22" s="382">
        <f t="shared" si="5"/>
        <v>0</v>
      </c>
      <c r="U22" s="381">
        <f t="shared" si="6"/>
        <v>0</v>
      </c>
      <c r="W22" s="383"/>
    </row>
    <row r="23" spans="2:23" x14ac:dyDescent="0.15">
      <c r="B23" s="374">
        <v>18</v>
      </c>
      <c r="C23" s="379" t="s">
        <v>790</v>
      </c>
      <c r="D23" s="374" t="s">
        <v>690</v>
      </c>
      <c r="E23" s="380"/>
      <c r="F23" s="374" t="s">
        <v>694</v>
      </c>
      <c r="G23" s="380"/>
      <c r="H23" s="375" t="s">
        <v>692</v>
      </c>
      <c r="I23" s="380">
        <v>0</v>
      </c>
      <c r="J23" s="375" t="s">
        <v>693</v>
      </c>
      <c r="K23" s="381">
        <f t="shared" si="7"/>
        <v>0</v>
      </c>
      <c r="M23" s="380"/>
      <c r="N23" s="374" t="s">
        <v>691</v>
      </c>
      <c r="O23" s="380"/>
      <c r="Q23" s="382">
        <f t="shared" si="4"/>
        <v>0</v>
      </c>
      <c r="R23" s="374" t="s">
        <v>694</v>
      </c>
      <c r="S23" s="382">
        <f t="shared" si="5"/>
        <v>0</v>
      </c>
      <c r="U23" s="381">
        <f t="shared" si="6"/>
        <v>0</v>
      </c>
      <c r="W23" s="383"/>
    </row>
    <row r="24" spans="2:23" x14ac:dyDescent="0.15">
      <c r="B24" s="374">
        <v>19</v>
      </c>
      <c r="C24" s="379" t="s">
        <v>791</v>
      </c>
      <c r="D24" s="374" t="s">
        <v>704</v>
      </c>
      <c r="E24" s="380"/>
      <c r="F24" s="374" t="s">
        <v>777</v>
      </c>
      <c r="G24" s="380"/>
      <c r="H24" s="375" t="s">
        <v>692</v>
      </c>
      <c r="I24" s="380">
        <v>0</v>
      </c>
      <c r="J24" s="375" t="s">
        <v>699</v>
      </c>
      <c r="K24" s="381">
        <f t="shared" si="7"/>
        <v>0</v>
      </c>
      <c r="M24" s="380"/>
      <c r="N24" s="374" t="s">
        <v>694</v>
      </c>
      <c r="O24" s="380"/>
      <c r="Q24" s="382">
        <f t="shared" si="4"/>
        <v>0</v>
      </c>
      <c r="R24" s="374" t="s">
        <v>691</v>
      </c>
      <c r="S24" s="382">
        <f t="shared" si="5"/>
        <v>0</v>
      </c>
      <c r="U24" s="381">
        <f t="shared" si="6"/>
        <v>0</v>
      </c>
      <c r="W24" s="383"/>
    </row>
    <row r="25" spans="2:23" x14ac:dyDescent="0.15">
      <c r="B25" s="374">
        <v>20</v>
      </c>
      <c r="C25" s="379" t="s">
        <v>724</v>
      </c>
      <c r="D25" s="374" t="s">
        <v>690</v>
      </c>
      <c r="E25" s="380"/>
      <c r="F25" s="374" t="s">
        <v>695</v>
      </c>
      <c r="G25" s="380"/>
      <c r="H25" s="375" t="s">
        <v>692</v>
      </c>
      <c r="I25" s="380">
        <v>0</v>
      </c>
      <c r="J25" s="375" t="s">
        <v>693</v>
      </c>
      <c r="K25" s="381">
        <f t="shared" si="7"/>
        <v>0</v>
      </c>
      <c r="M25" s="380"/>
      <c r="N25" s="374" t="s">
        <v>691</v>
      </c>
      <c r="O25" s="380"/>
      <c r="Q25" s="382">
        <f t="shared" si="4"/>
        <v>0</v>
      </c>
      <c r="R25" s="374" t="s">
        <v>792</v>
      </c>
      <c r="S25" s="382">
        <f t="shared" si="5"/>
        <v>0</v>
      </c>
      <c r="U25" s="381">
        <f t="shared" si="6"/>
        <v>0</v>
      </c>
      <c r="W25" s="383"/>
    </row>
    <row r="26" spans="2:23" x14ac:dyDescent="0.15">
      <c r="B26" s="374">
        <v>21</v>
      </c>
      <c r="C26" s="379" t="s">
        <v>793</v>
      </c>
      <c r="D26" s="374" t="s">
        <v>690</v>
      </c>
      <c r="E26" s="385"/>
      <c r="F26" s="374" t="s">
        <v>694</v>
      </c>
      <c r="G26" s="385"/>
      <c r="H26" s="375" t="s">
        <v>776</v>
      </c>
      <c r="I26" s="385"/>
      <c r="J26" s="375" t="s">
        <v>693</v>
      </c>
      <c r="K26" s="379">
        <v>1</v>
      </c>
      <c r="M26" s="381"/>
      <c r="N26" s="374" t="s">
        <v>777</v>
      </c>
      <c r="O26" s="381"/>
      <c r="Q26" s="381"/>
      <c r="R26" s="374" t="s">
        <v>694</v>
      </c>
      <c r="S26" s="381"/>
      <c r="U26" s="379">
        <v>1</v>
      </c>
      <c r="W26" s="383"/>
    </row>
    <row r="27" spans="2:23" x14ac:dyDescent="0.15">
      <c r="B27" s="374">
        <v>22</v>
      </c>
      <c r="C27" s="379" t="s">
        <v>794</v>
      </c>
      <c r="D27" s="374" t="s">
        <v>697</v>
      </c>
      <c r="E27" s="385"/>
      <c r="F27" s="374" t="s">
        <v>694</v>
      </c>
      <c r="G27" s="385"/>
      <c r="H27" s="375" t="s">
        <v>716</v>
      </c>
      <c r="I27" s="385"/>
      <c r="J27" s="375" t="s">
        <v>795</v>
      </c>
      <c r="K27" s="379">
        <v>2</v>
      </c>
      <c r="M27" s="381"/>
      <c r="N27" s="374" t="s">
        <v>691</v>
      </c>
      <c r="O27" s="381"/>
      <c r="Q27" s="381"/>
      <c r="R27" s="374" t="s">
        <v>691</v>
      </c>
      <c r="S27" s="381"/>
      <c r="U27" s="379">
        <v>2</v>
      </c>
      <c r="W27" s="383"/>
    </row>
    <row r="28" spans="2:23" x14ac:dyDescent="0.15">
      <c r="B28" s="374">
        <v>23</v>
      </c>
      <c r="C28" s="379" t="s">
        <v>727</v>
      </c>
      <c r="D28" s="374" t="s">
        <v>690</v>
      </c>
      <c r="E28" s="385"/>
      <c r="F28" s="374" t="s">
        <v>691</v>
      </c>
      <c r="G28" s="385"/>
      <c r="H28" s="375" t="s">
        <v>716</v>
      </c>
      <c r="I28" s="385"/>
      <c r="J28" s="375" t="s">
        <v>699</v>
      </c>
      <c r="K28" s="379">
        <v>3</v>
      </c>
      <c r="M28" s="381"/>
      <c r="N28" s="374" t="s">
        <v>694</v>
      </c>
      <c r="O28" s="381"/>
      <c r="Q28" s="381"/>
      <c r="R28" s="374" t="s">
        <v>694</v>
      </c>
      <c r="S28" s="381"/>
      <c r="U28" s="379">
        <v>3</v>
      </c>
      <c r="W28" s="383"/>
    </row>
    <row r="29" spans="2:23" x14ac:dyDescent="0.15">
      <c r="B29" s="374">
        <v>24</v>
      </c>
      <c r="C29" s="379" t="s">
        <v>662</v>
      </c>
      <c r="D29" s="374" t="s">
        <v>690</v>
      </c>
      <c r="E29" s="385"/>
      <c r="F29" s="374" t="s">
        <v>694</v>
      </c>
      <c r="G29" s="385"/>
      <c r="H29" s="375" t="s">
        <v>692</v>
      </c>
      <c r="I29" s="385"/>
      <c r="J29" s="375" t="s">
        <v>693</v>
      </c>
      <c r="K29" s="379">
        <v>4</v>
      </c>
      <c r="M29" s="381"/>
      <c r="N29" s="374" t="s">
        <v>694</v>
      </c>
      <c r="O29" s="381"/>
      <c r="Q29" s="381"/>
      <c r="R29" s="374" t="s">
        <v>694</v>
      </c>
      <c r="S29" s="381"/>
      <c r="U29" s="379">
        <v>4</v>
      </c>
      <c r="W29" s="383"/>
    </row>
    <row r="30" spans="2:23" x14ac:dyDescent="0.15">
      <c r="B30" s="374">
        <v>25</v>
      </c>
      <c r="C30" s="379" t="s">
        <v>674</v>
      </c>
      <c r="D30" s="374" t="s">
        <v>690</v>
      </c>
      <c r="E30" s="385"/>
      <c r="F30" s="374" t="s">
        <v>694</v>
      </c>
      <c r="G30" s="385"/>
      <c r="H30" s="375" t="s">
        <v>716</v>
      </c>
      <c r="I30" s="385"/>
      <c r="J30" s="375" t="s">
        <v>693</v>
      </c>
      <c r="K30" s="379">
        <v>4</v>
      </c>
      <c r="M30" s="381"/>
      <c r="N30" s="374" t="s">
        <v>691</v>
      </c>
      <c r="O30" s="381"/>
      <c r="Q30" s="381"/>
      <c r="R30" s="374" t="s">
        <v>694</v>
      </c>
      <c r="S30" s="381"/>
      <c r="U30" s="379">
        <v>3</v>
      </c>
      <c r="W30" s="383"/>
    </row>
    <row r="31" spans="2:23" x14ac:dyDescent="0.15">
      <c r="B31" s="374">
        <v>26</v>
      </c>
      <c r="C31" s="379" t="s">
        <v>796</v>
      </c>
      <c r="D31" s="374" t="s">
        <v>690</v>
      </c>
      <c r="E31" s="385"/>
      <c r="F31" s="374" t="s">
        <v>694</v>
      </c>
      <c r="G31" s="385"/>
      <c r="H31" s="375" t="s">
        <v>692</v>
      </c>
      <c r="I31" s="385"/>
      <c r="J31" s="375" t="s">
        <v>693</v>
      </c>
      <c r="K31" s="379">
        <v>5</v>
      </c>
      <c r="M31" s="381"/>
      <c r="N31" s="374" t="s">
        <v>691</v>
      </c>
      <c r="O31" s="381"/>
      <c r="Q31" s="381"/>
      <c r="R31" s="374" t="s">
        <v>691</v>
      </c>
      <c r="S31" s="381"/>
      <c r="U31" s="379">
        <v>5</v>
      </c>
      <c r="W31" s="383"/>
    </row>
    <row r="32" spans="2:23" x14ac:dyDescent="0.15">
      <c r="B32" s="374">
        <v>27</v>
      </c>
      <c r="C32" s="379" t="s">
        <v>482</v>
      </c>
      <c r="D32" s="374" t="s">
        <v>690</v>
      </c>
      <c r="E32" s="385"/>
      <c r="F32" s="374" t="s">
        <v>694</v>
      </c>
      <c r="G32" s="385"/>
      <c r="H32" s="375" t="s">
        <v>692</v>
      </c>
      <c r="I32" s="385"/>
      <c r="J32" s="375" t="s">
        <v>797</v>
      </c>
      <c r="K32" s="379">
        <v>0</v>
      </c>
      <c r="M32" s="381"/>
      <c r="N32" s="374" t="s">
        <v>691</v>
      </c>
      <c r="O32" s="381"/>
      <c r="Q32" s="381"/>
      <c r="R32" s="374" t="s">
        <v>694</v>
      </c>
      <c r="S32" s="381"/>
      <c r="U32" s="379">
        <v>0</v>
      </c>
      <c r="W32" s="383" t="s">
        <v>730</v>
      </c>
    </row>
    <row r="33" spans="2:23" x14ac:dyDescent="0.15">
      <c r="B33" s="374">
        <v>28</v>
      </c>
      <c r="C33" s="379" t="s">
        <v>732</v>
      </c>
      <c r="D33" s="374" t="s">
        <v>798</v>
      </c>
      <c r="E33" s="385"/>
      <c r="F33" s="374" t="s">
        <v>694</v>
      </c>
      <c r="G33" s="385"/>
      <c r="H33" s="375" t="s">
        <v>692</v>
      </c>
      <c r="I33" s="385"/>
      <c r="J33" s="375" t="s">
        <v>693</v>
      </c>
      <c r="K33" s="379"/>
      <c r="M33" s="381"/>
      <c r="N33" s="374" t="s">
        <v>694</v>
      </c>
      <c r="O33" s="381"/>
      <c r="Q33" s="381"/>
      <c r="R33" s="374" t="s">
        <v>694</v>
      </c>
      <c r="S33" s="381"/>
      <c r="U33" s="379"/>
      <c r="W33" s="383"/>
    </row>
    <row r="34" spans="2:23" x14ac:dyDescent="0.15">
      <c r="B34" s="374">
        <v>29</v>
      </c>
      <c r="C34" s="379" t="s">
        <v>799</v>
      </c>
      <c r="D34" s="374" t="s">
        <v>690</v>
      </c>
      <c r="E34" s="385"/>
      <c r="F34" s="374" t="s">
        <v>691</v>
      </c>
      <c r="G34" s="385"/>
      <c r="H34" s="375" t="s">
        <v>729</v>
      </c>
      <c r="I34" s="385"/>
      <c r="J34" s="375" t="s">
        <v>795</v>
      </c>
      <c r="K34" s="379"/>
      <c r="M34" s="381"/>
      <c r="N34" s="374" t="s">
        <v>694</v>
      </c>
      <c r="O34" s="381"/>
      <c r="Q34" s="381"/>
      <c r="R34" s="374" t="s">
        <v>691</v>
      </c>
      <c r="S34" s="381"/>
      <c r="U34" s="379"/>
      <c r="W34" s="383"/>
    </row>
    <row r="35" spans="2:23" x14ac:dyDescent="0.15">
      <c r="B35" s="374">
        <v>30</v>
      </c>
      <c r="C35" s="379" t="s">
        <v>800</v>
      </c>
      <c r="D35" s="374" t="s">
        <v>798</v>
      </c>
      <c r="E35" s="385"/>
      <c r="F35" s="374" t="s">
        <v>801</v>
      </c>
      <c r="G35" s="385"/>
      <c r="H35" s="375" t="s">
        <v>729</v>
      </c>
      <c r="I35" s="385"/>
      <c r="J35" s="375" t="s">
        <v>693</v>
      </c>
      <c r="K35" s="379"/>
      <c r="M35" s="381"/>
      <c r="N35" s="374" t="s">
        <v>694</v>
      </c>
      <c r="O35" s="381"/>
      <c r="Q35" s="381"/>
      <c r="R35" s="374" t="s">
        <v>792</v>
      </c>
      <c r="S35" s="381"/>
      <c r="U35" s="379"/>
      <c r="W35" s="383"/>
    </row>
    <row r="36" spans="2:23" x14ac:dyDescent="0.15">
      <c r="C36" s="386"/>
    </row>
    <row r="37" spans="2:23" x14ac:dyDescent="0.15">
      <c r="C37" s="375" t="s">
        <v>733</v>
      </c>
    </row>
    <row r="38" spans="2:23" x14ac:dyDescent="0.15">
      <c r="C38" s="375" t="s">
        <v>734</v>
      </c>
    </row>
    <row r="39" spans="2:23" x14ac:dyDescent="0.15">
      <c r="C39" s="375" t="s">
        <v>735</v>
      </c>
    </row>
    <row r="40" spans="2:23" x14ac:dyDescent="0.15">
      <c r="C40" s="375" t="s">
        <v>736</v>
      </c>
    </row>
    <row r="41" spans="2:23" x14ac:dyDescent="0.15">
      <c r="C41" s="376" t="s">
        <v>737</v>
      </c>
    </row>
    <row r="42" spans="2:23" x14ac:dyDescent="0.15">
      <c r="C42" s="376" t="s">
        <v>738</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N33"/>
  <sheetViews>
    <sheetView view="pageBreakPreview" topLeftCell="A13" zoomScale="85" zoomScaleNormal="70" zoomScaleSheetLayoutView="85" workbookViewId="0"/>
  </sheetViews>
  <sheetFormatPr defaultColWidth="10.28515625" defaultRowHeight="13.5" x14ac:dyDescent="0.15"/>
  <cols>
    <col min="1" max="1" width="26.140625" style="1" customWidth="1"/>
    <col min="2" max="2" width="3.85546875" style="1" customWidth="1"/>
    <col min="3" max="33" width="5" style="1" customWidth="1"/>
    <col min="34" max="34" width="6.28515625" style="1" customWidth="1"/>
    <col min="35" max="35" width="4.140625" style="1" customWidth="1"/>
    <col min="36" max="36" width="9.85546875" style="1" customWidth="1"/>
    <col min="37" max="37" width="3.7109375" style="1" customWidth="1"/>
    <col min="38" max="38" width="6.7109375" style="1" customWidth="1"/>
    <col min="39" max="39" width="7.140625" style="1" customWidth="1"/>
    <col min="40" max="40" width="9" style="1" customWidth="1"/>
    <col min="41" max="41" width="2.42578125" style="1" customWidth="1"/>
    <col min="42" max="16384" width="10.28515625" style="1"/>
  </cols>
  <sheetData>
    <row r="1" spans="1:40" ht="18.75" customHeight="1" x14ac:dyDescent="0.15">
      <c r="A1" s="2" t="s">
        <v>76</v>
      </c>
      <c r="B1" s="3"/>
      <c r="M1" s="4"/>
      <c r="P1" s="53" t="s">
        <v>99</v>
      </c>
      <c r="Q1" s="992" t="s">
        <v>291</v>
      </c>
      <c r="R1" s="992"/>
      <c r="S1" s="992"/>
      <c r="T1" s="992"/>
      <c r="U1" s="992"/>
      <c r="V1" s="992"/>
      <c r="W1" s="992"/>
      <c r="X1" s="992"/>
      <c r="Y1" s="992"/>
      <c r="Z1" s="992"/>
      <c r="AA1" s="992"/>
      <c r="AB1" s="992"/>
      <c r="AC1" s="992"/>
      <c r="AD1" s="992"/>
      <c r="AE1" s="6" t="s">
        <v>102</v>
      </c>
      <c r="AG1" s="983" t="s">
        <v>77</v>
      </c>
      <c r="AH1" s="984"/>
      <c r="AN1" s="5"/>
    </row>
    <row r="2" spans="1:40" ht="18.75" customHeight="1" x14ac:dyDescent="0.15">
      <c r="A2" s="3"/>
      <c r="B2" s="3"/>
      <c r="C2" s="6"/>
      <c r="F2" s="53" t="s">
        <v>100</v>
      </c>
      <c r="G2" s="985">
        <v>14</v>
      </c>
      <c r="H2" s="985"/>
      <c r="I2" s="985"/>
      <c r="J2" s="985"/>
      <c r="K2" s="985"/>
      <c r="L2" s="985"/>
      <c r="M2" s="1" t="s">
        <v>96</v>
      </c>
      <c r="N2" s="6" t="s">
        <v>101</v>
      </c>
      <c r="U2" s="53"/>
      <c r="V2" s="985"/>
      <c r="W2" s="985"/>
      <c r="X2" s="985"/>
      <c r="Y2" s="985"/>
      <c r="Z2" s="985"/>
      <c r="AA2" s="985"/>
      <c r="AB2" s="985"/>
      <c r="AC2" s="985"/>
      <c r="AD2" s="985"/>
      <c r="AE2" s="6" t="s">
        <v>102</v>
      </c>
      <c r="AN2" s="5"/>
    </row>
    <row r="3" spans="1:40" ht="13.5" customHeight="1" x14ac:dyDescent="0.15">
      <c r="A3" s="3"/>
      <c r="B3" s="3"/>
      <c r="C3" s="6"/>
      <c r="D3" s="6"/>
      <c r="J3" s="5"/>
      <c r="S3" s="5"/>
      <c r="AN3" s="5"/>
    </row>
    <row r="4" spans="1:40" ht="16.5" customHeight="1" x14ac:dyDescent="0.15">
      <c r="A4" s="3" t="s">
        <v>78</v>
      </c>
      <c r="B4" s="3"/>
      <c r="C4" s="6"/>
      <c r="D4" s="6"/>
      <c r="J4" s="5"/>
      <c r="AI4" s="5"/>
      <c r="AN4" s="5"/>
    </row>
    <row r="5" spans="1:40" ht="13.5" customHeight="1" x14ac:dyDescent="0.15">
      <c r="A5" s="3" t="s">
        <v>79</v>
      </c>
      <c r="B5" s="3"/>
      <c r="C5" s="6"/>
      <c r="D5" s="6"/>
      <c r="J5" s="5"/>
      <c r="S5" s="5"/>
      <c r="AN5" s="5"/>
    </row>
    <row r="6" spans="1:40" ht="15" customHeight="1" x14ac:dyDescent="0.15">
      <c r="A6" s="5"/>
      <c r="B6" s="3"/>
      <c r="C6" s="6"/>
      <c r="D6" s="6"/>
      <c r="J6" s="5"/>
      <c r="S6" s="5"/>
      <c r="AN6" s="5"/>
    </row>
    <row r="7" spans="1:40" s="43" customFormat="1" ht="21.75" customHeight="1" x14ac:dyDescent="0.15">
      <c r="A7" s="60" t="s">
        <v>37</v>
      </c>
      <c r="B7" s="61" t="s">
        <v>38</v>
      </c>
      <c r="P7" s="43" t="s">
        <v>39</v>
      </c>
    </row>
    <row r="8" spans="1:40" ht="15.75" customHeight="1" x14ac:dyDescent="0.15">
      <c r="A8" s="7"/>
      <c r="B8" s="8"/>
      <c r="C8" s="6"/>
      <c r="D8" s="6"/>
      <c r="S8" s="5"/>
      <c r="AN8" s="5"/>
    </row>
    <row r="9" spans="1:40" ht="18" customHeight="1" x14ac:dyDescent="0.15">
      <c r="A9" s="9" t="s">
        <v>625</v>
      </c>
      <c r="B9" s="8"/>
      <c r="D9" s="6" t="s">
        <v>114</v>
      </c>
      <c r="E9" s="5"/>
      <c r="S9" s="5"/>
      <c r="AN9" s="5"/>
    </row>
    <row r="10" spans="1:40" ht="12.75" customHeight="1" thickBot="1" x14ac:dyDescent="0.2">
      <c r="A10" s="10"/>
      <c r="B10" s="10"/>
      <c r="C10" s="6"/>
      <c r="D10" s="6"/>
      <c r="S10" s="5"/>
      <c r="AN10" s="5"/>
    </row>
    <row r="11" spans="1:40" ht="18" customHeight="1" x14ac:dyDescent="0.15">
      <c r="A11" s="11"/>
      <c r="B11" s="12"/>
      <c r="C11" s="13">
        <v>1</v>
      </c>
      <c r="D11" s="14">
        <v>2</v>
      </c>
      <c r="E11" s="14">
        <v>3</v>
      </c>
      <c r="F11" s="14">
        <v>4</v>
      </c>
      <c r="G11" s="14">
        <v>5</v>
      </c>
      <c r="H11" s="14">
        <v>6</v>
      </c>
      <c r="I11" s="14">
        <v>7</v>
      </c>
      <c r="J11" s="13">
        <v>8</v>
      </c>
      <c r="K11" s="14">
        <v>9</v>
      </c>
      <c r="L11" s="14">
        <v>10</v>
      </c>
      <c r="M11" s="14">
        <v>11</v>
      </c>
      <c r="N11" s="14">
        <v>12</v>
      </c>
      <c r="O11" s="14">
        <v>13</v>
      </c>
      <c r="P11" s="14">
        <v>14</v>
      </c>
      <c r="Q11" s="13">
        <v>15</v>
      </c>
      <c r="R11" s="14">
        <v>16</v>
      </c>
      <c r="S11" s="14">
        <v>17</v>
      </c>
      <c r="T11" s="14">
        <v>18</v>
      </c>
      <c r="U11" s="14">
        <v>19</v>
      </c>
      <c r="V11" s="14">
        <v>20</v>
      </c>
      <c r="W11" s="14">
        <v>21</v>
      </c>
      <c r="X11" s="13">
        <v>22</v>
      </c>
      <c r="Y11" s="14">
        <v>23</v>
      </c>
      <c r="Z11" s="14">
        <v>24</v>
      </c>
      <c r="AA11" s="14">
        <v>25</v>
      </c>
      <c r="AB11" s="14">
        <v>26</v>
      </c>
      <c r="AC11" s="14">
        <v>27</v>
      </c>
      <c r="AD11" s="15">
        <v>28</v>
      </c>
      <c r="AE11" s="15">
        <v>29</v>
      </c>
      <c r="AF11" s="14">
        <v>30</v>
      </c>
      <c r="AG11" s="14">
        <v>31</v>
      </c>
      <c r="AH11" s="16" t="s">
        <v>113</v>
      </c>
    </row>
    <row r="12" spans="1:40" ht="18" customHeight="1" thickBot="1" x14ac:dyDescent="0.2">
      <c r="A12" s="17"/>
      <c r="B12" s="18"/>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19" t="s">
        <v>60</v>
      </c>
    </row>
    <row r="13" spans="1:40" ht="39" customHeight="1" x14ac:dyDescent="0.15">
      <c r="A13" s="20" t="s">
        <v>80</v>
      </c>
      <c r="B13" s="21" t="s">
        <v>81</v>
      </c>
      <c r="C13" s="22"/>
      <c r="D13" s="22"/>
      <c r="E13" s="22"/>
      <c r="F13" s="22"/>
      <c r="G13" s="22"/>
      <c r="H13" s="22"/>
      <c r="I13" s="22"/>
      <c r="J13" s="23"/>
      <c r="K13" s="22"/>
      <c r="L13" s="22"/>
      <c r="M13" s="22"/>
      <c r="N13" s="22"/>
      <c r="O13" s="22"/>
      <c r="P13" s="22"/>
      <c r="Q13" s="23"/>
      <c r="R13" s="22"/>
      <c r="S13" s="22"/>
      <c r="T13" s="22"/>
      <c r="U13" s="22"/>
      <c r="V13" s="22"/>
      <c r="W13" s="22"/>
      <c r="X13" s="23"/>
      <c r="Y13" s="22"/>
      <c r="Z13" s="22"/>
      <c r="AA13" s="22"/>
      <c r="AB13" s="22"/>
      <c r="AC13" s="22"/>
      <c r="AD13" s="24"/>
      <c r="AE13" s="24"/>
      <c r="AF13" s="24"/>
      <c r="AG13" s="22"/>
      <c r="AH13" s="25">
        <f>SUM(C13:AG13)</f>
        <v>0</v>
      </c>
    </row>
    <row r="14" spans="1:40" ht="42.75" customHeight="1" thickBot="1" x14ac:dyDescent="0.2">
      <c r="A14" s="26" t="s">
        <v>97</v>
      </c>
      <c r="B14" s="27" t="s">
        <v>82</v>
      </c>
      <c r="C14" s="28"/>
      <c r="D14" s="28"/>
      <c r="E14" s="28"/>
      <c r="F14" s="28"/>
      <c r="G14" s="28"/>
      <c r="H14" s="28"/>
      <c r="I14" s="28"/>
      <c r="J14" s="29"/>
      <c r="K14" s="28"/>
      <c r="L14" s="28"/>
      <c r="M14" s="28"/>
      <c r="N14" s="28"/>
      <c r="O14" s="28"/>
      <c r="P14" s="28"/>
      <c r="Q14" s="29"/>
      <c r="R14" s="28"/>
      <c r="S14" s="28"/>
      <c r="T14" s="28"/>
      <c r="U14" s="28"/>
      <c r="V14" s="28"/>
      <c r="W14" s="28"/>
      <c r="X14" s="29"/>
      <c r="Y14" s="28"/>
      <c r="Z14" s="28"/>
      <c r="AA14" s="28"/>
      <c r="AB14" s="28"/>
      <c r="AC14" s="28"/>
      <c r="AD14" s="30"/>
      <c r="AE14" s="30"/>
      <c r="AF14" s="30"/>
      <c r="AG14" s="28"/>
      <c r="AH14" s="31">
        <f>SUM(C14:AG14)</f>
        <v>0</v>
      </c>
    </row>
    <row r="15" spans="1:40" ht="39.75" customHeight="1" thickTop="1" thickBot="1" x14ac:dyDescent="0.2">
      <c r="A15" s="32" t="s">
        <v>83</v>
      </c>
      <c r="B15" s="33" t="s">
        <v>84</v>
      </c>
      <c r="C15" s="34">
        <f>SUM(C13:C14)</f>
        <v>0</v>
      </c>
      <c r="D15" s="34">
        <f>SUM(D13:D14)</f>
        <v>0</v>
      </c>
      <c r="E15" s="34">
        <f t="shared" ref="E15:AE15" si="0">SUM(E13:E14)</f>
        <v>0</v>
      </c>
      <c r="F15" s="34">
        <f t="shared" si="0"/>
        <v>0</v>
      </c>
      <c r="G15" s="34">
        <f t="shared" si="0"/>
        <v>0</v>
      </c>
      <c r="H15" s="34">
        <f t="shared" si="0"/>
        <v>0</v>
      </c>
      <c r="I15" s="34">
        <f t="shared" si="0"/>
        <v>0</v>
      </c>
      <c r="J15" s="34">
        <f t="shared" si="0"/>
        <v>0</v>
      </c>
      <c r="K15" s="34">
        <f t="shared" si="0"/>
        <v>0</v>
      </c>
      <c r="L15" s="34">
        <f t="shared" si="0"/>
        <v>0</v>
      </c>
      <c r="M15" s="34">
        <f t="shared" si="0"/>
        <v>0</v>
      </c>
      <c r="N15" s="34">
        <f t="shared" si="0"/>
        <v>0</v>
      </c>
      <c r="O15" s="34">
        <f t="shared" si="0"/>
        <v>0</v>
      </c>
      <c r="P15" s="34">
        <f t="shared" si="0"/>
        <v>0</v>
      </c>
      <c r="Q15" s="34">
        <f t="shared" si="0"/>
        <v>0</v>
      </c>
      <c r="R15" s="34">
        <f t="shared" si="0"/>
        <v>0</v>
      </c>
      <c r="S15" s="34">
        <f t="shared" si="0"/>
        <v>0</v>
      </c>
      <c r="T15" s="34">
        <f t="shared" si="0"/>
        <v>0</v>
      </c>
      <c r="U15" s="34">
        <f t="shared" si="0"/>
        <v>0</v>
      </c>
      <c r="V15" s="34">
        <f t="shared" si="0"/>
        <v>0</v>
      </c>
      <c r="W15" s="34">
        <f t="shared" si="0"/>
        <v>0</v>
      </c>
      <c r="X15" s="34">
        <f t="shared" si="0"/>
        <v>0</v>
      </c>
      <c r="Y15" s="34">
        <f t="shared" si="0"/>
        <v>0</v>
      </c>
      <c r="Z15" s="34">
        <f t="shared" si="0"/>
        <v>0</v>
      </c>
      <c r="AA15" s="34">
        <f t="shared" si="0"/>
        <v>0</v>
      </c>
      <c r="AB15" s="34">
        <f t="shared" si="0"/>
        <v>0</v>
      </c>
      <c r="AC15" s="34">
        <f t="shared" si="0"/>
        <v>0</v>
      </c>
      <c r="AD15" s="34">
        <f t="shared" si="0"/>
        <v>0</v>
      </c>
      <c r="AE15" s="34">
        <f t="shared" si="0"/>
        <v>0</v>
      </c>
      <c r="AF15" s="34"/>
      <c r="AG15" s="34">
        <f>SUM(AG13:AG14)</f>
        <v>0</v>
      </c>
      <c r="AH15" s="59">
        <f>SUM(C15:AG15)</f>
        <v>0</v>
      </c>
      <c r="AI15" s="58" t="s">
        <v>104</v>
      </c>
    </row>
    <row r="16" spans="1:40" ht="14.25" customHeight="1" x14ac:dyDescent="0.15">
      <c r="A16" s="35"/>
      <c r="B16" s="35"/>
      <c r="C16" s="36"/>
      <c r="D16" s="37"/>
      <c r="E16" s="38"/>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J16" s="36"/>
      <c r="AK16" s="36"/>
      <c r="AL16" s="36"/>
      <c r="AM16" s="36"/>
    </row>
    <row r="17" spans="1:39" s="45" customFormat="1" ht="21.95" customHeight="1" x14ac:dyDescent="0.15">
      <c r="A17" s="62" t="s">
        <v>98</v>
      </c>
      <c r="B17" s="993"/>
      <c r="C17" s="994"/>
      <c r="D17" s="987"/>
      <c r="E17" s="63" t="s">
        <v>43</v>
      </c>
      <c r="P17" s="55"/>
      <c r="Q17" s="55"/>
      <c r="R17" s="55"/>
      <c r="S17" s="55"/>
      <c r="T17" s="64" t="s">
        <v>44</v>
      </c>
      <c r="U17" s="990">
        <f>SUM(AH15)</f>
        <v>0</v>
      </c>
      <c r="V17" s="991"/>
      <c r="W17" s="57" t="s">
        <v>103</v>
      </c>
      <c r="X17" s="56" t="s">
        <v>40</v>
      </c>
      <c r="Y17" s="988" t="s">
        <v>41</v>
      </c>
      <c r="Z17" s="989"/>
      <c r="AA17" s="40">
        <v>0</v>
      </c>
      <c r="AB17" s="57" t="s">
        <v>85</v>
      </c>
      <c r="AC17" s="54" t="s">
        <v>42</v>
      </c>
      <c r="AD17" s="986"/>
      <c r="AE17" s="987"/>
      <c r="AF17" s="271"/>
      <c r="AG17" s="270" t="s">
        <v>36</v>
      </c>
    </row>
    <row r="18" spans="1:39" ht="17.25" customHeight="1" x14ac:dyDescent="0.15">
      <c r="A18" s="39"/>
      <c r="B18" s="41"/>
      <c r="C18" s="42"/>
      <c r="D18" s="42"/>
      <c r="E18" s="43"/>
      <c r="F18" s="36"/>
      <c r="G18" s="36"/>
      <c r="H18" s="36"/>
      <c r="I18" s="36"/>
      <c r="J18" s="36"/>
      <c r="K18" s="36"/>
      <c r="L18" s="36"/>
      <c r="M18" s="36"/>
      <c r="N18" s="36"/>
      <c r="AB18" s="44"/>
      <c r="AC18" s="45"/>
      <c r="AD18" s="36"/>
      <c r="AE18" s="36"/>
      <c r="AF18" s="36"/>
      <c r="AG18" s="45"/>
      <c r="AH18" s="42"/>
      <c r="AJ18" s="36"/>
      <c r="AK18" s="36"/>
      <c r="AL18" s="36"/>
      <c r="AM18" s="36"/>
    </row>
    <row r="19" spans="1:39" s="67" customFormat="1" ht="18" customHeight="1" x14ac:dyDescent="0.15">
      <c r="A19" s="65" t="s">
        <v>86</v>
      </c>
      <c r="B19" s="66"/>
    </row>
    <row r="20" spans="1:39" s="67" customFormat="1" ht="18" customHeight="1" x14ac:dyDescent="0.15">
      <c r="A20" s="65" t="s">
        <v>45</v>
      </c>
      <c r="B20" s="66"/>
    </row>
    <row r="21" spans="1:39" ht="18" customHeight="1" x14ac:dyDescent="0.15">
      <c r="A21" s="47"/>
      <c r="B21" s="47"/>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row>
    <row r="22" spans="1:39" ht="21.95" customHeight="1" x14ac:dyDescent="0.15">
      <c r="A22" s="3" t="s">
        <v>87</v>
      </c>
      <c r="B22" s="5"/>
      <c r="C22" s="36"/>
      <c r="D22" s="37"/>
      <c r="E22" s="38"/>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row>
    <row r="23" spans="1:39" ht="21.95" customHeight="1" x14ac:dyDescent="0.15">
      <c r="A23" s="3" t="s">
        <v>88</v>
      </c>
      <c r="B23" s="5"/>
      <c r="C23" s="36"/>
      <c r="D23" s="37"/>
      <c r="E23" s="38"/>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row>
    <row r="24" spans="1:39" ht="21.95" customHeight="1" x14ac:dyDescent="0.15">
      <c r="A24" s="3" t="s">
        <v>89</v>
      </c>
      <c r="B24" s="5"/>
      <c r="C24" s="36"/>
      <c r="D24" s="37"/>
      <c r="E24" s="38"/>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row>
    <row r="25" spans="1:39" x14ac:dyDescent="0.15">
      <c r="A25" s="46"/>
      <c r="B25" s="46"/>
    </row>
    <row r="26" spans="1:39" x14ac:dyDescent="0.15">
      <c r="A26" s="46"/>
      <c r="B26" s="46"/>
    </row>
    <row r="27" spans="1:39" ht="14.25" x14ac:dyDescent="0.15">
      <c r="A27" s="3" t="s">
        <v>90</v>
      </c>
      <c r="B27" s="49" t="s">
        <v>626</v>
      </c>
    </row>
    <row r="28" spans="1:39" ht="7.5" customHeight="1" x14ac:dyDescent="0.15">
      <c r="A28" s="46"/>
      <c r="C28" s="50"/>
      <c r="D28" s="50"/>
    </row>
    <row r="29" spans="1:39" ht="13.5" customHeight="1" x14ac:dyDescent="0.15">
      <c r="A29" s="976"/>
      <c r="B29" s="977"/>
      <c r="C29" s="980" t="s">
        <v>627</v>
      </c>
      <c r="D29" s="981"/>
      <c r="E29" s="981"/>
      <c r="F29" s="981"/>
      <c r="G29" s="981"/>
      <c r="H29" s="981"/>
      <c r="I29" s="981"/>
      <c r="J29" s="981"/>
      <c r="K29" s="981"/>
      <c r="L29" s="981"/>
      <c r="M29" s="981"/>
      <c r="N29" s="981"/>
      <c r="O29" s="981"/>
      <c r="P29" s="981"/>
      <c r="Q29" s="981"/>
      <c r="R29" s="981"/>
      <c r="S29" s="981"/>
      <c r="T29" s="982"/>
      <c r="U29" s="980"/>
      <c r="V29" s="981"/>
      <c r="W29" s="981"/>
      <c r="X29" s="981"/>
      <c r="Y29" s="981"/>
      <c r="Z29" s="982"/>
    </row>
    <row r="30" spans="1:39" s="52" customFormat="1" ht="14.25" customHeight="1" x14ac:dyDescent="0.15">
      <c r="A30" s="978"/>
      <c r="B30" s="979"/>
      <c r="C30" s="971" t="s">
        <v>91</v>
      </c>
      <c r="D30" s="972"/>
      <c r="E30" s="971" t="s">
        <v>92</v>
      </c>
      <c r="F30" s="972"/>
      <c r="G30" s="971" t="s">
        <v>67</v>
      </c>
      <c r="H30" s="972"/>
      <c r="I30" s="971" t="s">
        <v>68</v>
      </c>
      <c r="J30" s="972"/>
      <c r="K30" s="971" t="s">
        <v>69</v>
      </c>
      <c r="L30" s="972"/>
      <c r="M30" s="971" t="s">
        <v>70</v>
      </c>
      <c r="N30" s="972"/>
      <c r="O30" s="971" t="s">
        <v>71</v>
      </c>
      <c r="P30" s="972"/>
      <c r="Q30" s="971" t="s">
        <v>72</v>
      </c>
      <c r="R30" s="972"/>
      <c r="S30" s="971" t="s">
        <v>73</v>
      </c>
      <c r="T30" s="972"/>
      <c r="U30" s="971" t="s">
        <v>93</v>
      </c>
      <c r="V30" s="972"/>
      <c r="W30" s="971" t="s">
        <v>74</v>
      </c>
      <c r="X30" s="972"/>
      <c r="Y30" s="971" t="s">
        <v>75</v>
      </c>
      <c r="Z30" s="972"/>
    </row>
    <row r="31" spans="1:39" ht="30" customHeight="1" x14ac:dyDescent="0.15">
      <c r="A31" s="974" t="s">
        <v>94</v>
      </c>
      <c r="B31" s="975"/>
      <c r="C31" s="971"/>
      <c r="D31" s="972"/>
      <c r="E31" s="971"/>
      <c r="F31" s="972"/>
      <c r="G31" s="971"/>
      <c r="H31" s="972"/>
      <c r="I31" s="971"/>
      <c r="J31" s="972"/>
      <c r="K31" s="971"/>
      <c r="L31" s="972"/>
      <c r="M31" s="971"/>
      <c r="N31" s="972"/>
      <c r="O31" s="971"/>
      <c r="P31" s="972"/>
      <c r="Q31" s="971"/>
      <c r="R31" s="972"/>
      <c r="S31" s="971"/>
      <c r="T31" s="972"/>
      <c r="U31" s="971"/>
      <c r="V31" s="972"/>
      <c r="W31" s="971"/>
      <c r="X31" s="972"/>
      <c r="Y31" s="971"/>
      <c r="Z31" s="972"/>
    </row>
    <row r="32" spans="1:39" ht="15" customHeight="1" x14ac:dyDescent="0.15">
      <c r="C32" s="970" t="s">
        <v>628</v>
      </c>
      <c r="D32" s="970"/>
      <c r="E32" s="970"/>
      <c r="F32" s="970"/>
      <c r="G32" s="970"/>
      <c r="H32" s="970"/>
      <c r="I32" s="970"/>
      <c r="J32" s="970"/>
      <c r="K32" s="970"/>
      <c r="L32" s="970"/>
      <c r="M32" s="970"/>
      <c r="N32" s="970"/>
      <c r="O32" s="970"/>
      <c r="P32" s="970"/>
      <c r="Q32" s="970"/>
      <c r="R32" s="970"/>
      <c r="S32" s="970"/>
      <c r="T32" s="970"/>
      <c r="U32" s="970"/>
      <c r="V32" s="970"/>
      <c r="W32" s="970"/>
      <c r="X32" s="970"/>
      <c r="Y32" s="970"/>
      <c r="Z32" s="970"/>
    </row>
    <row r="33" spans="3:26" x14ac:dyDescent="0.15">
      <c r="C33" s="973" t="s">
        <v>95</v>
      </c>
      <c r="D33" s="973"/>
      <c r="E33" s="973"/>
      <c r="F33" s="973"/>
      <c r="G33" s="973"/>
      <c r="H33" s="973"/>
      <c r="I33" s="973"/>
      <c r="J33" s="973"/>
      <c r="K33" s="973"/>
      <c r="L33" s="973"/>
      <c r="M33" s="973"/>
      <c r="N33" s="973"/>
      <c r="O33" s="973"/>
      <c r="P33" s="973"/>
      <c r="Q33" s="973"/>
      <c r="R33" s="973"/>
      <c r="S33" s="973"/>
      <c r="T33" s="973"/>
      <c r="U33" s="973"/>
      <c r="V33" s="973"/>
      <c r="W33" s="973"/>
      <c r="X33" s="973"/>
      <c r="Y33" s="973"/>
      <c r="Z33" s="973"/>
    </row>
  </sheetData>
  <mergeCells count="38">
    <mergeCell ref="B17:D17"/>
    <mergeCell ref="C30:D30"/>
    <mergeCell ref="E30:F30"/>
    <mergeCell ref="G30:H30"/>
    <mergeCell ref="Q30:R30"/>
    <mergeCell ref="K30:L30"/>
    <mergeCell ref="Y31:Z31"/>
    <mergeCell ref="AG1:AH1"/>
    <mergeCell ref="G2:L2"/>
    <mergeCell ref="AD17:AE17"/>
    <mergeCell ref="Y17:Z17"/>
    <mergeCell ref="U17:V17"/>
    <mergeCell ref="V2:AD2"/>
    <mergeCell ref="Q1:AD1"/>
    <mergeCell ref="U29:Z29"/>
    <mergeCell ref="U30:V30"/>
    <mergeCell ref="W30:X30"/>
    <mergeCell ref="Y30:Z30"/>
    <mergeCell ref="Q31:R31"/>
    <mergeCell ref="S31:T31"/>
    <mergeCell ref="U31:V31"/>
    <mergeCell ref="W31:X31"/>
    <mergeCell ref="C32:Z32"/>
    <mergeCell ref="C31:D31"/>
    <mergeCell ref="C33:Z33"/>
    <mergeCell ref="A31:B31"/>
    <mergeCell ref="A29:B30"/>
    <mergeCell ref="M31:N31"/>
    <mergeCell ref="O31:P31"/>
    <mergeCell ref="M30:N30"/>
    <mergeCell ref="O30:P30"/>
    <mergeCell ref="I30:J30"/>
    <mergeCell ref="C29:T29"/>
    <mergeCell ref="E31:F31"/>
    <mergeCell ref="G31:H31"/>
    <mergeCell ref="I31:J31"/>
    <mergeCell ref="K31:L31"/>
    <mergeCell ref="S30:T30"/>
  </mergeCells>
  <phoneticPr fontId="11"/>
  <conditionalFormatting sqref="AH13:AH15 C15:AG15 U17:V17 AA17 AD17:AF17">
    <cfRule type="cellIs" dxfId="15" priority="1" stopIfTrue="1" operator="equal">
      <formula>0</formula>
    </cfRule>
  </conditionalFormatting>
  <pageMargins left="0.61" right="0.31" top="0.96" bottom="0.46" header="0.66" footer="0.2"/>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U80"/>
  <sheetViews>
    <sheetView showGridLines="0" view="pageBreakPreview" zoomScale="55" zoomScaleNormal="70" zoomScaleSheetLayoutView="55" workbookViewId="0">
      <selection activeCell="AP1" sqref="AP1:BE1"/>
    </sheetView>
  </sheetViews>
  <sheetFormatPr defaultColWidth="5" defaultRowHeight="20.25" customHeight="1" x14ac:dyDescent="0.15"/>
  <cols>
    <col min="1" max="1" width="1.85546875" style="298" customWidth="1"/>
    <col min="2" max="5" width="6.5703125" style="298" customWidth="1"/>
    <col min="6" max="6" width="18.85546875" style="298" hidden="1" customWidth="1"/>
    <col min="7" max="58" width="6.42578125" style="298" customWidth="1"/>
    <col min="59" max="16384" width="5" style="298"/>
  </cols>
  <sheetData>
    <row r="1" spans="2:64" s="272" customFormat="1" ht="20.25" customHeight="1" x14ac:dyDescent="0.15">
      <c r="C1" s="273" t="s">
        <v>629</v>
      </c>
      <c r="D1" s="273"/>
      <c r="E1" s="273"/>
      <c r="F1" s="273"/>
      <c r="G1" s="273"/>
      <c r="H1" s="274" t="s">
        <v>458</v>
      </c>
      <c r="J1" s="274"/>
      <c r="L1" s="273"/>
      <c r="M1" s="273"/>
      <c r="N1" s="273"/>
      <c r="O1" s="273"/>
      <c r="P1" s="273"/>
      <c r="Q1" s="273"/>
      <c r="R1" s="273"/>
      <c r="AM1" s="275"/>
      <c r="AN1" s="276"/>
      <c r="AO1" s="276" t="s">
        <v>459</v>
      </c>
      <c r="AP1" s="945" t="s">
        <v>460</v>
      </c>
      <c r="AQ1" s="946"/>
      <c r="AR1" s="946"/>
      <c r="AS1" s="946"/>
      <c r="AT1" s="946"/>
      <c r="AU1" s="946"/>
      <c r="AV1" s="946"/>
      <c r="AW1" s="946"/>
      <c r="AX1" s="946"/>
      <c r="AY1" s="946"/>
      <c r="AZ1" s="946"/>
      <c r="BA1" s="946"/>
      <c r="BB1" s="946"/>
      <c r="BC1" s="946"/>
      <c r="BD1" s="946"/>
      <c r="BE1" s="946"/>
      <c r="BF1" s="276" t="s">
        <v>630</v>
      </c>
    </row>
    <row r="2" spans="2:64" s="272" customFormat="1" ht="20.25" customHeight="1" x14ac:dyDescent="0.15">
      <c r="C2" s="273"/>
      <c r="D2" s="273"/>
      <c r="E2" s="273"/>
      <c r="F2" s="273"/>
      <c r="G2" s="273"/>
      <c r="J2" s="274"/>
      <c r="L2" s="273"/>
      <c r="M2" s="273"/>
      <c r="N2" s="273"/>
      <c r="O2" s="273"/>
      <c r="P2" s="273"/>
      <c r="Q2" s="273"/>
      <c r="R2" s="273"/>
      <c r="Y2" s="276" t="s">
        <v>461</v>
      </c>
      <c r="Z2" s="947">
        <v>6</v>
      </c>
      <c r="AA2" s="947"/>
      <c r="AB2" s="276" t="s">
        <v>631</v>
      </c>
      <c r="AC2" s="948">
        <f>IF(Z2=0,"",YEAR(DATE(2018+Z2,1,1)))</f>
        <v>2024</v>
      </c>
      <c r="AD2" s="948"/>
      <c r="AE2" s="277" t="s">
        <v>632</v>
      </c>
      <c r="AF2" s="277" t="s">
        <v>462</v>
      </c>
      <c r="AG2" s="947">
        <v>4</v>
      </c>
      <c r="AH2" s="947"/>
      <c r="AI2" s="277" t="s">
        <v>463</v>
      </c>
      <c r="AM2" s="275"/>
      <c r="AN2" s="276"/>
      <c r="AO2" s="276" t="s">
        <v>464</v>
      </c>
      <c r="AP2" s="947" t="s">
        <v>633</v>
      </c>
      <c r="AQ2" s="947"/>
      <c r="AR2" s="947"/>
      <c r="AS2" s="947"/>
      <c r="AT2" s="947"/>
      <c r="AU2" s="947"/>
      <c r="AV2" s="947"/>
      <c r="AW2" s="947"/>
      <c r="AX2" s="947"/>
      <c r="AY2" s="947"/>
      <c r="AZ2" s="947"/>
      <c r="BA2" s="947"/>
      <c r="BB2" s="947"/>
      <c r="BC2" s="947"/>
      <c r="BD2" s="947"/>
      <c r="BE2" s="947"/>
      <c r="BF2" s="276" t="s">
        <v>630</v>
      </c>
    </row>
    <row r="3" spans="2:64" s="277" customFormat="1" ht="20.25" customHeight="1" x14ac:dyDescent="0.15">
      <c r="G3" s="274"/>
      <c r="J3" s="274"/>
      <c r="L3" s="276"/>
      <c r="M3" s="276"/>
      <c r="N3" s="276"/>
      <c r="O3" s="276"/>
      <c r="P3" s="276"/>
      <c r="Q3" s="276"/>
      <c r="R3" s="276"/>
      <c r="Z3" s="278"/>
      <c r="AA3" s="278"/>
      <c r="AB3" s="278"/>
      <c r="AC3" s="279"/>
      <c r="AD3" s="278"/>
      <c r="BA3" s="280" t="s">
        <v>634</v>
      </c>
      <c r="BB3" s="936" t="s">
        <v>635</v>
      </c>
      <c r="BC3" s="937"/>
      <c r="BD3" s="937"/>
      <c r="BE3" s="938"/>
      <c r="BF3" s="276"/>
    </row>
    <row r="4" spans="2:64" s="277" customFormat="1" ht="18.75" x14ac:dyDescent="0.15">
      <c r="G4" s="274"/>
      <c r="J4" s="274"/>
      <c r="L4" s="276"/>
      <c r="M4" s="276"/>
      <c r="N4" s="276"/>
      <c r="O4" s="276"/>
      <c r="P4" s="276"/>
      <c r="Q4" s="276"/>
      <c r="R4" s="276"/>
      <c r="Z4" s="281"/>
      <c r="AA4" s="281"/>
      <c r="AG4" s="272"/>
      <c r="AH4" s="272"/>
      <c r="AI4" s="272"/>
      <c r="AJ4" s="272"/>
      <c r="AK4" s="272"/>
      <c r="AL4" s="272"/>
      <c r="AM4" s="272"/>
      <c r="AN4" s="272"/>
      <c r="AO4" s="272"/>
      <c r="AP4" s="272"/>
      <c r="AQ4" s="272"/>
      <c r="AR4" s="272"/>
      <c r="AS4" s="272"/>
      <c r="AT4" s="272"/>
      <c r="AU4" s="272"/>
      <c r="AV4" s="272"/>
      <c r="AW4" s="272"/>
      <c r="AX4" s="272"/>
      <c r="AY4" s="272"/>
      <c r="AZ4" s="272"/>
      <c r="BA4" s="280" t="s">
        <v>636</v>
      </c>
      <c r="BB4" s="936" t="s">
        <v>637</v>
      </c>
      <c r="BC4" s="937"/>
      <c r="BD4" s="937"/>
      <c r="BE4" s="938"/>
      <c r="BF4" s="282"/>
    </row>
    <row r="5" spans="2:64" s="277" customFormat="1" ht="6.75" customHeight="1" x14ac:dyDescent="0.15">
      <c r="C5" s="272"/>
      <c r="D5" s="272"/>
      <c r="E5" s="272"/>
      <c r="F5" s="272"/>
      <c r="G5" s="273"/>
      <c r="H5" s="272"/>
      <c r="I5" s="272"/>
      <c r="J5" s="273"/>
      <c r="K5" s="272"/>
      <c r="L5" s="282"/>
      <c r="M5" s="282"/>
      <c r="N5" s="282"/>
      <c r="O5" s="282"/>
      <c r="P5" s="282"/>
      <c r="Q5" s="282"/>
      <c r="R5" s="282"/>
      <c r="S5" s="272"/>
      <c r="T5" s="272"/>
      <c r="U5" s="272"/>
      <c r="V5" s="272"/>
      <c r="W5" s="272"/>
      <c r="X5" s="272"/>
      <c r="Y5" s="272"/>
      <c r="Z5" s="283"/>
      <c r="AA5" s="283"/>
      <c r="AB5" s="272"/>
      <c r="AC5" s="272"/>
      <c r="AD5" s="272"/>
      <c r="AE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82"/>
      <c r="BF5" s="282"/>
    </row>
    <row r="6" spans="2:64" s="277" customFormat="1" ht="20.25" customHeight="1" x14ac:dyDescent="0.15">
      <c r="C6" s="272"/>
      <c r="D6" s="272"/>
      <c r="E6" s="272"/>
      <c r="F6" s="272"/>
      <c r="G6" s="273"/>
      <c r="H6" s="272"/>
      <c r="I6" s="272"/>
      <c r="J6" s="273"/>
      <c r="K6" s="272"/>
      <c r="L6" s="282"/>
      <c r="M6" s="282"/>
      <c r="N6" s="282"/>
      <c r="O6" s="282"/>
      <c r="P6" s="282"/>
      <c r="Q6" s="282"/>
      <c r="R6" s="282"/>
      <c r="S6" s="272"/>
      <c r="T6" s="272"/>
      <c r="U6" s="272"/>
      <c r="V6" s="272"/>
      <c r="W6" s="272"/>
      <c r="X6" s="272"/>
      <c r="Y6" s="272"/>
      <c r="Z6" s="283"/>
      <c r="AA6" s="283"/>
      <c r="AB6" s="272"/>
      <c r="AC6" s="272"/>
      <c r="AD6" s="272"/>
      <c r="AE6" s="272"/>
      <c r="AG6" s="272"/>
      <c r="AH6" s="272"/>
      <c r="AI6" s="272"/>
      <c r="AJ6" s="272"/>
      <c r="AK6" s="272"/>
      <c r="AL6" s="272" t="s">
        <v>638</v>
      </c>
      <c r="AM6" s="272"/>
      <c r="AN6" s="272"/>
      <c r="AO6" s="272"/>
      <c r="AP6" s="272"/>
      <c r="AQ6" s="272"/>
      <c r="AR6" s="272"/>
      <c r="AS6" s="272"/>
      <c r="AT6" s="284"/>
      <c r="AU6" s="284"/>
      <c r="AV6" s="285"/>
      <c r="AW6" s="272"/>
      <c r="AX6" s="939">
        <v>40</v>
      </c>
      <c r="AY6" s="940"/>
      <c r="AZ6" s="285" t="s">
        <v>465</v>
      </c>
      <c r="BA6" s="272"/>
      <c r="BB6" s="939">
        <v>160</v>
      </c>
      <c r="BC6" s="940"/>
      <c r="BD6" s="285" t="s">
        <v>466</v>
      </c>
      <c r="BE6" s="272"/>
      <c r="BF6" s="282"/>
    </row>
    <row r="7" spans="2:64" s="277" customFormat="1" ht="6.75" customHeight="1" x14ac:dyDescent="0.15">
      <c r="C7" s="272"/>
      <c r="D7" s="272"/>
      <c r="E7" s="272"/>
      <c r="F7" s="272"/>
      <c r="G7" s="273"/>
      <c r="H7" s="272"/>
      <c r="I7" s="272"/>
      <c r="J7" s="273"/>
      <c r="K7" s="272"/>
      <c r="L7" s="282"/>
      <c r="M7" s="282"/>
      <c r="N7" s="282"/>
      <c r="O7" s="282"/>
      <c r="P7" s="282"/>
      <c r="Q7" s="282"/>
      <c r="R7" s="282"/>
      <c r="S7" s="272"/>
      <c r="T7" s="272"/>
      <c r="U7" s="272"/>
      <c r="V7" s="272"/>
      <c r="W7" s="272"/>
      <c r="X7" s="272"/>
      <c r="Y7" s="272"/>
      <c r="Z7" s="283"/>
      <c r="AA7" s="283"/>
      <c r="AB7" s="272"/>
      <c r="AC7" s="272"/>
      <c r="AD7" s="272"/>
      <c r="AE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82"/>
      <c r="BF7" s="282"/>
    </row>
    <row r="8" spans="2:64" s="277" customFormat="1" ht="20.25" customHeight="1" x14ac:dyDescent="0.15">
      <c r="B8" s="286"/>
      <c r="C8" s="286"/>
      <c r="D8" s="286"/>
      <c r="E8" s="286"/>
      <c r="F8" s="286"/>
      <c r="G8" s="287"/>
      <c r="H8" s="287"/>
      <c r="I8" s="287"/>
      <c r="J8" s="286"/>
      <c r="K8" s="286"/>
      <c r="L8" s="287"/>
      <c r="M8" s="287"/>
      <c r="N8" s="287"/>
      <c r="O8" s="286"/>
      <c r="P8" s="287"/>
      <c r="Q8" s="287"/>
      <c r="R8" s="287"/>
      <c r="S8" s="288"/>
      <c r="T8" s="289"/>
      <c r="U8" s="289"/>
      <c r="V8" s="290"/>
      <c r="Z8" s="283"/>
      <c r="AA8" s="291"/>
      <c r="AB8" s="273"/>
      <c r="AC8" s="283"/>
      <c r="AD8" s="283"/>
      <c r="AE8" s="283"/>
      <c r="AF8" s="281"/>
      <c r="AG8" s="292"/>
      <c r="AH8" s="292"/>
      <c r="AI8" s="292"/>
      <c r="AJ8" s="272"/>
      <c r="AK8" s="282"/>
      <c r="AL8" s="291"/>
      <c r="AM8" s="291"/>
      <c r="AN8" s="273"/>
      <c r="AO8" s="284"/>
      <c r="AP8" s="284"/>
      <c r="AQ8" s="284"/>
      <c r="AR8" s="293"/>
      <c r="AS8" s="293"/>
      <c r="AT8" s="272"/>
      <c r="AU8" s="284"/>
      <c r="AV8" s="284"/>
      <c r="AW8" s="286"/>
      <c r="AX8" s="272"/>
      <c r="AY8" s="272" t="s">
        <v>470</v>
      </c>
      <c r="AZ8" s="272"/>
      <c r="BA8" s="272"/>
      <c r="BB8" s="941">
        <f>DAY(EOMONTH(DATE(AC2,AG2,1),0))</f>
        <v>30</v>
      </c>
      <c r="BC8" s="942"/>
      <c r="BD8" s="272" t="s">
        <v>467</v>
      </c>
      <c r="BE8" s="272"/>
      <c r="BF8" s="272"/>
      <c r="BJ8" s="276"/>
      <c r="BK8" s="276"/>
      <c r="BL8" s="276"/>
    </row>
    <row r="9" spans="2:64" s="277" customFormat="1" ht="6" customHeight="1" x14ac:dyDescent="0.15">
      <c r="B9" s="284"/>
      <c r="C9" s="284"/>
      <c r="D9" s="284"/>
      <c r="E9" s="284"/>
      <c r="F9" s="284"/>
      <c r="G9" s="286"/>
      <c r="H9" s="287"/>
      <c r="I9" s="284"/>
      <c r="J9" s="284"/>
      <c r="K9" s="284"/>
      <c r="L9" s="286"/>
      <c r="M9" s="287"/>
      <c r="N9" s="284"/>
      <c r="O9" s="284"/>
      <c r="P9" s="286"/>
      <c r="Q9" s="284"/>
      <c r="R9" s="284"/>
      <c r="S9" s="284"/>
      <c r="T9" s="284"/>
      <c r="U9" s="284"/>
      <c r="V9" s="284"/>
      <c r="Z9" s="272"/>
      <c r="AA9" s="272"/>
      <c r="AB9" s="272"/>
      <c r="AC9" s="272"/>
      <c r="AD9" s="272"/>
      <c r="AE9" s="272"/>
      <c r="AG9" s="283"/>
      <c r="AH9" s="272"/>
      <c r="AI9" s="272"/>
      <c r="AJ9" s="292"/>
      <c r="AK9" s="272"/>
      <c r="AL9" s="272"/>
      <c r="AM9" s="272"/>
      <c r="AN9" s="272"/>
      <c r="AO9" s="272"/>
      <c r="AP9" s="272"/>
      <c r="AQ9" s="283"/>
      <c r="AR9" s="283"/>
      <c r="AS9" s="283"/>
      <c r="AT9" s="272"/>
      <c r="AU9" s="272"/>
      <c r="AV9" s="272"/>
      <c r="AW9" s="272"/>
      <c r="AX9" s="272"/>
      <c r="AY9" s="272"/>
      <c r="AZ9" s="272"/>
      <c r="BA9" s="272"/>
      <c r="BB9" s="272"/>
      <c r="BC9" s="272"/>
      <c r="BD9" s="272"/>
      <c r="BE9" s="272"/>
      <c r="BF9" s="272"/>
      <c r="BJ9" s="276"/>
      <c r="BK9" s="276"/>
      <c r="BL9" s="276"/>
    </row>
    <row r="10" spans="2:64" s="277" customFormat="1" ht="18.75" x14ac:dyDescent="0.2">
      <c r="B10" s="286"/>
      <c r="C10" s="286"/>
      <c r="D10" s="286"/>
      <c r="E10" s="286"/>
      <c r="F10" s="286"/>
      <c r="G10" s="287"/>
      <c r="H10" s="287"/>
      <c r="I10" s="287"/>
      <c r="J10" s="286"/>
      <c r="K10" s="286"/>
      <c r="L10" s="287"/>
      <c r="M10" s="287"/>
      <c r="N10" s="287"/>
      <c r="O10" s="286"/>
      <c r="P10" s="287"/>
      <c r="Q10" s="287"/>
      <c r="R10" s="287"/>
      <c r="S10" s="288"/>
      <c r="T10" s="289"/>
      <c r="U10" s="289"/>
      <c r="V10" s="290"/>
      <c r="Z10" s="283"/>
      <c r="AA10" s="291"/>
      <c r="AB10" s="273"/>
      <c r="AC10" s="283"/>
      <c r="AD10" s="283"/>
      <c r="AE10" s="283"/>
      <c r="AG10" s="292"/>
      <c r="AH10" s="292"/>
      <c r="AI10" s="292"/>
      <c r="AJ10" s="272"/>
      <c r="AK10" s="282"/>
      <c r="AL10" s="291"/>
      <c r="AM10" s="272"/>
      <c r="AN10" s="272"/>
      <c r="AO10" s="294"/>
      <c r="AP10" s="294"/>
      <c r="AQ10" s="294"/>
      <c r="AR10" s="285"/>
      <c r="AS10" s="283"/>
      <c r="AT10" s="283"/>
      <c r="AU10" s="283"/>
      <c r="AV10" s="272"/>
      <c r="AW10" s="272"/>
      <c r="AX10" s="295"/>
      <c r="AY10" s="295"/>
      <c r="AZ10" s="282" t="s">
        <v>639</v>
      </c>
      <c r="BA10" s="272"/>
      <c r="BB10" s="939">
        <v>1</v>
      </c>
      <c r="BC10" s="943"/>
      <c r="BD10" s="940"/>
      <c r="BE10" s="296" t="s">
        <v>471</v>
      </c>
      <c r="BF10" s="272"/>
      <c r="BJ10" s="276"/>
      <c r="BK10" s="276"/>
      <c r="BL10" s="276"/>
    </row>
    <row r="11" spans="2:64" s="277" customFormat="1" ht="6" customHeight="1" x14ac:dyDescent="0.2">
      <c r="B11" s="284"/>
      <c r="C11" s="284"/>
      <c r="D11" s="284"/>
      <c r="E11" s="284"/>
      <c r="F11" s="278"/>
      <c r="G11" s="284"/>
      <c r="H11" s="284"/>
      <c r="I11" s="284"/>
      <c r="J11" s="284"/>
      <c r="K11" s="286"/>
      <c r="L11" s="287"/>
      <c r="M11" s="284"/>
      <c r="N11" s="284"/>
      <c r="O11" s="286"/>
      <c r="P11" s="284"/>
      <c r="Q11" s="284"/>
      <c r="R11" s="284"/>
      <c r="S11" s="284"/>
      <c r="T11" s="284"/>
      <c r="U11" s="284"/>
      <c r="V11" s="278"/>
      <c r="Z11" s="272"/>
      <c r="AA11" s="272"/>
      <c r="AB11" s="272"/>
      <c r="AC11" s="272"/>
      <c r="AD11" s="272"/>
      <c r="AE11" s="272"/>
      <c r="AG11" s="283"/>
      <c r="AH11" s="292"/>
      <c r="AI11" s="272"/>
      <c r="AJ11" s="292"/>
      <c r="AK11" s="272"/>
      <c r="AL11" s="272"/>
      <c r="AM11" s="272"/>
      <c r="AN11" s="272"/>
      <c r="AO11" s="284"/>
      <c r="AP11" s="284"/>
      <c r="AQ11" s="286"/>
      <c r="AR11" s="297"/>
      <c r="AS11" s="283"/>
      <c r="AT11" s="283"/>
      <c r="AU11" s="283"/>
      <c r="AV11" s="272"/>
      <c r="AW11" s="272"/>
      <c r="AX11" s="295"/>
      <c r="AY11" s="295"/>
      <c r="AZ11" s="272"/>
      <c r="BA11" s="272"/>
      <c r="BB11" s="283"/>
      <c r="BC11" s="283"/>
      <c r="BD11" s="283"/>
      <c r="BE11" s="296"/>
      <c r="BF11" s="272"/>
      <c r="BJ11" s="276"/>
      <c r="BK11" s="276"/>
      <c r="BL11" s="276"/>
    </row>
    <row r="12" spans="2:64" s="277" customFormat="1" ht="20.25" customHeight="1" x14ac:dyDescent="0.2">
      <c r="B12" s="254"/>
      <c r="C12" s="254"/>
      <c r="D12" s="254"/>
      <c r="E12" s="254"/>
      <c r="F12" s="254"/>
      <c r="G12" s="254"/>
      <c r="H12" s="254"/>
      <c r="I12" s="254"/>
      <c r="J12" s="254"/>
      <c r="K12" s="254"/>
      <c r="L12" s="254"/>
      <c r="M12" s="254"/>
      <c r="N12" s="254"/>
      <c r="O12" s="254"/>
      <c r="P12" s="254"/>
      <c r="Q12" s="254"/>
      <c r="R12" s="254"/>
      <c r="S12" s="254"/>
      <c r="T12" s="254"/>
      <c r="U12" s="254"/>
      <c r="V12" s="254"/>
      <c r="Z12" s="286"/>
      <c r="AA12" s="298"/>
      <c r="AB12" s="298"/>
      <c r="AC12" s="286"/>
      <c r="AD12" s="283"/>
      <c r="AE12" s="283"/>
      <c r="AF12" s="281"/>
      <c r="AG12" s="273"/>
      <c r="AH12" s="292"/>
      <c r="AI12" s="272"/>
      <c r="AJ12" s="292"/>
      <c r="AK12" s="272"/>
      <c r="AL12" s="272"/>
      <c r="AM12" s="272"/>
      <c r="AN12" s="272"/>
      <c r="AO12" s="944"/>
      <c r="AP12" s="944"/>
      <c r="AQ12" s="944"/>
      <c r="AR12" s="285"/>
      <c r="AS12" s="283"/>
      <c r="AT12" s="283"/>
      <c r="AU12" s="283"/>
      <c r="AV12" s="272"/>
      <c r="AW12" s="272"/>
      <c r="AX12" s="295"/>
      <c r="AY12" s="295"/>
      <c r="AZ12" s="272"/>
      <c r="BA12" s="272"/>
      <c r="BB12" s="939">
        <v>1</v>
      </c>
      <c r="BC12" s="943"/>
      <c r="BD12" s="940"/>
      <c r="BE12" s="299" t="s">
        <v>472</v>
      </c>
      <c r="BF12" s="272"/>
      <c r="BJ12" s="276"/>
      <c r="BK12" s="276"/>
      <c r="BL12" s="276"/>
    </row>
    <row r="13" spans="2:64" s="277" customFormat="1" ht="6.75" customHeight="1" x14ac:dyDescent="0.2">
      <c r="B13" s="254"/>
      <c r="C13" s="254"/>
      <c r="D13" s="254"/>
      <c r="E13" s="254"/>
      <c r="F13" s="254"/>
      <c r="G13" s="254"/>
      <c r="H13" s="254"/>
      <c r="I13" s="254"/>
      <c r="J13" s="254"/>
      <c r="K13" s="254"/>
      <c r="L13" s="254"/>
      <c r="M13" s="254"/>
      <c r="N13" s="254"/>
      <c r="O13" s="254"/>
      <c r="P13" s="254"/>
      <c r="Q13" s="254"/>
      <c r="R13" s="254"/>
      <c r="S13" s="254"/>
      <c r="T13" s="254"/>
      <c r="U13" s="254"/>
      <c r="V13" s="254"/>
      <c r="Z13" s="287"/>
      <c r="AA13" s="300"/>
      <c r="AB13" s="300"/>
      <c r="AC13" s="287"/>
      <c r="AD13" s="292"/>
      <c r="AE13" s="292"/>
      <c r="AG13" s="272"/>
      <c r="AH13" s="272"/>
      <c r="AI13" s="272"/>
      <c r="AJ13" s="272"/>
      <c r="AK13" s="272"/>
      <c r="AL13" s="272"/>
      <c r="AM13" s="272"/>
      <c r="AN13" s="272"/>
      <c r="AO13" s="284"/>
      <c r="AP13" s="284"/>
      <c r="AQ13" s="284"/>
      <c r="AR13" s="272"/>
      <c r="AS13" s="283"/>
      <c r="AT13" s="283"/>
      <c r="AU13" s="283"/>
      <c r="AV13" s="272"/>
      <c r="AW13" s="272"/>
      <c r="AX13" s="295"/>
      <c r="AY13" s="295"/>
      <c r="AZ13" s="272"/>
      <c r="BA13" s="272"/>
      <c r="BB13" s="283"/>
      <c r="BC13" s="283"/>
      <c r="BD13" s="283"/>
      <c r="BE13" s="296"/>
      <c r="BF13" s="272"/>
      <c r="BJ13" s="276"/>
      <c r="BK13" s="276"/>
      <c r="BL13" s="276"/>
    </row>
    <row r="14" spans="2:64" s="277" customFormat="1" ht="18.75" x14ac:dyDescent="0.15">
      <c r="B14" s="254"/>
      <c r="C14" s="254"/>
      <c r="D14" s="254"/>
      <c r="E14" s="254"/>
      <c r="F14" s="254"/>
      <c r="G14" s="254"/>
      <c r="H14" s="254"/>
      <c r="I14" s="254"/>
      <c r="J14" s="254"/>
      <c r="K14" s="254"/>
      <c r="L14" s="254"/>
      <c r="M14" s="254"/>
      <c r="N14" s="254"/>
      <c r="O14" s="254"/>
      <c r="P14" s="254"/>
      <c r="Q14" s="254"/>
      <c r="R14" s="254"/>
      <c r="S14" s="254"/>
      <c r="T14" s="254"/>
      <c r="U14" s="254"/>
      <c r="V14" s="254"/>
      <c r="Z14" s="286"/>
      <c r="AA14" s="298"/>
      <c r="AB14" s="298"/>
      <c r="AC14" s="286"/>
      <c r="AD14" s="283"/>
      <c r="AE14" s="283"/>
      <c r="AG14" s="272"/>
      <c r="AH14" s="272"/>
      <c r="AI14" s="272"/>
      <c r="AJ14" s="272"/>
      <c r="AK14" s="272"/>
      <c r="AL14" s="272"/>
      <c r="AM14" s="272"/>
      <c r="AN14" s="272"/>
      <c r="AO14" s="284"/>
      <c r="AP14" s="284"/>
      <c r="AQ14" s="284"/>
      <c r="AR14" s="272"/>
      <c r="AS14" s="283"/>
      <c r="AT14" s="282" t="s">
        <v>640</v>
      </c>
      <c r="AU14" s="898">
        <v>0.39583333333333298</v>
      </c>
      <c r="AV14" s="899"/>
      <c r="AW14" s="900"/>
      <c r="AX14" s="283" t="s">
        <v>641</v>
      </c>
      <c r="AY14" s="898">
        <v>0.6875</v>
      </c>
      <c r="AZ14" s="899"/>
      <c r="BA14" s="900"/>
      <c r="BB14" s="282" t="s">
        <v>468</v>
      </c>
      <c r="BC14" s="901">
        <f>(AY14-AU14)*24</f>
        <v>7</v>
      </c>
      <c r="BD14" s="902"/>
      <c r="BE14" s="273" t="s">
        <v>469</v>
      </c>
      <c r="BF14" s="283"/>
      <c r="BJ14" s="276"/>
      <c r="BK14" s="276"/>
      <c r="BL14" s="276"/>
    </row>
    <row r="15" spans="2:64" s="277" customFormat="1" ht="6.75" customHeight="1" x14ac:dyDescent="0.15">
      <c r="C15" s="293"/>
      <c r="D15" s="293"/>
      <c r="E15" s="293"/>
      <c r="F15" s="293"/>
      <c r="G15" s="272"/>
      <c r="H15" s="272"/>
      <c r="I15" s="282"/>
      <c r="J15" s="283"/>
      <c r="K15" s="292"/>
      <c r="L15" s="272"/>
      <c r="M15" s="272"/>
      <c r="N15" s="283"/>
      <c r="O15" s="272"/>
      <c r="P15" s="272"/>
      <c r="Q15" s="292"/>
      <c r="R15" s="272"/>
      <c r="S15" s="272"/>
      <c r="T15" s="272"/>
      <c r="U15" s="272"/>
      <c r="V15" s="272"/>
      <c r="W15" s="282"/>
      <c r="X15" s="283"/>
      <c r="Y15" s="283"/>
      <c r="Z15" s="273"/>
      <c r="AA15" s="283"/>
      <c r="AB15" s="282"/>
      <c r="AC15" s="283"/>
      <c r="AD15" s="292"/>
      <c r="AE15" s="272"/>
      <c r="AG15" s="281"/>
      <c r="AH15" s="301"/>
      <c r="AJ15" s="301"/>
      <c r="AQ15" s="281"/>
      <c r="AR15" s="281"/>
      <c r="AS15" s="281"/>
      <c r="AT15" s="281"/>
      <c r="AU15" s="281"/>
      <c r="AX15" s="302"/>
      <c r="AY15" s="302"/>
      <c r="BB15" s="281"/>
      <c r="BC15" s="281"/>
      <c r="BD15" s="281"/>
      <c r="BE15" s="303"/>
      <c r="BJ15" s="276"/>
      <c r="BK15" s="276"/>
      <c r="BL15" s="276"/>
    </row>
    <row r="16" spans="2:64" ht="8.4499999999999993" customHeight="1" thickBot="1" x14ac:dyDescent="0.2">
      <c r="C16" s="300"/>
      <c r="D16" s="300"/>
      <c r="E16" s="300"/>
      <c r="F16" s="300"/>
      <c r="G16" s="300"/>
      <c r="X16" s="300"/>
      <c r="AN16" s="300"/>
      <c r="BE16" s="304"/>
      <c r="BF16" s="304"/>
      <c r="BG16" s="304"/>
    </row>
    <row r="17" spans="2:58" ht="20.25" customHeight="1" x14ac:dyDescent="0.15">
      <c r="B17" s="903" t="s">
        <v>642</v>
      </c>
      <c r="C17" s="906" t="s">
        <v>643</v>
      </c>
      <c r="D17" s="907"/>
      <c r="E17" s="908"/>
      <c r="F17" s="305"/>
      <c r="G17" s="915" t="s">
        <v>644</v>
      </c>
      <c r="H17" s="918" t="s">
        <v>645</v>
      </c>
      <c r="I17" s="907"/>
      <c r="J17" s="907"/>
      <c r="K17" s="908"/>
      <c r="L17" s="918" t="s">
        <v>646</v>
      </c>
      <c r="M17" s="907"/>
      <c r="N17" s="907"/>
      <c r="O17" s="921"/>
      <c r="P17" s="924"/>
      <c r="Q17" s="925"/>
      <c r="R17" s="926"/>
      <c r="S17" s="933" t="s">
        <v>647</v>
      </c>
      <c r="T17" s="934"/>
      <c r="U17" s="934"/>
      <c r="V17" s="934"/>
      <c r="W17" s="934"/>
      <c r="X17" s="934"/>
      <c r="Y17" s="934"/>
      <c r="Z17" s="934"/>
      <c r="AA17" s="934"/>
      <c r="AB17" s="934"/>
      <c r="AC17" s="934"/>
      <c r="AD17" s="934"/>
      <c r="AE17" s="934"/>
      <c r="AF17" s="934"/>
      <c r="AG17" s="934"/>
      <c r="AH17" s="934"/>
      <c r="AI17" s="934"/>
      <c r="AJ17" s="934"/>
      <c r="AK17" s="934"/>
      <c r="AL17" s="934"/>
      <c r="AM17" s="934"/>
      <c r="AN17" s="934"/>
      <c r="AO17" s="934"/>
      <c r="AP17" s="934"/>
      <c r="AQ17" s="934"/>
      <c r="AR17" s="934"/>
      <c r="AS17" s="934"/>
      <c r="AT17" s="934"/>
      <c r="AU17" s="934"/>
      <c r="AV17" s="934"/>
      <c r="AW17" s="935"/>
      <c r="AX17" s="871" t="str">
        <f>IF(BB3="４週","(11) 1～4週目の勤務時間数合計","(11) 1か月の勤務時間数   合計")</f>
        <v>(11) 1～4週目の勤務時間数合計</v>
      </c>
      <c r="AY17" s="872"/>
      <c r="AZ17" s="877" t="s">
        <v>648</v>
      </c>
      <c r="BA17" s="878"/>
      <c r="BB17" s="883" t="s">
        <v>649</v>
      </c>
      <c r="BC17" s="734"/>
      <c r="BD17" s="734"/>
      <c r="BE17" s="734"/>
      <c r="BF17" s="884"/>
    </row>
    <row r="18" spans="2:58" ht="20.25" customHeight="1" x14ac:dyDescent="0.15">
      <c r="B18" s="904"/>
      <c r="C18" s="909"/>
      <c r="D18" s="910"/>
      <c r="E18" s="911"/>
      <c r="F18" s="306"/>
      <c r="G18" s="916"/>
      <c r="H18" s="919"/>
      <c r="I18" s="910"/>
      <c r="J18" s="910"/>
      <c r="K18" s="911"/>
      <c r="L18" s="919"/>
      <c r="M18" s="910"/>
      <c r="N18" s="910"/>
      <c r="O18" s="922"/>
      <c r="P18" s="927"/>
      <c r="Q18" s="928"/>
      <c r="R18" s="929"/>
      <c r="S18" s="885" t="s">
        <v>473</v>
      </c>
      <c r="T18" s="886"/>
      <c r="U18" s="886"/>
      <c r="V18" s="886"/>
      <c r="W18" s="886"/>
      <c r="X18" s="886"/>
      <c r="Y18" s="887"/>
      <c r="Z18" s="885" t="s">
        <v>474</v>
      </c>
      <c r="AA18" s="886"/>
      <c r="AB18" s="886"/>
      <c r="AC18" s="886"/>
      <c r="AD18" s="886"/>
      <c r="AE18" s="886"/>
      <c r="AF18" s="887"/>
      <c r="AG18" s="885" t="s">
        <v>475</v>
      </c>
      <c r="AH18" s="886"/>
      <c r="AI18" s="886"/>
      <c r="AJ18" s="886"/>
      <c r="AK18" s="886"/>
      <c r="AL18" s="886"/>
      <c r="AM18" s="887"/>
      <c r="AN18" s="885" t="s">
        <v>476</v>
      </c>
      <c r="AO18" s="886"/>
      <c r="AP18" s="886"/>
      <c r="AQ18" s="886"/>
      <c r="AR18" s="886"/>
      <c r="AS18" s="886"/>
      <c r="AT18" s="887"/>
      <c r="AU18" s="888" t="s">
        <v>477</v>
      </c>
      <c r="AV18" s="889"/>
      <c r="AW18" s="890"/>
      <c r="AX18" s="873"/>
      <c r="AY18" s="874"/>
      <c r="AZ18" s="879"/>
      <c r="BA18" s="880"/>
      <c r="BB18" s="814"/>
      <c r="BC18" s="736"/>
      <c r="BD18" s="736"/>
      <c r="BE18" s="736"/>
      <c r="BF18" s="815"/>
    </row>
    <row r="19" spans="2:58" ht="20.25" customHeight="1" x14ac:dyDescent="0.15">
      <c r="B19" s="904"/>
      <c r="C19" s="909"/>
      <c r="D19" s="910"/>
      <c r="E19" s="911"/>
      <c r="F19" s="306"/>
      <c r="G19" s="916"/>
      <c r="H19" s="919"/>
      <c r="I19" s="910"/>
      <c r="J19" s="910"/>
      <c r="K19" s="911"/>
      <c r="L19" s="919"/>
      <c r="M19" s="910"/>
      <c r="N19" s="910"/>
      <c r="O19" s="922"/>
      <c r="P19" s="927"/>
      <c r="Q19" s="928"/>
      <c r="R19" s="929"/>
      <c r="S19" s="307">
        <v>1</v>
      </c>
      <c r="T19" s="308">
        <v>2</v>
      </c>
      <c r="U19" s="308">
        <v>3</v>
      </c>
      <c r="V19" s="308">
        <v>4</v>
      </c>
      <c r="W19" s="308">
        <v>5</v>
      </c>
      <c r="X19" s="308">
        <v>6</v>
      </c>
      <c r="Y19" s="309">
        <v>7</v>
      </c>
      <c r="Z19" s="307">
        <v>8</v>
      </c>
      <c r="AA19" s="308">
        <v>9</v>
      </c>
      <c r="AB19" s="308">
        <v>10</v>
      </c>
      <c r="AC19" s="308">
        <v>11</v>
      </c>
      <c r="AD19" s="308">
        <v>12</v>
      </c>
      <c r="AE19" s="308">
        <v>13</v>
      </c>
      <c r="AF19" s="309">
        <v>14</v>
      </c>
      <c r="AG19" s="310">
        <v>15</v>
      </c>
      <c r="AH19" s="308">
        <v>16</v>
      </c>
      <c r="AI19" s="308">
        <v>17</v>
      </c>
      <c r="AJ19" s="308">
        <v>18</v>
      </c>
      <c r="AK19" s="308">
        <v>19</v>
      </c>
      <c r="AL19" s="308">
        <v>20</v>
      </c>
      <c r="AM19" s="309">
        <v>21</v>
      </c>
      <c r="AN19" s="307">
        <v>22</v>
      </c>
      <c r="AO19" s="308">
        <v>23</v>
      </c>
      <c r="AP19" s="308">
        <v>24</v>
      </c>
      <c r="AQ19" s="308">
        <v>25</v>
      </c>
      <c r="AR19" s="308">
        <v>26</v>
      </c>
      <c r="AS19" s="308">
        <v>27</v>
      </c>
      <c r="AT19" s="309">
        <v>28</v>
      </c>
      <c r="AU19" s="307" t="str">
        <f>IF($BB$3="暦月",IF(DAY(DATE($AC$2,$AG$2,29))=29,29,""),"")</f>
        <v/>
      </c>
      <c r="AV19" s="308" t="str">
        <f>IF($BB$3="暦月",IF(DAY(DATE($AC$2,$AG$2,30))=30,30,""),"")</f>
        <v/>
      </c>
      <c r="AW19" s="309" t="str">
        <f>IF($BB$3="暦月",IF(DAY(DATE($AC$2,$AG$2,31))=31,31,""),"")</f>
        <v/>
      </c>
      <c r="AX19" s="873"/>
      <c r="AY19" s="874"/>
      <c r="AZ19" s="879"/>
      <c r="BA19" s="880"/>
      <c r="BB19" s="814"/>
      <c r="BC19" s="736"/>
      <c r="BD19" s="736"/>
      <c r="BE19" s="736"/>
      <c r="BF19" s="815"/>
    </row>
    <row r="20" spans="2:58" ht="20.25" hidden="1" customHeight="1" x14ac:dyDescent="0.15">
      <c r="B20" s="904"/>
      <c r="C20" s="909"/>
      <c r="D20" s="910"/>
      <c r="E20" s="911"/>
      <c r="F20" s="306"/>
      <c r="G20" s="916"/>
      <c r="H20" s="919"/>
      <c r="I20" s="910"/>
      <c r="J20" s="910"/>
      <c r="K20" s="911"/>
      <c r="L20" s="919"/>
      <c r="M20" s="910"/>
      <c r="N20" s="910"/>
      <c r="O20" s="922"/>
      <c r="P20" s="927"/>
      <c r="Q20" s="928"/>
      <c r="R20" s="929"/>
      <c r="S20" s="307">
        <f>WEEKDAY(DATE($AC$2,$AG$2,1))</f>
        <v>2</v>
      </c>
      <c r="T20" s="308">
        <f>WEEKDAY(DATE($AC$2,$AG$2,2))</f>
        <v>3</v>
      </c>
      <c r="U20" s="308">
        <f>WEEKDAY(DATE($AC$2,$AG$2,3))</f>
        <v>4</v>
      </c>
      <c r="V20" s="308">
        <f>WEEKDAY(DATE($AC$2,$AG$2,4))</f>
        <v>5</v>
      </c>
      <c r="W20" s="308">
        <f>WEEKDAY(DATE($AC$2,$AG$2,5))</f>
        <v>6</v>
      </c>
      <c r="X20" s="308">
        <f>WEEKDAY(DATE($AC$2,$AG$2,6))</f>
        <v>7</v>
      </c>
      <c r="Y20" s="309">
        <f>WEEKDAY(DATE($AC$2,$AG$2,7))</f>
        <v>1</v>
      </c>
      <c r="Z20" s="307">
        <f>WEEKDAY(DATE($AC$2,$AG$2,8))</f>
        <v>2</v>
      </c>
      <c r="AA20" s="308">
        <f>WEEKDAY(DATE($AC$2,$AG$2,9))</f>
        <v>3</v>
      </c>
      <c r="AB20" s="308">
        <f>WEEKDAY(DATE($AC$2,$AG$2,10))</f>
        <v>4</v>
      </c>
      <c r="AC20" s="308">
        <f>WEEKDAY(DATE($AC$2,$AG$2,11))</f>
        <v>5</v>
      </c>
      <c r="AD20" s="308">
        <f>WEEKDAY(DATE($AC$2,$AG$2,12))</f>
        <v>6</v>
      </c>
      <c r="AE20" s="308">
        <f>WEEKDAY(DATE($AC$2,$AG$2,13))</f>
        <v>7</v>
      </c>
      <c r="AF20" s="309">
        <f>WEEKDAY(DATE($AC$2,$AG$2,14))</f>
        <v>1</v>
      </c>
      <c r="AG20" s="307">
        <f>WEEKDAY(DATE($AC$2,$AG$2,15))</f>
        <v>2</v>
      </c>
      <c r="AH20" s="308">
        <f>WEEKDAY(DATE($AC$2,$AG$2,16))</f>
        <v>3</v>
      </c>
      <c r="AI20" s="308">
        <f>WEEKDAY(DATE($AC$2,$AG$2,17))</f>
        <v>4</v>
      </c>
      <c r="AJ20" s="308">
        <f>WEEKDAY(DATE($AC$2,$AG$2,18))</f>
        <v>5</v>
      </c>
      <c r="AK20" s="308">
        <f>WEEKDAY(DATE($AC$2,$AG$2,19))</f>
        <v>6</v>
      </c>
      <c r="AL20" s="308">
        <f>WEEKDAY(DATE($AC$2,$AG$2,20))</f>
        <v>7</v>
      </c>
      <c r="AM20" s="309">
        <f>WEEKDAY(DATE($AC$2,$AG$2,21))</f>
        <v>1</v>
      </c>
      <c r="AN20" s="307">
        <f>WEEKDAY(DATE($AC$2,$AG$2,22))</f>
        <v>2</v>
      </c>
      <c r="AO20" s="308">
        <f>WEEKDAY(DATE($AC$2,$AG$2,23))</f>
        <v>3</v>
      </c>
      <c r="AP20" s="308">
        <f>WEEKDAY(DATE($AC$2,$AG$2,24))</f>
        <v>4</v>
      </c>
      <c r="AQ20" s="308">
        <f>WEEKDAY(DATE($AC$2,$AG$2,25))</f>
        <v>5</v>
      </c>
      <c r="AR20" s="308">
        <f>WEEKDAY(DATE($AC$2,$AG$2,26))</f>
        <v>6</v>
      </c>
      <c r="AS20" s="308">
        <f>WEEKDAY(DATE($AC$2,$AG$2,27))</f>
        <v>7</v>
      </c>
      <c r="AT20" s="309">
        <f>WEEKDAY(DATE($AC$2,$AG$2,28))</f>
        <v>1</v>
      </c>
      <c r="AU20" s="307">
        <f>IF(AU19=29,WEEKDAY(DATE($AC$2,$AG$2,29)),0)</f>
        <v>0</v>
      </c>
      <c r="AV20" s="308">
        <f>IF(AV19=30,WEEKDAY(DATE($AC$2,$AG$2,30)),0)</f>
        <v>0</v>
      </c>
      <c r="AW20" s="309">
        <f>IF(AW19=31,WEEKDAY(DATE($AC$2,$AG$2,31)),0)</f>
        <v>0</v>
      </c>
      <c r="AX20" s="873"/>
      <c r="AY20" s="874"/>
      <c r="AZ20" s="879"/>
      <c r="BA20" s="880"/>
      <c r="BB20" s="814"/>
      <c r="BC20" s="736"/>
      <c r="BD20" s="736"/>
      <c r="BE20" s="736"/>
      <c r="BF20" s="815"/>
    </row>
    <row r="21" spans="2:58" ht="22.5" customHeight="1" thickBot="1" x14ac:dyDescent="0.2">
      <c r="B21" s="905"/>
      <c r="C21" s="912"/>
      <c r="D21" s="913"/>
      <c r="E21" s="914"/>
      <c r="F21" s="311"/>
      <c r="G21" s="917"/>
      <c r="H21" s="920"/>
      <c r="I21" s="913"/>
      <c r="J21" s="913"/>
      <c r="K21" s="914"/>
      <c r="L21" s="920"/>
      <c r="M21" s="913"/>
      <c r="N21" s="913"/>
      <c r="O21" s="923"/>
      <c r="P21" s="930"/>
      <c r="Q21" s="931"/>
      <c r="R21" s="932"/>
      <c r="S21" s="312" t="str">
        <f>IF(S20=1,"日",IF(S20=2,"月",IF(S20=3,"火",IF(S20=4,"水",IF(S20=5,"木",IF(S20=6,"金","土"))))))</f>
        <v>月</v>
      </c>
      <c r="T21" s="313" t="str">
        <f t="shared" ref="T21:AT21" si="0">IF(T20=1,"日",IF(T20=2,"月",IF(T20=3,"火",IF(T20=4,"水",IF(T20=5,"木",IF(T20=6,"金","土"))))))</f>
        <v>火</v>
      </c>
      <c r="U21" s="313" t="str">
        <f t="shared" si="0"/>
        <v>水</v>
      </c>
      <c r="V21" s="313" t="str">
        <f t="shared" si="0"/>
        <v>木</v>
      </c>
      <c r="W21" s="313" t="str">
        <f t="shared" si="0"/>
        <v>金</v>
      </c>
      <c r="X21" s="313" t="str">
        <f t="shared" si="0"/>
        <v>土</v>
      </c>
      <c r="Y21" s="314" t="str">
        <f t="shared" si="0"/>
        <v>日</v>
      </c>
      <c r="Z21" s="312" t="str">
        <f>IF(Z20=1,"日",IF(Z20=2,"月",IF(Z20=3,"火",IF(Z20=4,"水",IF(Z20=5,"木",IF(Z20=6,"金","土"))))))</f>
        <v>月</v>
      </c>
      <c r="AA21" s="313" t="str">
        <f t="shared" si="0"/>
        <v>火</v>
      </c>
      <c r="AB21" s="313" t="str">
        <f t="shared" si="0"/>
        <v>水</v>
      </c>
      <c r="AC21" s="313" t="str">
        <f t="shared" si="0"/>
        <v>木</v>
      </c>
      <c r="AD21" s="313" t="str">
        <f t="shared" si="0"/>
        <v>金</v>
      </c>
      <c r="AE21" s="313" t="str">
        <f t="shared" si="0"/>
        <v>土</v>
      </c>
      <c r="AF21" s="314" t="str">
        <f t="shared" si="0"/>
        <v>日</v>
      </c>
      <c r="AG21" s="312" t="str">
        <f>IF(AG20=1,"日",IF(AG20=2,"月",IF(AG20=3,"火",IF(AG20=4,"水",IF(AG20=5,"木",IF(AG20=6,"金","土"))))))</f>
        <v>月</v>
      </c>
      <c r="AH21" s="313" t="str">
        <f t="shared" si="0"/>
        <v>火</v>
      </c>
      <c r="AI21" s="313" t="str">
        <f t="shared" si="0"/>
        <v>水</v>
      </c>
      <c r="AJ21" s="313" t="str">
        <f t="shared" si="0"/>
        <v>木</v>
      </c>
      <c r="AK21" s="313" t="str">
        <f t="shared" si="0"/>
        <v>金</v>
      </c>
      <c r="AL21" s="313" t="str">
        <f t="shared" si="0"/>
        <v>土</v>
      </c>
      <c r="AM21" s="314" t="str">
        <f t="shared" si="0"/>
        <v>日</v>
      </c>
      <c r="AN21" s="312" t="str">
        <f>IF(AN20=1,"日",IF(AN20=2,"月",IF(AN20=3,"火",IF(AN20=4,"水",IF(AN20=5,"木",IF(AN20=6,"金","土"))))))</f>
        <v>月</v>
      </c>
      <c r="AO21" s="313" t="str">
        <f t="shared" si="0"/>
        <v>火</v>
      </c>
      <c r="AP21" s="313" t="str">
        <f t="shared" si="0"/>
        <v>水</v>
      </c>
      <c r="AQ21" s="313" t="str">
        <f t="shared" si="0"/>
        <v>木</v>
      </c>
      <c r="AR21" s="313" t="str">
        <f t="shared" si="0"/>
        <v>金</v>
      </c>
      <c r="AS21" s="313" t="str">
        <f t="shared" si="0"/>
        <v>土</v>
      </c>
      <c r="AT21" s="314" t="str">
        <f t="shared" si="0"/>
        <v>日</v>
      </c>
      <c r="AU21" s="313" t="str">
        <f>IF(AU20=1,"日",IF(AU20=2,"月",IF(AU20=3,"火",IF(AU20=4,"水",IF(AU20=5,"木",IF(AU20=6,"金",IF(AU20=0,"","土")))))))</f>
        <v/>
      </c>
      <c r="AV21" s="313" t="str">
        <f>IF(AV20=1,"日",IF(AV20=2,"月",IF(AV20=3,"火",IF(AV20=4,"水",IF(AV20=5,"木",IF(AV20=6,"金",IF(AV20=0,"","土")))))))</f>
        <v/>
      </c>
      <c r="AW21" s="313" t="str">
        <f>IF(AW20=1,"日",IF(AW20=2,"月",IF(AW20=3,"火",IF(AW20=4,"水",IF(AW20=5,"木",IF(AW20=6,"金",IF(AW20=0,"","土")))))))</f>
        <v/>
      </c>
      <c r="AX21" s="875"/>
      <c r="AY21" s="876"/>
      <c r="AZ21" s="881"/>
      <c r="BA21" s="882"/>
      <c r="BB21" s="816"/>
      <c r="BC21" s="817"/>
      <c r="BD21" s="817"/>
      <c r="BE21" s="817"/>
      <c r="BF21" s="818"/>
    </row>
    <row r="22" spans="2:58" ht="20.25" customHeight="1" x14ac:dyDescent="0.15">
      <c r="B22" s="1033">
        <v>1</v>
      </c>
      <c r="C22" s="1034" t="s">
        <v>483</v>
      </c>
      <c r="D22" s="1035"/>
      <c r="E22" s="1036"/>
      <c r="F22" s="315"/>
      <c r="G22" s="861" t="s">
        <v>478</v>
      </c>
      <c r="H22" s="862" t="s">
        <v>650</v>
      </c>
      <c r="I22" s="863"/>
      <c r="J22" s="863"/>
      <c r="K22" s="864"/>
      <c r="L22" s="865" t="s">
        <v>480</v>
      </c>
      <c r="M22" s="866"/>
      <c r="N22" s="866"/>
      <c r="O22" s="867"/>
      <c r="P22" s="868" t="s">
        <v>651</v>
      </c>
      <c r="Q22" s="869"/>
      <c r="R22" s="870"/>
      <c r="S22" s="316" t="s">
        <v>652</v>
      </c>
      <c r="T22" s="317" t="s">
        <v>481</v>
      </c>
      <c r="U22" s="317"/>
      <c r="V22" s="317" t="s">
        <v>653</v>
      </c>
      <c r="W22" s="317" t="s">
        <v>653</v>
      </c>
      <c r="X22" s="317"/>
      <c r="Y22" s="318" t="s">
        <v>652</v>
      </c>
      <c r="Z22" s="316" t="s">
        <v>653</v>
      </c>
      <c r="AA22" s="317" t="s">
        <v>652</v>
      </c>
      <c r="AB22" s="317"/>
      <c r="AC22" s="317" t="s">
        <v>653</v>
      </c>
      <c r="AD22" s="317" t="s">
        <v>652</v>
      </c>
      <c r="AE22" s="317"/>
      <c r="AF22" s="318" t="s">
        <v>654</v>
      </c>
      <c r="AG22" s="316" t="s">
        <v>653</v>
      </c>
      <c r="AH22" s="317" t="s">
        <v>652</v>
      </c>
      <c r="AI22" s="317"/>
      <c r="AJ22" s="317" t="s">
        <v>653</v>
      </c>
      <c r="AK22" s="317" t="s">
        <v>655</v>
      </c>
      <c r="AL22" s="317"/>
      <c r="AM22" s="318" t="s">
        <v>656</v>
      </c>
      <c r="AN22" s="316" t="s">
        <v>652</v>
      </c>
      <c r="AO22" s="317" t="s">
        <v>652</v>
      </c>
      <c r="AP22" s="317"/>
      <c r="AQ22" s="317" t="s">
        <v>657</v>
      </c>
      <c r="AR22" s="317" t="s">
        <v>657</v>
      </c>
      <c r="AS22" s="317"/>
      <c r="AT22" s="318" t="s">
        <v>652</v>
      </c>
      <c r="AU22" s="316"/>
      <c r="AV22" s="317"/>
      <c r="AW22" s="317"/>
      <c r="AX22" s="891"/>
      <c r="AY22" s="892"/>
      <c r="AZ22" s="893"/>
      <c r="BA22" s="894"/>
      <c r="BB22" s="895"/>
      <c r="BC22" s="896"/>
      <c r="BD22" s="896"/>
      <c r="BE22" s="896"/>
      <c r="BF22" s="897"/>
    </row>
    <row r="23" spans="2:58" ht="20.25" customHeight="1" x14ac:dyDescent="0.15">
      <c r="B23" s="1013"/>
      <c r="C23" s="1027"/>
      <c r="D23" s="1028"/>
      <c r="E23" s="1029"/>
      <c r="F23" s="319"/>
      <c r="G23" s="748"/>
      <c r="H23" s="753"/>
      <c r="I23" s="751"/>
      <c r="J23" s="751"/>
      <c r="K23" s="752"/>
      <c r="L23" s="757"/>
      <c r="M23" s="758"/>
      <c r="N23" s="758"/>
      <c r="O23" s="759"/>
      <c r="P23" s="787" t="s">
        <v>484</v>
      </c>
      <c r="Q23" s="788"/>
      <c r="R23" s="789"/>
      <c r="S23" s="320">
        <f>IF(S22="","",VLOOKUP(S22,'【記載例】シフト記号表（勤務時間帯）'!$C$6:$K$35,9,FALSE))</f>
        <v>8</v>
      </c>
      <c r="T23" s="321">
        <f>IF(T22="","",VLOOKUP(T22,'【記載例】シフト記号表（勤務時間帯）'!$C$6:$K$35,9,FALSE))</f>
        <v>8</v>
      </c>
      <c r="U23" s="321" t="str">
        <f>IF(U22="","",VLOOKUP(U22,'【記載例】シフト記号表（勤務時間帯）'!$C$6:$K$35,9,FALSE))</f>
        <v/>
      </c>
      <c r="V23" s="321">
        <f>IF(V22="","",VLOOKUP(V22,'【記載例】シフト記号表（勤務時間帯）'!$C$6:$K$35,9,FALSE))</f>
        <v>8</v>
      </c>
      <c r="W23" s="321">
        <f>IF(W22="","",VLOOKUP(W22,'【記載例】シフト記号表（勤務時間帯）'!$C$6:$K$35,9,FALSE))</f>
        <v>8</v>
      </c>
      <c r="X23" s="321" t="str">
        <f>IF(X22="","",VLOOKUP(X22,'【記載例】シフト記号表（勤務時間帯）'!$C$6:$K$35,9,FALSE))</f>
        <v/>
      </c>
      <c r="Y23" s="322">
        <f>IF(Y22="","",VLOOKUP(Y22,'【記載例】シフト記号表（勤務時間帯）'!$C$6:$K$35,9,FALSE))</f>
        <v>8</v>
      </c>
      <c r="Z23" s="320">
        <f>IF(Z22="","",VLOOKUP(Z22,'【記載例】シフト記号表（勤務時間帯）'!$C$6:$K$35,9,FALSE))</f>
        <v>8</v>
      </c>
      <c r="AA23" s="321">
        <f>IF(AA22="","",VLOOKUP(AA22,'【記載例】シフト記号表（勤務時間帯）'!$C$6:$K$35,9,FALSE))</f>
        <v>8</v>
      </c>
      <c r="AB23" s="321" t="str">
        <f>IF(AB22="","",VLOOKUP(AB22,'【記載例】シフト記号表（勤務時間帯）'!$C$6:$K$35,9,FALSE))</f>
        <v/>
      </c>
      <c r="AC23" s="321">
        <f>IF(AC22="","",VLOOKUP(AC22,'【記載例】シフト記号表（勤務時間帯）'!$C$6:$K$35,9,FALSE))</f>
        <v>8</v>
      </c>
      <c r="AD23" s="321">
        <f>IF(AD22="","",VLOOKUP(AD22,'【記載例】シフト記号表（勤務時間帯）'!$C$6:$K$35,9,FALSE))</f>
        <v>8</v>
      </c>
      <c r="AE23" s="321" t="str">
        <f>IF(AE22="","",VLOOKUP(AE22,'【記載例】シフト記号表（勤務時間帯）'!$C$6:$K$35,9,FALSE))</f>
        <v/>
      </c>
      <c r="AF23" s="322">
        <f>IF(AF22="","",VLOOKUP(AF22,'【記載例】シフト記号表（勤務時間帯）'!$C$6:$K$35,9,FALSE))</f>
        <v>8</v>
      </c>
      <c r="AG23" s="320">
        <f>IF(AG22="","",VLOOKUP(AG22,'【記載例】シフト記号表（勤務時間帯）'!$C$6:$K$35,9,FALSE))</f>
        <v>8</v>
      </c>
      <c r="AH23" s="321">
        <f>IF(AH22="","",VLOOKUP(AH22,'【記載例】シフト記号表（勤務時間帯）'!$C$6:$K$35,9,FALSE))</f>
        <v>8</v>
      </c>
      <c r="AI23" s="321" t="str">
        <f>IF(AI22="","",VLOOKUP(AI22,'【記載例】シフト記号表（勤務時間帯）'!$C$6:$K$35,9,FALSE))</f>
        <v/>
      </c>
      <c r="AJ23" s="321">
        <f>IF(AJ22="","",VLOOKUP(AJ22,'【記載例】シフト記号表（勤務時間帯）'!$C$6:$K$35,9,FALSE))</f>
        <v>8</v>
      </c>
      <c r="AK23" s="321">
        <f>IF(AK22="","",VLOOKUP(AK22,'【記載例】シフト記号表（勤務時間帯）'!$C$6:$K$35,9,FALSE))</f>
        <v>8</v>
      </c>
      <c r="AL23" s="321" t="str">
        <f>IF(AL22="","",VLOOKUP(AL22,'【記載例】シフト記号表（勤務時間帯）'!$C$6:$K$35,9,FALSE))</f>
        <v/>
      </c>
      <c r="AM23" s="322">
        <f>IF(AM22="","",VLOOKUP(AM22,'【記載例】シフト記号表（勤務時間帯）'!$C$6:$K$35,9,FALSE))</f>
        <v>8</v>
      </c>
      <c r="AN23" s="320">
        <f>IF(AN22="","",VLOOKUP(AN22,'【記載例】シフト記号表（勤務時間帯）'!$C$6:$K$35,9,FALSE))</f>
        <v>8</v>
      </c>
      <c r="AO23" s="321">
        <f>IF(AO22="","",VLOOKUP(AO22,'【記載例】シフト記号表（勤務時間帯）'!$C$6:$K$35,9,FALSE))</f>
        <v>8</v>
      </c>
      <c r="AP23" s="321" t="str">
        <f>IF(AP22="","",VLOOKUP(AP22,'【記載例】シフト記号表（勤務時間帯）'!$C$6:$K$35,9,FALSE))</f>
        <v/>
      </c>
      <c r="AQ23" s="321">
        <f>IF(AQ22="","",VLOOKUP(AQ22,'【記載例】シフト記号表（勤務時間帯）'!$C$6:$K$35,9,FALSE))</f>
        <v>8</v>
      </c>
      <c r="AR23" s="321">
        <f>IF(AR22="","",VLOOKUP(AR22,'【記載例】シフト記号表（勤務時間帯）'!$C$6:$K$35,9,FALSE))</f>
        <v>8</v>
      </c>
      <c r="AS23" s="321" t="str">
        <f>IF(AS22="","",VLOOKUP(AS22,'【記載例】シフト記号表（勤務時間帯）'!$C$6:$K$35,9,FALSE))</f>
        <v/>
      </c>
      <c r="AT23" s="322">
        <f>IF(AT22="","",VLOOKUP(AT22,'【記載例】シフト記号表（勤務時間帯）'!$C$6:$K$35,9,FALSE))</f>
        <v>8</v>
      </c>
      <c r="AU23" s="320" t="str">
        <f>IF(AU22="","",VLOOKUP(AU22,'【記載例】シフト記号表（勤務時間帯）'!$C$6:$K$35,9,FALSE))</f>
        <v/>
      </c>
      <c r="AV23" s="321" t="str">
        <f>IF(AV22="","",VLOOKUP(AV22,'【記載例】シフト記号表（勤務時間帯）'!$C$6:$K$35,9,FALSE))</f>
        <v/>
      </c>
      <c r="AW23" s="321" t="str">
        <f>IF(AW22="","",VLOOKUP(AW22,'【記載例】シフト記号表（勤務時間帯）'!$C$6:$K$35,9,FALSE))</f>
        <v/>
      </c>
      <c r="AX23" s="790">
        <f>IF($BB$3="４週",SUM(S23:AT23),IF($BB$3="暦月",SUM(S23:AW23),""))</f>
        <v>160</v>
      </c>
      <c r="AY23" s="791"/>
      <c r="AZ23" s="792">
        <f>IF($BB$3="４週",AX23/4,IF($BB$3="暦月",【記載例】勤務形態一覧表!AX23/(【記載例】勤務形態一覧表!$BB$8/7),""))</f>
        <v>40</v>
      </c>
      <c r="BA23" s="793"/>
      <c r="BB23" s="822"/>
      <c r="BC23" s="823"/>
      <c r="BD23" s="823"/>
      <c r="BE23" s="823"/>
      <c r="BF23" s="824"/>
    </row>
    <row r="24" spans="2:58" ht="20.25" customHeight="1" x14ac:dyDescent="0.15">
      <c r="B24" s="1013"/>
      <c r="C24" s="1030"/>
      <c r="D24" s="1031"/>
      <c r="E24" s="1032"/>
      <c r="F24" s="323" t="str">
        <f>C22</f>
        <v>管理者</v>
      </c>
      <c r="G24" s="748"/>
      <c r="H24" s="753"/>
      <c r="I24" s="751"/>
      <c r="J24" s="751"/>
      <c r="K24" s="752"/>
      <c r="L24" s="757"/>
      <c r="M24" s="758"/>
      <c r="N24" s="758"/>
      <c r="O24" s="759"/>
      <c r="P24" s="828" t="s">
        <v>485</v>
      </c>
      <c r="Q24" s="829"/>
      <c r="R24" s="830"/>
      <c r="S24" s="324">
        <f>IF(S22="","",VLOOKUP(S22,'【記載例】シフト記号表（勤務時間帯）'!$C$6:$U$35,19,FALSE))</f>
        <v>7</v>
      </c>
      <c r="T24" s="325">
        <f>IF(T22="","",VLOOKUP(T22,'【記載例】シフト記号表（勤務時間帯）'!$C$6:$U$35,19,FALSE))</f>
        <v>7</v>
      </c>
      <c r="U24" s="325" t="str">
        <f>IF(U22="","",VLOOKUP(U22,'【記載例】シフト記号表（勤務時間帯）'!$C$6:$U$35,19,FALSE))</f>
        <v/>
      </c>
      <c r="V24" s="325">
        <f>IF(V22="","",VLOOKUP(V22,'【記載例】シフト記号表（勤務時間帯）'!$C$6:$U$35,19,FALSE))</f>
        <v>7</v>
      </c>
      <c r="W24" s="325">
        <f>IF(W22="","",VLOOKUP(W22,'【記載例】シフト記号表（勤務時間帯）'!$C$6:$U$35,19,FALSE))</f>
        <v>7</v>
      </c>
      <c r="X24" s="325" t="str">
        <f>IF(X22="","",VLOOKUP(X22,'【記載例】シフト記号表（勤務時間帯）'!$C$6:$U$35,19,FALSE))</f>
        <v/>
      </c>
      <c r="Y24" s="326">
        <f>IF(Y22="","",VLOOKUP(Y22,'【記載例】シフト記号表（勤務時間帯）'!$C$6:$U$35,19,FALSE))</f>
        <v>7</v>
      </c>
      <c r="Z24" s="324">
        <f>IF(Z22="","",VLOOKUP(Z22,'【記載例】シフト記号表（勤務時間帯）'!$C$6:$U$35,19,FALSE))</f>
        <v>7</v>
      </c>
      <c r="AA24" s="325">
        <f>IF(AA22="","",VLOOKUP(AA22,'【記載例】シフト記号表（勤務時間帯）'!$C$6:$U$35,19,FALSE))</f>
        <v>7</v>
      </c>
      <c r="AB24" s="325" t="str">
        <f>IF(AB22="","",VLOOKUP(AB22,'【記載例】シフト記号表（勤務時間帯）'!$C$6:$U$35,19,FALSE))</f>
        <v/>
      </c>
      <c r="AC24" s="325">
        <f>IF(AC22="","",VLOOKUP(AC22,'【記載例】シフト記号表（勤務時間帯）'!$C$6:$U$35,19,FALSE))</f>
        <v>7</v>
      </c>
      <c r="AD24" s="325">
        <f>IF(AD22="","",VLOOKUP(AD22,'【記載例】シフト記号表（勤務時間帯）'!$C$6:$U$35,19,FALSE))</f>
        <v>7</v>
      </c>
      <c r="AE24" s="325" t="str">
        <f>IF(AE22="","",VLOOKUP(AE22,'【記載例】シフト記号表（勤務時間帯）'!$C$6:$U$35,19,FALSE))</f>
        <v/>
      </c>
      <c r="AF24" s="326">
        <f>IF(AF22="","",VLOOKUP(AF22,'【記載例】シフト記号表（勤務時間帯）'!$C$6:$U$35,19,FALSE))</f>
        <v>7</v>
      </c>
      <c r="AG24" s="324">
        <f>IF(AG22="","",VLOOKUP(AG22,'【記載例】シフト記号表（勤務時間帯）'!$C$6:$U$35,19,FALSE))</f>
        <v>7</v>
      </c>
      <c r="AH24" s="325">
        <f>IF(AH22="","",VLOOKUP(AH22,'【記載例】シフト記号表（勤務時間帯）'!$C$6:$U$35,19,FALSE))</f>
        <v>7</v>
      </c>
      <c r="AI24" s="325" t="str">
        <f>IF(AI22="","",VLOOKUP(AI22,'【記載例】シフト記号表（勤務時間帯）'!$C$6:$U$35,19,FALSE))</f>
        <v/>
      </c>
      <c r="AJ24" s="325">
        <f>IF(AJ22="","",VLOOKUP(AJ22,'【記載例】シフト記号表（勤務時間帯）'!$C$6:$U$35,19,FALSE))</f>
        <v>7</v>
      </c>
      <c r="AK24" s="325">
        <f>IF(AK22="","",VLOOKUP(AK22,'【記載例】シフト記号表（勤務時間帯）'!$C$6:$U$35,19,FALSE))</f>
        <v>7</v>
      </c>
      <c r="AL24" s="325" t="str">
        <f>IF(AL22="","",VLOOKUP(AL22,'【記載例】シフト記号表（勤務時間帯）'!$C$6:$U$35,19,FALSE))</f>
        <v/>
      </c>
      <c r="AM24" s="326">
        <f>IF(AM22="","",VLOOKUP(AM22,'【記載例】シフト記号表（勤務時間帯）'!$C$6:$U$35,19,FALSE))</f>
        <v>7</v>
      </c>
      <c r="AN24" s="324">
        <f>IF(AN22="","",VLOOKUP(AN22,'【記載例】シフト記号表（勤務時間帯）'!$C$6:$U$35,19,FALSE))</f>
        <v>7</v>
      </c>
      <c r="AO24" s="325">
        <f>IF(AO22="","",VLOOKUP(AO22,'【記載例】シフト記号表（勤務時間帯）'!$C$6:$U$35,19,FALSE))</f>
        <v>7</v>
      </c>
      <c r="AP24" s="325" t="str">
        <f>IF(AP22="","",VLOOKUP(AP22,'【記載例】シフト記号表（勤務時間帯）'!$C$6:$U$35,19,FALSE))</f>
        <v/>
      </c>
      <c r="AQ24" s="325">
        <f>IF(AQ22="","",VLOOKUP(AQ22,'【記載例】シフト記号表（勤務時間帯）'!$C$6:$U$35,19,FALSE))</f>
        <v>7</v>
      </c>
      <c r="AR24" s="325">
        <f>IF(AR22="","",VLOOKUP(AR22,'【記載例】シフト記号表（勤務時間帯）'!$C$6:$U$35,19,FALSE))</f>
        <v>7</v>
      </c>
      <c r="AS24" s="325" t="str">
        <f>IF(AS22="","",VLOOKUP(AS22,'【記載例】シフト記号表（勤務時間帯）'!$C$6:$U$35,19,FALSE))</f>
        <v/>
      </c>
      <c r="AT24" s="326">
        <f>IF(AT22="","",VLOOKUP(AT22,'【記載例】シフト記号表（勤務時間帯）'!$C$6:$U$35,19,FALSE))</f>
        <v>7</v>
      </c>
      <c r="AU24" s="324" t="str">
        <f>IF(AU22="","",VLOOKUP(AU22,'【記載例】シフト記号表（勤務時間帯）'!$C$6:$U$35,19,FALSE))</f>
        <v/>
      </c>
      <c r="AV24" s="325" t="str">
        <f>IF(AV22="","",VLOOKUP(AV22,'【記載例】シフト記号表（勤務時間帯）'!$C$6:$U$35,19,FALSE))</f>
        <v/>
      </c>
      <c r="AW24" s="325" t="str">
        <f>IF(AW22="","",VLOOKUP(AW22,'【記載例】シフト記号表（勤務時間帯）'!$C$6:$U$35,19,FALSE))</f>
        <v/>
      </c>
      <c r="AX24" s="797">
        <f>IF($BB$3="４週",SUM(S24:AT24),IF($BB$3="暦月",SUM(S24:AW24),""))</f>
        <v>140</v>
      </c>
      <c r="AY24" s="798"/>
      <c r="AZ24" s="799">
        <f>IF($BB$3="４週",AX24/4,IF($BB$3="暦月",【記載例】勤務形態一覧表!AX24/(【記載例】勤務形態一覧表!$BB$8/7),""))</f>
        <v>35</v>
      </c>
      <c r="BA24" s="800"/>
      <c r="BB24" s="825"/>
      <c r="BC24" s="826"/>
      <c r="BD24" s="826"/>
      <c r="BE24" s="826"/>
      <c r="BF24" s="827"/>
    </row>
    <row r="25" spans="2:58" ht="20.25" customHeight="1" x14ac:dyDescent="0.15">
      <c r="B25" s="1013">
        <f>B22+1</f>
        <v>2</v>
      </c>
      <c r="C25" s="1024" t="s">
        <v>488</v>
      </c>
      <c r="D25" s="1025"/>
      <c r="E25" s="1026"/>
      <c r="F25" s="327"/>
      <c r="G25" s="747" t="s">
        <v>478</v>
      </c>
      <c r="H25" s="750" t="s">
        <v>486</v>
      </c>
      <c r="I25" s="751"/>
      <c r="J25" s="751"/>
      <c r="K25" s="752"/>
      <c r="L25" s="754" t="s">
        <v>487</v>
      </c>
      <c r="M25" s="755"/>
      <c r="N25" s="755"/>
      <c r="O25" s="756"/>
      <c r="P25" s="763" t="s">
        <v>651</v>
      </c>
      <c r="Q25" s="764"/>
      <c r="R25" s="765"/>
      <c r="S25" s="316"/>
      <c r="T25" s="317" t="s">
        <v>654</v>
      </c>
      <c r="U25" s="317" t="s">
        <v>658</v>
      </c>
      <c r="V25" s="317" t="s">
        <v>653</v>
      </c>
      <c r="W25" s="317" t="s">
        <v>653</v>
      </c>
      <c r="X25" s="317" t="s">
        <v>656</v>
      </c>
      <c r="Y25" s="318"/>
      <c r="Z25" s="316"/>
      <c r="AA25" s="317" t="s">
        <v>659</v>
      </c>
      <c r="AB25" s="317" t="s">
        <v>654</v>
      </c>
      <c r="AC25" s="317" t="s">
        <v>659</v>
      </c>
      <c r="AD25" s="317" t="s">
        <v>654</v>
      </c>
      <c r="AE25" s="317" t="s">
        <v>652</v>
      </c>
      <c r="AF25" s="318"/>
      <c r="AG25" s="316"/>
      <c r="AH25" s="317" t="s">
        <v>659</v>
      </c>
      <c r="AI25" s="317" t="s">
        <v>659</v>
      </c>
      <c r="AJ25" s="317" t="s">
        <v>659</v>
      </c>
      <c r="AK25" s="317" t="s">
        <v>659</v>
      </c>
      <c r="AL25" s="317" t="s">
        <v>657</v>
      </c>
      <c r="AM25" s="318"/>
      <c r="AN25" s="316"/>
      <c r="AO25" s="317" t="s">
        <v>652</v>
      </c>
      <c r="AP25" s="317" t="s">
        <v>659</v>
      </c>
      <c r="AQ25" s="317" t="s">
        <v>659</v>
      </c>
      <c r="AR25" s="317" t="s">
        <v>652</v>
      </c>
      <c r="AS25" s="317" t="s">
        <v>659</v>
      </c>
      <c r="AT25" s="318"/>
      <c r="AU25" s="316"/>
      <c r="AV25" s="317"/>
      <c r="AW25" s="317"/>
      <c r="AX25" s="778"/>
      <c r="AY25" s="779"/>
      <c r="AZ25" s="780"/>
      <c r="BA25" s="781"/>
      <c r="BB25" s="819"/>
      <c r="BC25" s="820"/>
      <c r="BD25" s="820"/>
      <c r="BE25" s="820"/>
      <c r="BF25" s="821"/>
    </row>
    <row r="26" spans="2:58" ht="20.25" customHeight="1" x14ac:dyDescent="0.15">
      <c r="B26" s="1013"/>
      <c r="C26" s="1027"/>
      <c r="D26" s="1028"/>
      <c r="E26" s="1029"/>
      <c r="F26" s="319"/>
      <c r="G26" s="748"/>
      <c r="H26" s="753"/>
      <c r="I26" s="751"/>
      <c r="J26" s="751"/>
      <c r="K26" s="752"/>
      <c r="L26" s="757"/>
      <c r="M26" s="758"/>
      <c r="N26" s="758"/>
      <c r="O26" s="759"/>
      <c r="P26" s="787" t="s">
        <v>484</v>
      </c>
      <c r="Q26" s="788"/>
      <c r="R26" s="789"/>
      <c r="S26" s="320" t="str">
        <f>IF(S25="","",VLOOKUP(S25,'【記載例】シフト記号表（勤務時間帯）'!$C$6:$K$35,9,FALSE))</f>
        <v/>
      </c>
      <c r="T26" s="321">
        <f>IF(T25="","",VLOOKUP(T25,'【記載例】シフト記号表（勤務時間帯）'!$C$6:$K$35,9,FALSE))</f>
        <v>8</v>
      </c>
      <c r="U26" s="321">
        <f>IF(U25="","",VLOOKUP(U25,'【記載例】シフト記号表（勤務時間帯）'!$C$6:$K$35,9,FALSE))</f>
        <v>8</v>
      </c>
      <c r="V26" s="321">
        <f>IF(V25="","",VLOOKUP(V25,'【記載例】シフト記号表（勤務時間帯）'!$C$6:$K$35,9,FALSE))</f>
        <v>8</v>
      </c>
      <c r="W26" s="321">
        <f>IF(W25="","",VLOOKUP(W25,'【記載例】シフト記号表（勤務時間帯）'!$C$6:$K$35,9,FALSE))</f>
        <v>8</v>
      </c>
      <c r="X26" s="321">
        <f>IF(X25="","",VLOOKUP(X25,'【記載例】シフト記号表（勤務時間帯）'!$C$6:$K$35,9,FALSE))</f>
        <v>8</v>
      </c>
      <c r="Y26" s="322" t="str">
        <f>IF(Y25="","",VLOOKUP(Y25,'【記載例】シフト記号表（勤務時間帯）'!$C$6:$K$35,9,FALSE))</f>
        <v/>
      </c>
      <c r="Z26" s="320" t="str">
        <f>IF(Z25="","",VLOOKUP(Z25,'【記載例】シフト記号表（勤務時間帯）'!$C$6:$K$35,9,FALSE))</f>
        <v/>
      </c>
      <c r="AA26" s="321">
        <f>IF(AA25="","",VLOOKUP(AA25,'【記載例】シフト記号表（勤務時間帯）'!$C$6:$K$35,9,FALSE))</f>
        <v>8</v>
      </c>
      <c r="AB26" s="321">
        <f>IF(AB25="","",VLOOKUP(AB25,'【記載例】シフト記号表（勤務時間帯）'!$C$6:$K$35,9,FALSE))</f>
        <v>8</v>
      </c>
      <c r="AC26" s="321">
        <f>IF(AC25="","",VLOOKUP(AC25,'【記載例】シフト記号表（勤務時間帯）'!$C$6:$K$35,9,FALSE))</f>
        <v>8</v>
      </c>
      <c r="AD26" s="321">
        <f>IF(AD25="","",VLOOKUP(AD25,'【記載例】シフト記号表（勤務時間帯）'!$C$6:$K$35,9,FALSE))</f>
        <v>8</v>
      </c>
      <c r="AE26" s="321">
        <f>IF(AE25="","",VLOOKUP(AE25,'【記載例】シフト記号表（勤務時間帯）'!$C$6:$K$35,9,FALSE))</f>
        <v>8</v>
      </c>
      <c r="AF26" s="322" t="str">
        <f>IF(AF25="","",VLOOKUP(AF25,'【記載例】シフト記号表（勤務時間帯）'!$C$6:$K$35,9,FALSE))</f>
        <v/>
      </c>
      <c r="AG26" s="320" t="str">
        <f>IF(AG25="","",VLOOKUP(AG25,'【記載例】シフト記号表（勤務時間帯）'!$C$6:$K$35,9,FALSE))</f>
        <v/>
      </c>
      <c r="AH26" s="321">
        <f>IF(AH25="","",VLOOKUP(AH25,'【記載例】シフト記号表（勤務時間帯）'!$C$6:$K$35,9,FALSE))</f>
        <v>8</v>
      </c>
      <c r="AI26" s="321">
        <f>IF(AI25="","",VLOOKUP(AI25,'【記載例】シフト記号表（勤務時間帯）'!$C$6:$K$35,9,FALSE))</f>
        <v>8</v>
      </c>
      <c r="AJ26" s="321">
        <f>IF(AJ25="","",VLOOKUP(AJ25,'【記載例】シフト記号表（勤務時間帯）'!$C$6:$K$35,9,FALSE))</f>
        <v>8</v>
      </c>
      <c r="AK26" s="321">
        <f>IF(AK25="","",VLOOKUP(AK25,'【記載例】シフト記号表（勤務時間帯）'!$C$6:$K$35,9,FALSE))</f>
        <v>8</v>
      </c>
      <c r="AL26" s="321">
        <f>IF(AL25="","",VLOOKUP(AL25,'【記載例】シフト記号表（勤務時間帯）'!$C$6:$K$35,9,FALSE))</f>
        <v>8</v>
      </c>
      <c r="AM26" s="322" t="str">
        <f>IF(AM25="","",VLOOKUP(AM25,'【記載例】シフト記号表（勤務時間帯）'!$C$6:$K$35,9,FALSE))</f>
        <v/>
      </c>
      <c r="AN26" s="320" t="str">
        <f>IF(AN25="","",VLOOKUP(AN25,'【記載例】シフト記号表（勤務時間帯）'!$C$6:$K$35,9,FALSE))</f>
        <v/>
      </c>
      <c r="AO26" s="321">
        <f>IF(AO25="","",VLOOKUP(AO25,'【記載例】シフト記号表（勤務時間帯）'!$C$6:$K$35,9,FALSE))</f>
        <v>8</v>
      </c>
      <c r="AP26" s="321">
        <f>IF(AP25="","",VLOOKUP(AP25,'【記載例】シフト記号表（勤務時間帯）'!$C$6:$K$35,9,FALSE))</f>
        <v>8</v>
      </c>
      <c r="AQ26" s="321">
        <f>IF(AQ25="","",VLOOKUP(AQ25,'【記載例】シフト記号表（勤務時間帯）'!$C$6:$K$35,9,FALSE))</f>
        <v>8</v>
      </c>
      <c r="AR26" s="321">
        <f>IF(AR25="","",VLOOKUP(AR25,'【記載例】シフト記号表（勤務時間帯）'!$C$6:$K$35,9,FALSE))</f>
        <v>8</v>
      </c>
      <c r="AS26" s="321">
        <f>IF(AS25="","",VLOOKUP(AS25,'【記載例】シフト記号表（勤務時間帯）'!$C$6:$K$35,9,FALSE))</f>
        <v>8</v>
      </c>
      <c r="AT26" s="322" t="str">
        <f>IF(AT25="","",VLOOKUP(AT25,'【記載例】シフト記号表（勤務時間帯）'!$C$6:$K$35,9,FALSE))</f>
        <v/>
      </c>
      <c r="AU26" s="320" t="str">
        <f>IF(AU25="","",VLOOKUP(AU25,'【記載例】シフト記号表（勤務時間帯）'!$C$6:$K$35,9,FALSE))</f>
        <v/>
      </c>
      <c r="AV26" s="321" t="str">
        <f>IF(AV25="","",VLOOKUP(AV25,'【記載例】シフト記号表（勤務時間帯）'!$C$6:$K$35,9,FALSE))</f>
        <v/>
      </c>
      <c r="AW26" s="321" t="str">
        <f>IF(AW25="","",VLOOKUP(AW25,'【記載例】シフト記号表（勤務時間帯）'!$C$6:$K$35,9,FALSE))</f>
        <v/>
      </c>
      <c r="AX26" s="790">
        <f>IF($BB$3="４週",SUM(S26:AT26),IF($BB$3="暦月",SUM(S26:AW26),""))</f>
        <v>160</v>
      </c>
      <c r="AY26" s="791"/>
      <c r="AZ26" s="792">
        <f>IF($BB$3="４週",AX26/4,IF($BB$3="暦月",【記載例】勤務形態一覧表!AX26/(【記載例】勤務形態一覧表!$BB$8/7),""))</f>
        <v>40</v>
      </c>
      <c r="BA26" s="793"/>
      <c r="BB26" s="822"/>
      <c r="BC26" s="823"/>
      <c r="BD26" s="823"/>
      <c r="BE26" s="823"/>
      <c r="BF26" s="824"/>
    </row>
    <row r="27" spans="2:58" ht="20.25" customHeight="1" x14ac:dyDescent="0.15">
      <c r="B27" s="1013"/>
      <c r="C27" s="1030"/>
      <c r="D27" s="1031"/>
      <c r="E27" s="1032"/>
      <c r="F27" s="319" t="str">
        <f>C25</f>
        <v>生活相談員</v>
      </c>
      <c r="G27" s="749"/>
      <c r="H27" s="753"/>
      <c r="I27" s="751"/>
      <c r="J27" s="751"/>
      <c r="K27" s="752"/>
      <c r="L27" s="760"/>
      <c r="M27" s="761"/>
      <c r="N27" s="761"/>
      <c r="O27" s="762"/>
      <c r="P27" s="828" t="s">
        <v>485</v>
      </c>
      <c r="Q27" s="829"/>
      <c r="R27" s="830"/>
      <c r="S27" s="324" t="str">
        <f>IF(S25="","",VLOOKUP(S25,'【記載例】シフト記号表（勤務時間帯）'!$C$6:$U$35,19,FALSE))</f>
        <v/>
      </c>
      <c r="T27" s="325">
        <f>IF(T25="","",VLOOKUP(T25,'【記載例】シフト記号表（勤務時間帯）'!$C$6:$U$35,19,FALSE))</f>
        <v>7</v>
      </c>
      <c r="U27" s="325">
        <f>IF(U25="","",VLOOKUP(U25,'【記載例】シフト記号表（勤務時間帯）'!$C$6:$U$35,19,FALSE))</f>
        <v>7</v>
      </c>
      <c r="V27" s="325">
        <f>IF(V25="","",VLOOKUP(V25,'【記載例】シフト記号表（勤務時間帯）'!$C$6:$U$35,19,FALSE))</f>
        <v>7</v>
      </c>
      <c r="W27" s="325">
        <f>IF(W25="","",VLOOKUP(W25,'【記載例】シフト記号表（勤務時間帯）'!$C$6:$U$35,19,FALSE))</f>
        <v>7</v>
      </c>
      <c r="X27" s="325">
        <f>IF(X25="","",VLOOKUP(X25,'【記載例】シフト記号表（勤務時間帯）'!$C$6:$U$35,19,FALSE))</f>
        <v>7</v>
      </c>
      <c r="Y27" s="326" t="str">
        <f>IF(Y25="","",VLOOKUP(Y25,'【記載例】シフト記号表（勤務時間帯）'!$C$6:$U$35,19,FALSE))</f>
        <v/>
      </c>
      <c r="Z27" s="324" t="str">
        <f>IF(Z25="","",VLOOKUP(Z25,'【記載例】シフト記号表（勤務時間帯）'!$C$6:$U$35,19,FALSE))</f>
        <v/>
      </c>
      <c r="AA27" s="325">
        <f>IF(AA25="","",VLOOKUP(AA25,'【記載例】シフト記号表（勤務時間帯）'!$C$6:$U$35,19,FALSE))</f>
        <v>7</v>
      </c>
      <c r="AB27" s="325">
        <f>IF(AB25="","",VLOOKUP(AB25,'【記載例】シフト記号表（勤務時間帯）'!$C$6:$U$35,19,FALSE))</f>
        <v>7</v>
      </c>
      <c r="AC27" s="325">
        <f>IF(AC25="","",VLOOKUP(AC25,'【記載例】シフト記号表（勤務時間帯）'!$C$6:$U$35,19,FALSE))</f>
        <v>7</v>
      </c>
      <c r="AD27" s="325">
        <f>IF(AD25="","",VLOOKUP(AD25,'【記載例】シフト記号表（勤務時間帯）'!$C$6:$U$35,19,FALSE))</f>
        <v>7</v>
      </c>
      <c r="AE27" s="325">
        <f>IF(AE25="","",VLOOKUP(AE25,'【記載例】シフト記号表（勤務時間帯）'!$C$6:$U$35,19,FALSE))</f>
        <v>7</v>
      </c>
      <c r="AF27" s="326" t="str">
        <f>IF(AF25="","",VLOOKUP(AF25,'【記載例】シフト記号表（勤務時間帯）'!$C$6:$U$35,19,FALSE))</f>
        <v/>
      </c>
      <c r="AG27" s="324" t="str">
        <f>IF(AG25="","",VLOOKUP(AG25,'【記載例】シフト記号表（勤務時間帯）'!$C$6:$U$35,19,FALSE))</f>
        <v/>
      </c>
      <c r="AH27" s="325">
        <f>IF(AH25="","",VLOOKUP(AH25,'【記載例】シフト記号表（勤務時間帯）'!$C$6:$U$35,19,FALSE))</f>
        <v>7</v>
      </c>
      <c r="AI27" s="325">
        <f>IF(AI25="","",VLOOKUP(AI25,'【記載例】シフト記号表（勤務時間帯）'!$C$6:$U$35,19,FALSE))</f>
        <v>7</v>
      </c>
      <c r="AJ27" s="325">
        <f>IF(AJ25="","",VLOOKUP(AJ25,'【記載例】シフト記号表（勤務時間帯）'!$C$6:$U$35,19,FALSE))</f>
        <v>7</v>
      </c>
      <c r="AK27" s="325">
        <f>IF(AK25="","",VLOOKUP(AK25,'【記載例】シフト記号表（勤務時間帯）'!$C$6:$U$35,19,FALSE))</f>
        <v>7</v>
      </c>
      <c r="AL27" s="325">
        <f>IF(AL25="","",VLOOKUP(AL25,'【記載例】シフト記号表（勤務時間帯）'!$C$6:$U$35,19,FALSE))</f>
        <v>7</v>
      </c>
      <c r="AM27" s="326" t="str">
        <f>IF(AM25="","",VLOOKUP(AM25,'【記載例】シフト記号表（勤務時間帯）'!$C$6:$U$35,19,FALSE))</f>
        <v/>
      </c>
      <c r="AN27" s="324" t="str">
        <f>IF(AN25="","",VLOOKUP(AN25,'【記載例】シフト記号表（勤務時間帯）'!$C$6:$U$35,19,FALSE))</f>
        <v/>
      </c>
      <c r="AO27" s="325">
        <f>IF(AO25="","",VLOOKUP(AO25,'【記載例】シフト記号表（勤務時間帯）'!$C$6:$U$35,19,FALSE))</f>
        <v>7</v>
      </c>
      <c r="AP27" s="325">
        <f>IF(AP25="","",VLOOKUP(AP25,'【記載例】シフト記号表（勤務時間帯）'!$C$6:$U$35,19,FALSE))</f>
        <v>7</v>
      </c>
      <c r="AQ27" s="325">
        <f>IF(AQ25="","",VLOOKUP(AQ25,'【記載例】シフト記号表（勤務時間帯）'!$C$6:$U$35,19,FALSE))</f>
        <v>7</v>
      </c>
      <c r="AR27" s="325">
        <f>IF(AR25="","",VLOOKUP(AR25,'【記載例】シフト記号表（勤務時間帯）'!$C$6:$U$35,19,FALSE))</f>
        <v>7</v>
      </c>
      <c r="AS27" s="325">
        <f>IF(AS25="","",VLOOKUP(AS25,'【記載例】シフト記号表（勤務時間帯）'!$C$6:$U$35,19,FALSE))</f>
        <v>7</v>
      </c>
      <c r="AT27" s="326" t="str">
        <f>IF(AT25="","",VLOOKUP(AT25,'【記載例】シフト記号表（勤務時間帯）'!$C$6:$U$35,19,FALSE))</f>
        <v/>
      </c>
      <c r="AU27" s="324" t="str">
        <f>IF(AU25="","",VLOOKUP(AU25,'【記載例】シフト記号表（勤務時間帯）'!$C$6:$U$35,19,FALSE))</f>
        <v/>
      </c>
      <c r="AV27" s="325" t="str">
        <f>IF(AV25="","",VLOOKUP(AV25,'【記載例】シフト記号表（勤務時間帯）'!$C$6:$U$35,19,FALSE))</f>
        <v/>
      </c>
      <c r="AW27" s="325" t="str">
        <f>IF(AW25="","",VLOOKUP(AW25,'【記載例】シフト記号表（勤務時間帯）'!$C$6:$U$35,19,FALSE))</f>
        <v/>
      </c>
      <c r="AX27" s="797">
        <f>IF($BB$3="４週",SUM(S27:AT27),IF($BB$3="暦月",SUM(S27:AW27),""))</f>
        <v>140</v>
      </c>
      <c r="AY27" s="798"/>
      <c r="AZ27" s="799">
        <f>IF($BB$3="４週",AX27/4,IF($BB$3="暦月",【記載例】勤務形態一覧表!AX27/(【記載例】勤務形態一覧表!$BB$8/7),""))</f>
        <v>35</v>
      </c>
      <c r="BA27" s="800"/>
      <c r="BB27" s="825"/>
      <c r="BC27" s="826"/>
      <c r="BD27" s="826"/>
      <c r="BE27" s="826"/>
      <c r="BF27" s="827"/>
    </row>
    <row r="28" spans="2:58" ht="20.25" customHeight="1" x14ac:dyDescent="0.15">
      <c r="B28" s="1013">
        <f>B25+1</f>
        <v>3</v>
      </c>
      <c r="C28" s="1015" t="s">
        <v>488</v>
      </c>
      <c r="D28" s="1016"/>
      <c r="E28" s="1017"/>
      <c r="F28" s="327"/>
      <c r="G28" s="747" t="s">
        <v>489</v>
      </c>
      <c r="H28" s="750" t="s">
        <v>660</v>
      </c>
      <c r="I28" s="751"/>
      <c r="J28" s="751"/>
      <c r="K28" s="752"/>
      <c r="L28" s="754" t="s">
        <v>490</v>
      </c>
      <c r="M28" s="755"/>
      <c r="N28" s="755"/>
      <c r="O28" s="756"/>
      <c r="P28" s="763" t="s">
        <v>661</v>
      </c>
      <c r="Q28" s="764"/>
      <c r="R28" s="765"/>
      <c r="S28" s="316" t="s">
        <v>653</v>
      </c>
      <c r="T28" s="317"/>
      <c r="U28" s="317"/>
      <c r="V28" s="317"/>
      <c r="W28" s="317"/>
      <c r="X28" s="317"/>
      <c r="Y28" s="318" t="s">
        <v>657</v>
      </c>
      <c r="Z28" s="316" t="s">
        <v>654</v>
      </c>
      <c r="AA28" s="317"/>
      <c r="AB28" s="317"/>
      <c r="AC28" s="317"/>
      <c r="AD28" s="317"/>
      <c r="AE28" s="317"/>
      <c r="AF28" s="318" t="s">
        <v>653</v>
      </c>
      <c r="AG28" s="316" t="s">
        <v>654</v>
      </c>
      <c r="AH28" s="317"/>
      <c r="AI28" s="317"/>
      <c r="AJ28" s="317"/>
      <c r="AK28" s="317"/>
      <c r="AL28" s="317"/>
      <c r="AM28" s="318" t="s">
        <v>653</v>
      </c>
      <c r="AN28" s="316" t="s">
        <v>654</v>
      </c>
      <c r="AO28" s="317"/>
      <c r="AP28" s="317"/>
      <c r="AQ28" s="317"/>
      <c r="AR28" s="317"/>
      <c r="AS28" s="317"/>
      <c r="AT28" s="318" t="s">
        <v>659</v>
      </c>
      <c r="AU28" s="316"/>
      <c r="AV28" s="317"/>
      <c r="AW28" s="317"/>
      <c r="AX28" s="778"/>
      <c r="AY28" s="779"/>
      <c r="AZ28" s="780"/>
      <c r="BA28" s="781"/>
      <c r="BB28" s="819" t="s">
        <v>491</v>
      </c>
      <c r="BC28" s="820"/>
      <c r="BD28" s="820"/>
      <c r="BE28" s="820"/>
      <c r="BF28" s="821"/>
    </row>
    <row r="29" spans="2:58" ht="20.25" customHeight="1" x14ac:dyDescent="0.15">
      <c r="B29" s="1013"/>
      <c r="C29" s="1018"/>
      <c r="D29" s="1019"/>
      <c r="E29" s="1020"/>
      <c r="F29" s="319"/>
      <c r="G29" s="748"/>
      <c r="H29" s="753"/>
      <c r="I29" s="751"/>
      <c r="J29" s="751"/>
      <c r="K29" s="752"/>
      <c r="L29" s="757"/>
      <c r="M29" s="758"/>
      <c r="N29" s="758"/>
      <c r="O29" s="759"/>
      <c r="P29" s="787" t="s">
        <v>484</v>
      </c>
      <c r="Q29" s="788"/>
      <c r="R29" s="789"/>
      <c r="S29" s="320">
        <f>IF(S28="","",VLOOKUP(S28,'【記載例】シフト記号表（勤務時間帯）'!$C$6:$K$35,9,FALSE))</f>
        <v>8</v>
      </c>
      <c r="T29" s="321" t="str">
        <f>IF(T28="","",VLOOKUP(T28,'【記載例】シフト記号表（勤務時間帯）'!$C$6:$K$35,9,FALSE))</f>
        <v/>
      </c>
      <c r="U29" s="321" t="str">
        <f>IF(U28="","",VLOOKUP(U28,'【記載例】シフト記号表（勤務時間帯）'!$C$6:$K$35,9,FALSE))</f>
        <v/>
      </c>
      <c r="V29" s="321" t="str">
        <f>IF(V28="","",VLOOKUP(V28,'【記載例】シフト記号表（勤務時間帯）'!$C$6:$K$35,9,FALSE))</f>
        <v/>
      </c>
      <c r="W29" s="321" t="str">
        <f>IF(W28="","",VLOOKUP(W28,'【記載例】シフト記号表（勤務時間帯）'!$C$6:$K$35,9,FALSE))</f>
        <v/>
      </c>
      <c r="X29" s="321" t="str">
        <f>IF(X28="","",VLOOKUP(X28,'【記載例】シフト記号表（勤務時間帯）'!$C$6:$K$35,9,FALSE))</f>
        <v/>
      </c>
      <c r="Y29" s="322">
        <f>IF(Y28="","",VLOOKUP(Y28,'【記載例】シフト記号表（勤務時間帯）'!$C$6:$K$35,9,FALSE))</f>
        <v>8</v>
      </c>
      <c r="Z29" s="320">
        <f>IF(Z28="","",VLOOKUP(Z28,'【記載例】シフト記号表（勤務時間帯）'!$C$6:$K$35,9,FALSE))</f>
        <v>8</v>
      </c>
      <c r="AA29" s="321" t="str">
        <f>IF(AA28="","",VLOOKUP(AA28,'【記載例】シフト記号表（勤務時間帯）'!$C$6:$K$35,9,FALSE))</f>
        <v/>
      </c>
      <c r="AB29" s="321" t="str">
        <f>IF(AB28="","",VLOOKUP(AB28,'【記載例】シフト記号表（勤務時間帯）'!$C$6:$K$35,9,FALSE))</f>
        <v/>
      </c>
      <c r="AC29" s="321" t="str">
        <f>IF(AC28="","",VLOOKUP(AC28,'【記載例】シフト記号表（勤務時間帯）'!$C$6:$K$35,9,FALSE))</f>
        <v/>
      </c>
      <c r="AD29" s="321" t="str">
        <f>IF(AD28="","",VLOOKUP(AD28,'【記載例】シフト記号表（勤務時間帯）'!$C$6:$K$35,9,FALSE))</f>
        <v/>
      </c>
      <c r="AE29" s="321" t="str">
        <f>IF(AE28="","",VLOOKUP(AE28,'【記載例】シフト記号表（勤務時間帯）'!$C$6:$K$35,9,FALSE))</f>
        <v/>
      </c>
      <c r="AF29" s="322">
        <f>IF(AF28="","",VLOOKUP(AF28,'【記載例】シフト記号表（勤務時間帯）'!$C$6:$K$35,9,FALSE))</f>
        <v>8</v>
      </c>
      <c r="AG29" s="320">
        <f>IF(AG28="","",VLOOKUP(AG28,'【記載例】シフト記号表（勤務時間帯）'!$C$6:$K$35,9,FALSE))</f>
        <v>8</v>
      </c>
      <c r="AH29" s="321" t="str">
        <f>IF(AH28="","",VLOOKUP(AH28,'【記載例】シフト記号表（勤務時間帯）'!$C$6:$K$35,9,FALSE))</f>
        <v/>
      </c>
      <c r="AI29" s="321" t="str">
        <f>IF(AI28="","",VLOOKUP(AI28,'【記載例】シフト記号表（勤務時間帯）'!$C$6:$K$35,9,FALSE))</f>
        <v/>
      </c>
      <c r="AJ29" s="321" t="str">
        <f>IF(AJ28="","",VLOOKUP(AJ28,'【記載例】シフト記号表（勤務時間帯）'!$C$6:$K$35,9,FALSE))</f>
        <v/>
      </c>
      <c r="AK29" s="321" t="str">
        <f>IF(AK28="","",VLOOKUP(AK28,'【記載例】シフト記号表（勤務時間帯）'!$C$6:$K$35,9,FALSE))</f>
        <v/>
      </c>
      <c r="AL29" s="321" t="str">
        <f>IF(AL28="","",VLOOKUP(AL28,'【記載例】シフト記号表（勤務時間帯）'!$C$6:$K$35,9,FALSE))</f>
        <v/>
      </c>
      <c r="AM29" s="322">
        <f>IF(AM28="","",VLOOKUP(AM28,'【記載例】シフト記号表（勤務時間帯）'!$C$6:$K$35,9,FALSE))</f>
        <v>8</v>
      </c>
      <c r="AN29" s="320">
        <f>IF(AN28="","",VLOOKUP(AN28,'【記載例】シフト記号表（勤務時間帯）'!$C$6:$K$35,9,FALSE))</f>
        <v>8</v>
      </c>
      <c r="AO29" s="321" t="str">
        <f>IF(AO28="","",VLOOKUP(AO28,'【記載例】シフト記号表（勤務時間帯）'!$C$6:$K$35,9,FALSE))</f>
        <v/>
      </c>
      <c r="AP29" s="321" t="str">
        <f>IF(AP28="","",VLOOKUP(AP28,'【記載例】シフト記号表（勤務時間帯）'!$C$6:$K$35,9,FALSE))</f>
        <v/>
      </c>
      <c r="AQ29" s="321" t="str">
        <f>IF(AQ28="","",VLOOKUP(AQ28,'【記載例】シフト記号表（勤務時間帯）'!$C$6:$K$35,9,FALSE))</f>
        <v/>
      </c>
      <c r="AR29" s="321" t="str">
        <f>IF(AR28="","",VLOOKUP(AR28,'【記載例】シフト記号表（勤務時間帯）'!$C$6:$K$35,9,FALSE))</f>
        <v/>
      </c>
      <c r="AS29" s="321" t="str">
        <f>IF(AS28="","",VLOOKUP(AS28,'【記載例】シフト記号表（勤務時間帯）'!$C$6:$K$35,9,FALSE))</f>
        <v/>
      </c>
      <c r="AT29" s="322">
        <f>IF(AT28="","",VLOOKUP(AT28,'【記載例】シフト記号表（勤務時間帯）'!$C$6:$K$35,9,FALSE))</f>
        <v>8</v>
      </c>
      <c r="AU29" s="320" t="str">
        <f>IF(AU28="","",VLOOKUP(AU28,'【記載例】シフト記号表（勤務時間帯）'!$C$6:$K$35,9,FALSE))</f>
        <v/>
      </c>
      <c r="AV29" s="321" t="str">
        <f>IF(AV28="","",VLOOKUP(AV28,'【記載例】シフト記号表（勤務時間帯）'!$C$6:$K$35,9,FALSE))</f>
        <v/>
      </c>
      <c r="AW29" s="321" t="str">
        <f>IF(AW28="","",VLOOKUP(AW28,'【記載例】シフト記号表（勤務時間帯）'!$C$6:$K$35,9,FALSE))</f>
        <v/>
      </c>
      <c r="AX29" s="790">
        <f>IF($BB$3="４週",SUM(S29:AT29),IF($BB$3="暦月",SUM(S29:AW29),""))</f>
        <v>64</v>
      </c>
      <c r="AY29" s="791"/>
      <c r="AZ29" s="792">
        <f>IF($BB$3="４週",AX29/4,IF($BB$3="暦月",【記載例】勤務形態一覧表!AX29/(【記載例】勤務形態一覧表!$BB$8/7),""))</f>
        <v>16</v>
      </c>
      <c r="BA29" s="793"/>
      <c r="BB29" s="822"/>
      <c r="BC29" s="823"/>
      <c r="BD29" s="823"/>
      <c r="BE29" s="823"/>
      <c r="BF29" s="824"/>
    </row>
    <row r="30" spans="2:58" ht="20.25" customHeight="1" x14ac:dyDescent="0.15">
      <c r="B30" s="1013"/>
      <c r="C30" s="1021"/>
      <c r="D30" s="1022"/>
      <c r="E30" s="1023"/>
      <c r="F30" s="319" t="str">
        <f>C28</f>
        <v>生活相談員</v>
      </c>
      <c r="G30" s="749"/>
      <c r="H30" s="753"/>
      <c r="I30" s="751"/>
      <c r="J30" s="751"/>
      <c r="K30" s="752"/>
      <c r="L30" s="760"/>
      <c r="M30" s="761"/>
      <c r="N30" s="761"/>
      <c r="O30" s="762"/>
      <c r="P30" s="828" t="s">
        <v>485</v>
      </c>
      <c r="Q30" s="829"/>
      <c r="R30" s="830"/>
      <c r="S30" s="324">
        <f>IF(S28="","",VLOOKUP(S28,'【記載例】シフト記号表（勤務時間帯）'!$C$6:$U$35,19,FALSE))</f>
        <v>7</v>
      </c>
      <c r="T30" s="325" t="str">
        <f>IF(T28="","",VLOOKUP(T28,'【記載例】シフト記号表（勤務時間帯）'!$C$6:$U$35,19,FALSE))</f>
        <v/>
      </c>
      <c r="U30" s="325" t="str">
        <f>IF(U28="","",VLOOKUP(U28,'【記載例】シフト記号表（勤務時間帯）'!$C$6:$U$35,19,FALSE))</f>
        <v/>
      </c>
      <c r="V30" s="325" t="str">
        <f>IF(V28="","",VLOOKUP(V28,'【記載例】シフト記号表（勤務時間帯）'!$C$6:$U$35,19,FALSE))</f>
        <v/>
      </c>
      <c r="W30" s="325" t="str">
        <f>IF(W28="","",VLOOKUP(W28,'【記載例】シフト記号表（勤務時間帯）'!$C$6:$U$35,19,FALSE))</f>
        <v/>
      </c>
      <c r="X30" s="325" t="str">
        <f>IF(X28="","",VLOOKUP(X28,'【記載例】シフト記号表（勤務時間帯）'!$C$6:$U$35,19,FALSE))</f>
        <v/>
      </c>
      <c r="Y30" s="326">
        <f>IF(Y28="","",VLOOKUP(Y28,'【記載例】シフト記号表（勤務時間帯）'!$C$6:$U$35,19,FALSE))</f>
        <v>7</v>
      </c>
      <c r="Z30" s="324">
        <f>IF(Z28="","",VLOOKUP(Z28,'【記載例】シフト記号表（勤務時間帯）'!$C$6:$U$35,19,FALSE))</f>
        <v>7</v>
      </c>
      <c r="AA30" s="325" t="str">
        <f>IF(AA28="","",VLOOKUP(AA28,'【記載例】シフト記号表（勤務時間帯）'!$C$6:$U$35,19,FALSE))</f>
        <v/>
      </c>
      <c r="AB30" s="325" t="str">
        <f>IF(AB28="","",VLOOKUP(AB28,'【記載例】シフト記号表（勤務時間帯）'!$C$6:$U$35,19,FALSE))</f>
        <v/>
      </c>
      <c r="AC30" s="325" t="str">
        <f>IF(AC28="","",VLOOKUP(AC28,'【記載例】シフト記号表（勤務時間帯）'!$C$6:$U$35,19,FALSE))</f>
        <v/>
      </c>
      <c r="AD30" s="325" t="str">
        <f>IF(AD28="","",VLOOKUP(AD28,'【記載例】シフト記号表（勤務時間帯）'!$C$6:$U$35,19,FALSE))</f>
        <v/>
      </c>
      <c r="AE30" s="325" t="str">
        <f>IF(AE28="","",VLOOKUP(AE28,'【記載例】シフト記号表（勤務時間帯）'!$C$6:$U$35,19,FALSE))</f>
        <v/>
      </c>
      <c r="AF30" s="326">
        <f>IF(AF28="","",VLOOKUP(AF28,'【記載例】シフト記号表（勤務時間帯）'!$C$6:$U$35,19,FALSE))</f>
        <v>7</v>
      </c>
      <c r="AG30" s="324">
        <f>IF(AG28="","",VLOOKUP(AG28,'【記載例】シフト記号表（勤務時間帯）'!$C$6:$U$35,19,FALSE))</f>
        <v>7</v>
      </c>
      <c r="AH30" s="325" t="str">
        <f>IF(AH28="","",VLOOKUP(AH28,'【記載例】シフト記号表（勤務時間帯）'!$C$6:$U$35,19,FALSE))</f>
        <v/>
      </c>
      <c r="AI30" s="325" t="str">
        <f>IF(AI28="","",VLOOKUP(AI28,'【記載例】シフト記号表（勤務時間帯）'!$C$6:$U$35,19,FALSE))</f>
        <v/>
      </c>
      <c r="AJ30" s="325" t="str">
        <f>IF(AJ28="","",VLOOKUP(AJ28,'【記載例】シフト記号表（勤務時間帯）'!$C$6:$U$35,19,FALSE))</f>
        <v/>
      </c>
      <c r="AK30" s="325" t="str">
        <f>IF(AK28="","",VLOOKUP(AK28,'【記載例】シフト記号表（勤務時間帯）'!$C$6:$U$35,19,FALSE))</f>
        <v/>
      </c>
      <c r="AL30" s="325" t="str">
        <f>IF(AL28="","",VLOOKUP(AL28,'【記載例】シフト記号表（勤務時間帯）'!$C$6:$U$35,19,FALSE))</f>
        <v/>
      </c>
      <c r="AM30" s="326">
        <f>IF(AM28="","",VLOOKUP(AM28,'【記載例】シフト記号表（勤務時間帯）'!$C$6:$U$35,19,FALSE))</f>
        <v>7</v>
      </c>
      <c r="AN30" s="324">
        <f>IF(AN28="","",VLOOKUP(AN28,'【記載例】シフト記号表（勤務時間帯）'!$C$6:$U$35,19,FALSE))</f>
        <v>7</v>
      </c>
      <c r="AO30" s="325" t="str">
        <f>IF(AO28="","",VLOOKUP(AO28,'【記載例】シフト記号表（勤務時間帯）'!$C$6:$U$35,19,FALSE))</f>
        <v/>
      </c>
      <c r="AP30" s="325" t="str">
        <f>IF(AP28="","",VLOOKUP(AP28,'【記載例】シフト記号表（勤務時間帯）'!$C$6:$U$35,19,FALSE))</f>
        <v/>
      </c>
      <c r="AQ30" s="325" t="str">
        <f>IF(AQ28="","",VLOOKUP(AQ28,'【記載例】シフト記号表（勤務時間帯）'!$C$6:$U$35,19,FALSE))</f>
        <v/>
      </c>
      <c r="AR30" s="325" t="str">
        <f>IF(AR28="","",VLOOKUP(AR28,'【記載例】シフト記号表（勤務時間帯）'!$C$6:$U$35,19,FALSE))</f>
        <v/>
      </c>
      <c r="AS30" s="325" t="str">
        <f>IF(AS28="","",VLOOKUP(AS28,'【記載例】シフト記号表（勤務時間帯）'!$C$6:$U$35,19,FALSE))</f>
        <v/>
      </c>
      <c r="AT30" s="326">
        <f>IF(AT28="","",VLOOKUP(AT28,'【記載例】シフト記号表（勤務時間帯）'!$C$6:$U$35,19,FALSE))</f>
        <v>7</v>
      </c>
      <c r="AU30" s="324" t="str">
        <f>IF(AU28="","",VLOOKUP(AU28,'【記載例】シフト記号表（勤務時間帯）'!$C$6:$U$35,19,FALSE))</f>
        <v/>
      </c>
      <c r="AV30" s="325" t="str">
        <f>IF(AV28="","",VLOOKUP(AV28,'【記載例】シフト記号表（勤務時間帯）'!$C$6:$U$35,19,FALSE))</f>
        <v/>
      </c>
      <c r="AW30" s="325" t="str">
        <f>IF(AW28="","",VLOOKUP(AW28,'【記載例】シフト記号表（勤務時間帯）'!$C$6:$U$35,19,FALSE))</f>
        <v/>
      </c>
      <c r="AX30" s="797">
        <f>IF($BB$3="４週",SUM(S30:AT30),IF($BB$3="暦月",SUM(S30:AW30),""))</f>
        <v>56</v>
      </c>
      <c r="AY30" s="798"/>
      <c r="AZ30" s="799">
        <f>IF($BB$3="４週",AX30/4,IF($BB$3="暦月",【記載例】勤務形態一覧表!AX30/(【記載例】勤務形態一覧表!$BB$8/7),""))</f>
        <v>14</v>
      </c>
      <c r="BA30" s="800"/>
      <c r="BB30" s="825"/>
      <c r="BC30" s="826"/>
      <c r="BD30" s="826"/>
      <c r="BE30" s="826"/>
      <c r="BF30" s="827"/>
    </row>
    <row r="31" spans="2:58" ht="20.25" customHeight="1" x14ac:dyDescent="0.15">
      <c r="B31" s="1013">
        <f>B28+1</f>
        <v>4</v>
      </c>
      <c r="C31" s="1015" t="s">
        <v>495</v>
      </c>
      <c r="D31" s="1016"/>
      <c r="E31" s="1017"/>
      <c r="F31" s="327"/>
      <c r="G31" s="747" t="s">
        <v>489</v>
      </c>
      <c r="H31" s="750" t="s">
        <v>492</v>
      </c>
      <c r="I31" s="751"/>
      <c r="J31" s="751"/>
      <c r="K31" s="752"/>
      <c r="L31" s="754" t="s">
        <v>493</v>
      </c>
      <c r="M31" s="755"/>
      <c r="N31" s="755"/>
      <c r="O31" s="756"/>
      <c r="P31" s="763" t="s">
        <v>651</v>
      </c>
      <c r="Q31" s="764"/>
      <c r="R31" s="765"/>
      <c r="S31" s="316" t="s">
        <v>662</v>
      </c>
      <c r="T31" s="317"/>
      <c r="U31" s="317" t="s">
        <v>663</v>
      </c>
      <c r="V31" s="317" t="s">
        <v>664</v>
      </c>
      <c r="W31" s="317"/>
      <c r="X31" s="317" t="s">
        <v>665</v>
      </c>
      <c r="Y31" s="318"/>
      <c r="Z31" s="316" t="s">
        <v>665</v>
      </c>
      <c r="AA31" s="317"/>
      <c r="AB31" s="317" t="s">
        <v>665</v>
      </c>
      <c r="AC31" s="317" t="s">
        <v>666</v>
      </c>
      <c r="AD31" s="317"/>
      <c r="AE31" s="317" t="s">
        <v>662</v>
      </c>
      <c r="AF31" s="318"/>
      <c r="AG31" s="316" t="s">
        <v>664</v>
      </c>
      <c r="AH31" s="317"/>
      <c r="AI31" s="317" t="s">
        <v>662</v>
      </c>
      <c r="AJ31" s="317" t="s">
        <v>665</v>
      </c>
      <c r="AK31" s="317"/>
      <c r="AL31" s="317" t="s">
        <v>662</v>
      </c>
      <c r="AM31" s="318"/>
      <c r="AN31" s="316" t="s">
        <v>665</v>
      </c>
      <c r="AO31" s="317"/>
      <c r="AP31" s="317" t="s">
        <v>662</v>
      </c>
      <c r="AQ31" s="317" t="s">
        <v>662</v>
      </c>
      <c r="AR31" s="317"/>
      <c r="AS31" s="317" t="s">
        <v>665</v>
      </c>
      <c r="AT31" s="318"/>
      <c r="AU31" s="316"/>
      <c r="AV31" s="317"/>
      <c r="AW31" s="317"/>
      <c r="AX31" s="778"/>
      <c r="AY31" s="779"/>
      <c r="AZ31" s="780"/>
      <c r="BA31" s="781"/>
      <c r="BB31" s="819" t="s">
        <v>494</v>
      </c>
      <c r="BC31" s="820"/>
      <c r="BD31" s="820"/>
      <c r="BE31" s="820"/>
      <c r="BF31" s="821"/>
    </row>
    <row r="32" spans="2:58" ht="20.25" customHeight="1" x14ac:dyDescent="0.15">
      <c r="B32" s="1013"/>
      <c r="C32" s="1018"/>
      <c r="D32" s="1019"/>
      <c r="E32" s="1020"/>
      <c r="F32" s="319"/>
      <c r="G32" s="748"/>
      <c r="H32" s="753"/>
      <c r="I32" s="751"/>
      <c r="J32" s="751"/>
      <c r="K32" s="752"/>
      <c r="L32" s="757"/>
      <c r="M32" s="758"/>
      <c r="N32" s="758"/>
      <c r="O32" s="759"/>
      <c r="P32" s="787" t="s">
        <v>484</v>
      </c>
      <c r="Q32" s="788"/>
      <c r="R32" s="789"/>
      <c r="S32" s="320">
        <f>IF(S31="","",VLOOKUP(S31,'【記載例】シフト記号表（勤務時間帯）'!$C$6:$K$35,9,FALSE))</f>
        <v>4</v>
      </c>
      <c r="T32" s="321" t="str">
        <f>IF(T31="","",VLOOKUP(T31,'【記載例】シフト記号表（勤務時間帯）'!$C$6:$K$35,9,FALSE))</f>
        <v/>
      </c>
      <c r="U32" s="321">
        <f>IF(U31="","",VLOOKUP(U31,'【記載例】シフト記号表（勤務時間帯）'!$C$6:$K$35,9,FALSE))</f>
        <v>4</v>
      </c>
      <c r="V32" s="321">
        <f>IF(V31="","",VLOOKUP(V31,'【記載例】シフト記号表（勤務時間帯）'!$C$6:$K$35,9,FALSE))</f>
        <v>4</v>
      </c>
      <c r="W32" s="321" t="str">
        <f>IF(W31="","",VLOOKUP(W31,'【記載例】シフト記号表（勤務時間帯）'!$C$6:$K$35,9,FALSE))</f>
        <v/>
      </c>
      <c r="X32" s="321">
        <f>IF(X31="","",VLOOKUP(X31,'【記載例】シフト記号表（勤務時間帯）'!$C$6:$K$35,9,FALSE))</f>
        <v>4</v>
      </c>
      <c r="Y32" s="322" t="str">
        <f>IF(Y31="","",VLOOKUP(Y31,'【記載例】シフト記号表（勤務時間帯）'!$C$6:$K$35,9,FALSE))</f>
        <v/>
      </c>
      <c r="Z32" s="320">
        <f>IF(Z31="","",VLOOKUP(Z31,'【記載例】シフト記号表（勤務時間帯）'!$C$6:$K$35,9,FALSE))</f>
        <v>4</v>
      </c>
      <c r="AA32" s="321" t="str">
        <f>IF(AA31="","",VLOOKUP(AA31,'【記載例】シフト記号表（勤務時間帯）'!$C$6:$K$35,9,FALSE))</f>
        <v/>
      </c>
      <c r="AB32" s="321">
        <f>IF(AB31="","",VLOOKUP(AB31,'【記載例】シフト記号表（勤務時間帯）'!$C$6:$K$35,9,FALSE))</f>
        <v>4</v>
      </c>
      <c r="AC32" s="321">
        <f>IF(AC31="","",VLOOKUP(AC31,'【記載例】シフト記号表（勤務時間帯）'!$C$6:$K$35,9,FALSE))</f>
        <v>4</v>
      </c>
      <c r="AD32" s="321" t="str">
        <f>IF(AD31="","",VLOOKUP(AD31,'【記載例】シフト記号表（勤務時間帯）'!$C$6:$K$35,9,FALSE))</f>
        <v/>
      </c>
      <c r="AE32" s="321">
        <f>IF(AE31="","",VLOOKUP(AE31,'【記載例】シフト記号表（勤務時間帯）'!$C$6:$K$35,9,FALSE))</f>
        <v>4</v>
      </c>
      <c r="AF32" s="322" t="str">
        <f>IF(AF31="","",VLOOKUP(AF31,'【記載例】シフト記号表（勤務時間帯）'!$C$6:$K$35,9,FALSE))</f>
        <v/>
      </c>
      <c r="AG32" s="320">
        <f>IF(AG31="","",VLOOKUP(AG31,'【記載例】シフト記号表（勤務時間帯）'!$C$6:$K$35,9,FALSE))</f>
        <v>4</v>
      </c>
      <c r="AH32" s="321" t="str">
        <f>IF(AH31="","",VLOOKUP(AH31,'【記載例】シフト記号表（勤務時間帯）'!$C$6:$K$35,9,FALSE))</f>
        <v/>
      </c>
      <c r="AI32" s="321">
        <f>IF(AI31="","",VLOOKUP(AI31,'【記載例】シフト記号表（勤務時間帯）'!$C$6:$K$35,9,FALSE))</f>
        <v>4</v>
      </c>
      <c r="AJ32" s="321">
        <f>IF(AJ31="","",VLOOKUP(AJ31,'【記載例】シフト記号表（勤務時間帯）'!$C$6:$K$35,9,FALSE))</f>
        <v>4</v>
      </c>
      <c r="AK32" s="321" t="str">
        <f>IF(AK31="","",VLOOKUP(AK31,'【記載例】シフト記号表（勤務時間帯）'!$C$6:$K$35,9,FALSE))</f>
        <v/>
      </c>
      <c r="AL32" s="321">
        <f>IF(AL31="","",VLOOKUP(AL31,'【記載例】シフト記号表（勤務時間帯）'!$C$6:$K$35,9,FALSE))</f>
        <v>4</v>
      </c>
      <c r="AM32" s="322" t="str">
        <f>IF(AM31="","",VLOOKUP(AM31,'【記載例】シフト記号表（勤務時間帯）'!$C$6:$K$35,9,FALSE))</f>
        <v/>
      </c>
      <c r="AN32" s="320">
        <f>IF(AN31="","",VLOOKUP(AN31,'【記載例】シフト記号表（勤務時間帯）'!$C$6:$K$35,9,FALSE))</f>
        <v>4</v>
      </c>
      <c r="AO32" s="321" t="str">
        <f>IF(AO31="","",VLOOKUP(AO31,'【記載例】シフト記号表（勤務時間帯）'!$C$6:$K$35,9,FALSE))</f>
        <v/>
      </c>
      <c r="AP32" s="321">
        <f>IF(AP31="","",VLOOKUP(AP31,'【記載例】シフト記号表（勤務時間帯）'!$C$6:$K$35,9,FALSE))</f>
        <v>4</v>
      </c>
      <c r="AQ32" s="321">
        <f>IF(AQ31="","",VLOOKUP(AQ31,'【記載例】シフト記号表（勤務時間帯）'!$C$6:$K$35,9,FALSE))</f>
        <v>4</v>
      </c>
      <c r="AR32" s="321" t="str">
        <f>IF(AR31="","",VLOOKUP(AR31,'【記載例】シフト記号表（勤務時間帯）'!$C$6:$K$35,9,FALSE))</f>
        <v/>
      </c>
      <c r="AS32" s="321">
        <f>IF(AS31="","",VLOOKUP(AS31,'【記載例】シフト記号表（勤務時間帯）'!$C$6:$K$35,9,FALSE))</f>
        <v>4</v>
      </c>
      <c r="AT32" s="322" t="str">
        <f>IF(AT31="","",VLOOKUP(AT31,'【記載例】シフト記号表（勤務時間帯）'!$C$6:$K$35,9,FALSE))</f>
        <v/>
      </c>
      <c r="AU32" s="320" t="str">
        <f>IF(AU31="","",VLOOKUP(AU31,'【記載例】シフト記号表（勤務時間帯）'!$C$6:$K$35,9,FALSE))</f>
        <v/>
      </c>
      <c r="AV32" s="321" t="str">
        <f>IF(AV31="","",VLOOKUP(AV31,'【記載例】シフト記号表（勤務時間帯）'!$C$6:$K$35,9,FALSE))</f>
        <v/>
      </c>
      <c r="AW32" s="321" t="str">
        <f>IF(AW31="","",VLOOKUP(AW31,'【記載例】シフト記号表（勤務時間帯）'!$C$6:$K$35,9,FALSE))</f>
        <v/>
      </c>
      <c r="AX32" s="790">
        <f>IF($BB$3="４週",SUM(S32:AT32),IF($BB$3="暦月",SUM(S32:AW32),""))</f>
        <v>64</v>
      </c>
      <c r="AY32" s="791"/>
      <c r="AZ32" s="792">
        <f>IF($BB$3="４週",AX32/4,IF($BB$3="暦月",【記載例】勤務形態一覧表!AX32/(【記載例】勤務形態一覧表!$BB$8/7),""))</f>
        <v>16</v>
      </c>
      <c r="BA32" s="793"/>
      <c r="BB32" s="822"/>
      <c r="BC32" s="823"/>
      <c r="BD32" s="823"/>
      <c r="BE32" s="823"/>
      <c r="BF32" s="824"/>
    </row>
    <row r="33" spans="2:58" ht="20.25" customHeight="1" x14ac:dyDescent="0.15">
      <c r="B33" s="1013"/>
      <c r="C33" s="1021"/>
      <c r="D33" s="1022"/>
      <c r="E33" s="1023"/>
      <c r="F33" s="319" t="str">
        <f>C31</f>
        <v>看護職員</v>
      </c>
      <c r="G33" s="749"/>
      <c r="H33" s="753"/>
      <c r="I33" s="751"/>
      <c r="J33" s="751"/>
      <c r="K33" s="752"/>
      <c r="L33" s="760"/>
      <c r="M33" s="761"/>
      <c r="N33" s="761"/>
      <c r="O33" s="762"/>
      <c r="P33" s="828" t="s">
        <v>485</v>
      </c>
      <c r="Q33" s="829"/>
      <c r="R33" s="830"/>
      <c r="S33" s="324">
        <f>IF(S31="","",VLOOKUP(S31,'【記載例】シフト記号表（勤務時間帯）'!$C$6:$U$35,19,FALSE))</f>
        <v>4</v>
      </c>
      <c r="T33" s="325" t="str">
        <f>IF(T31="","",VLOOKUP(T31,'【記載例】シフト記号表（勤務時間帯）'!$C$6:$U$35,19,FALSE))</f>
        <v/>
      </c>
      <c r="U33" s="325">
        <f>IF(U31="","",VLOOKUP(U31,'【記載例】シフト記号表（勤務時間帯）'!$C$6:$U$35,19,FALSE))</f>
        <v>4</v>
      </c>
      <c r="V33" s="325">
        <f>IF(V31="","",VLOOKUP(V31,'【記載例】シフト記号表（勤務時間帯）'!$C$6:$U$35,19,FALSE))</f>
        <v>4</v>
      </c>
      <c r="W33" s="325" t="str">
        <f>IF(W31="","",VLOOKUP(W31,'【記載例】シフト記号表（勤務時間帯）'!$C$6:$U$35,19,FALSE))</f>
        <v/>
      </c>
      <c r="X33" s="325">
        <f>IF(X31="","",VLOOKUP(X31,'【記載例】シフト記号表（勤務時間帯）'!$C$6:$U$35,19,FALSE))</f>
        <v>4</v>
      </c>
      <c r="Y33" s="326" t="str">
        <f>IF(Y31="","",VLOOKUP(Y31,'【記載例】シフト記号表（勤務時間帯）'!$C$6:$U$35,19,FALSE))</f>
        <v/>
      </c>
      <c r="Z33" s="324">
        <f>IF(Z31="","",VLOOKUP(Z31,'【記載例】シフト記号表（勤務時間帯）'!$C$6:$U$35,19,FALSE))</f>
        <v>4</v>
      </c>
      <c r="AA33" s="325" t="str">
        <f>IF(AA31="","",VLOOKUP(AA31,'【記載例】シフト記号表（勤務時間帯）'!$C$6:$U$35,19,FALSE))</f>
        <v/>
      </c>
      <c r="AB33" s="325">
        <f>IF(AB31="","",VLOOKUP(AB31,'【記載例】シフト記号表（勤務時間帯）'!$C$6:$U$35,19,FALSE))</f>
        <v>4</v>
      </c>
      <c r="AC33" s="325">
        <f>IF(AC31="","",VLOOKUP(AC31,'【記載例】シフト記号表（勤務時間帯）'!$C$6:$U$35,19,FALSE))</f>
        <v>4</v>
      </c>
      <c r="AD33" s="325" t="str">
        <f>IF(AD31="","",VLOOKUP(AD31,'【記載例】シフト記号表（勤務時間帯）'!$C$6:$U$35,19,FALSE))</f>
        <v/>
      </c>
      <c r="AE33" s="325">
        <f>IF(AE31="","",VLOOKUP(AE31,'【記載例】シフト記号表（勤務時間帯）'!$C$6:$U$35,19,FALSE))</f>
        <v>4</v>
      </c>
      <c r="AF33" s="326" t="str">
        <f>IF(AF31="","",VLOOKUP(AF31,'【記載例】シフト記号表（勤務時間帯）'!$C$6:$U$35,19,FALSE))</f>
        <v/>
      </c>
      <c r="AG33" s="324">
        <f>IF(AG31="","",VLOOKUP(AG31,'【記載例】シフト記号表（勤務時間帯）'!$C$6:$U$35,19,FALSE))</f>
        <v>4</v>
      </c>
      <c r="AH33" s="325" t="str">
        <f>IF(AH31="","",VLOOKUP(AH31,'【記載例】シフト記号表（勤務時間帯）'!$C$6:$U$35,19,FALSE))</f>
        <v/>
      </c>
      <c r="AI33" s="325">
        <f>IF(AI31="","",VLOOKUP(AI31,'【記載例】シフト記号表（勤務時間帯）'!$C$6:$U$35,19,FALSE))</f>
        <v>4</v>
      </c>
      <c r="AJ33" s="325">
        <f>IF(AJ31="","",VLOOKUP(AJ31,'【記載例】シフト記号表（勤務時間帯）'!$C$6:$U$35,19,FALSE))</f>
        <v>4</v>
      </c>
      <c r="AK33" s="325" t="str">
        <f>IF(AK31="","",VLOOKUP(AK31,'【記載例】シフト記号表（勤務時間帯）'!$C$6:$U$35,19,FALSE))</f>
        <v/>
      </c>
      <c r="AL33" s="325">
        <f>IF(AL31="","",VLOOKUP(AL31,'【記載例】シフト記号表（勤務時間帯）'!$C$6:$U$35,19,FALSE))</f>
        <v>4</v>
      </c>
      <c r="AM33" s="326" t="str">
        <f>IF(AM31="","",VLOOKUP(AM31,'【記載例】シフト記号表（勤務時間帯）'!$C$6:$U$35,19,FALSE))</f>
        <v/>
      </c>
      <c r="AN33" s="324">
        <f>IF(AN31="","",VLOOKUP(AN31,'【記載例】シフト記号表（勤務時間帯）'!$C$6:$U$35,19,FALSE))</f>
        <v>4</v>
      </c>
      <c r="AO33" s="325" t="str">
        <f>IF(AO31="","",VLOOKUP(AO31,'【記載例】シフト記号表（勤務時間帯）'!$C$6:$U$35,19,FALSE))</f>
        <v/>
      </c>
      <c r="AP33" s="325">
        <f>IF(AP31="","",VLOOKUP(AP31,'【記載例】シフト記号表（勤務時間帯）'!$C$6:$U$35,19,FALSE))</f>
        <v>4</v>
      </c>
      <c r="AQ33" s="325">
        <f>IF(AQ31="","",VLOOKUP(AQ31,'【記載例】シフト記号表（勤務時間帯）'!$C$6:$U$35,19,FALSE))</f>
        <v>4</v>
      </c>
      <c r="AR33" s="325" t="str">
        <f>IF(AR31="","",VLOOKUP(AR31,'【記載例】シフト記号表（勤務時間帯）'!$C$6:$U$35,19,FALSE))</f>
        <v/>
      </c>
      <c r="AS33" s="325">
        <f>IF(AS31="","",VLOOKUP(AS31,'【記載例】シフト記号表（勤務時間帯）'!$C$6:$U$35,19,FALSE))</f>
        <v>4</v>
      </c>
      <c r="AT33" s="326" t="str">
        <f>IF(AT31="","",VLOOKUP(AT31,'【記載例】シフト記号表（勤務時間帯）'!$C$6:$U$35,19,FALSE))</f>
        <v/>
      </c>
      <c r="AU33" s="324" t="str">
        <f>IF(AU31="","",VLOOKUP(AU31,'【記載例】シフト記号表（勤務時間帯）'!$C$6:$U$35,19,FALSE))</f>
        <v/>
      </c>
      <c r="AV33" s="325" t="str">
        <f>IF(AV31="","",VLOOKUP(AV31,'【記載例】シフト記号表（勤務時間帯）'!$C$6:$U$35,19,FALSE))</f>
        <v/>
      </c>
      <c r="AW33" s="325" t="str">
        <f>IF(AW31="","",VLOOKUP(AW31,'【記載例】シフト記号表（勤務時間帯）'!$C$6:$U$35,19,FALSE))</f>
        <v/>
      </c>
      <c r="AX33" s="797">
        <f>IF($BB$3="４週",SUM(S33:AT33),IF($BB$3="暦月",SUM(S33:AW33),""))</f>
        <v>64</v>
      </c>
      <c r="AY33" s="798"/>
      <c r="AZ33" s="799">
        <f>IF($BB$3="４週",AX33/4,IF($BB$3="暦月",【記載例】勤務形態一覧表!AX33/(【記載例】勤務形態一覧表!$BB$8/7),""))</f>
        <v>16</v>
      </c>
      <c r="BA33" s="800"/>
      <c r="BB33" s="825"/>
      <c r="BC33" s="826"/>
      <c r="BD33" s="826"/>
      <c r="BE33" s="826"/>
      <c r="BF33" s="827"/>
    </row>
    <row r="34" spans="2:58" ht="20.25" customHeight="1" x14ac:dyDescent="0.15">
      <c r="B34" s="1013">
        <f>B31+1</f>
        <v>5</v>
      </c>
      <c r="C34" s="1015" t="s">
        <v>495</v>
      </c>
      <c r="D34" s="1016"/>
      <c r="E34" s="1017"/>
      <c r="F34" s="327"/>
      <c r="G34" s="747" t="s">
        <v>496</v>
      </c>
      <c r="H34" s="750" t="s">
        <v>497</v>
      </c>
      <c r="I34" s="751"/>
      <c r="J34" s="751"/>
      <c r="K34" s="752"/>
      <c r="L34" s="754" t="s">
        <v>498</v>
      </c>
      <c r="M34" s="755"/>
      <c r="N34" s="755"/>
      <c r="O34" s="756"/>
      <c r="P34" s="763" t="s">
        <v>667</v>
      </c>
      <c r="Q34" s="764"/>
      <c r="R34" s="765"/>
      <c r="S34" s="316"/>
      <c r="T34" s="317" t="s">
        <v>666</v>
      </c>
      <c r="U34" s="317"/>
      <c r="V34" s="317"/>
      <c r="W34" s="317" t="s">
        <v>665</v>
      </c>
      <c r="X34" s="317"/>
      <c r="Y34" s="318" t="s">
        <v>665</v>
      </c>
      <c r="Z34" s="316"/>
      <c r="AA34" s="317" t="s">
        <v>665</v>
      </c>
      <c r="AB34" s="317"/>
      <c r="AC34" s="317"/>
      <c r="AD34" s="317" t="s">
        <v>663</v>
      </c>
      <c r="AE34" s="317"/>
      <c r="AF34" s="318" t="s">
        <v>666</v>
      </c>
      <c r="AG34" s="316"/>
      <c r="AH34" s="317" t="s">
        <v>665</v>
      </c>
      <c r="AI34" s="317"/>
      <c r="AJ34" s="317"/>
      <c r="AK34" s="317" t="s">
        <v>662</v>
      </c>
      <c r="AL34" s="317"/>
      <c r="AM34" s="318" t="s">
        <v>665</v>
      </c>
      <c r="AN34" s="316"/>
      <c r="AO34" s="317" t="s">
        <v>666</v>
      </c>
      <c r="AP34" s="317"/>
      <c r="AQ34" s="317"/>
      <c r="AR34" s="317" t="s">
        <v>665</v>
      </c>
      <c r="AS34" s="317"/>
      <c r="AT34" s="318" t="s">
        <v>665</v>
      </c>
      <c r="AU34" s="316"/>
      <c r="AV34" s="317"/>
      <c r="AW34" s="317"/>
      <c r="AX34" s="778"/>
      <c r="AY34" s="779"/>
      <c r="AZ34" s="780"/>
      <c r="BA34" s="781"/>
      <c r="BB34" s="819" t="s">
        <v>499</v>
      </c>
      <c r="BC34" s="820"/>
      <c r="BD34" s="820"/>
      <c r="BE34" s="820"/>
      <c r="BF34" s="821"/>
    </row>
    <row r="35" spans="2:58" ht="20.25" customHeight="1" x14ac:dyDescent="0.15">
      <c r="B35" s="1013"/>
      <c r="C35" s="1018"/>
      <c r="D35" s="1019"/>
      <c r="E35" s="1020"/>
      <c r="F35" s="319"/>
      <c r="G35" s="748"/>
      <c r="H35" s="753"/>
      <c r="I35" s="751"/>
      <c r="J35" s="751"/>
      <c r="K35" s="752"/>
      <c r="L35" s="757"/>
      <c r="M35" s="758"/>
      <c r="N35" s="758"/>
      <c r="O35" s="759"/>
      <c r="P35" s="787" t="s">
        <v>484</v>
      </c>
      <c r="Q35" s="788"/>
      <c r="R35" s="789"/>
      <c r="S35" s="320" t="str">
        <f>IF(S34="","",VLOOKUP(S34,'【記載例】シフト記号表（勤務時間帯）'!$C$6:$K$35,9,FALSE))</f>
        <v/>
      </c>
      <c r="T35" s="321">
        <f>IF(T34="","",VLOOKUP(T34,'【記載例】シフト記号表（勤務時間帯）'!$C$6:$K$35,9,FALSE))</f>
        <v>4</v>
      </c>
      <c r="U35" s="321" t="str">
        <f>IF(U34="","",VLOOKUP(U34,'【記載例】シフト記号表（勤務時間帯）'!$C$6:$K$35,9,FALSE))</f>
        <v/>
      </c>
      <c r="V35" s="321" t="str">
        <f>IF(V34="","",VLOOKUP(V34,'【記載例】シフト記号表（勤務時間帯）'!$C$6:$K$35,9,FALSE))</f>
        <v/>
      </c>
      <c r="W35" s="321">
        <f>IF(W34="","",VLOOKUP(W34,'【記載例】シフト記号表（勤務時間帯）'!$C$6:$K$35,9,FALSE))</f>
        <v>4</v>
      </c>
      <c r="X35" s="321" t="str">
        <f>IF(X34="","",VLOOKUP(X34,'【記載例】シフト記号表（勤務時間帯）'!$C$6:$K$35,9,FALSE))</f>
        <v/>
      </c>
      <c r="Y35" s="322">
        <f>IF(Y34="","",VLOOKUP(Y34,'【記載例】シフト記号表（勤務時間帯）'!$C$6:$K$35,9,FALSE))</f>
        <v>4</v>
      </c>
      <c r="Z35" s="320" t="str">
        <f>IF(Z34="","",VLOOKUP(Z34,'【記載例】シフト記号表（勤務時間帯）'!$C$6:$K$35,9,FALSE))</f>
        <v/>
      </c>
      <c r="AA35" s="321">
        <f>IF(AA34="","",VLOOKUP(AA34,'【記載例】シフト記号表（勤務時間帯）'!$C$6:$K$35,9,FALSE))</f>
        <v>4</v>
      </c>
      <c r="AB35" s="321" t="str">
        <f>IF(AB34="","",VLOOKUP(AB34,'【記載例】シフト記号表（勤務時間帯）'!$C$6:$K$35,9,FALSE))</f>
        <v/>
      </c>
      <c r="AC35" s="321" t="str">
        <f>IF(AC34="","",VLOOKUP(AC34,'【記載例】シフト記号表（勤務時間帯）'!$C$6:$K$35,9,FALSE))</f>
        <v/>
      </c>
      <c r="AD35" s="321">
        <f>IF(AD34="","",VLOOKUP(AD34,'【記載例】シフト記号表（勤務時間帯）'!$C$6:$K$35,9,FALSE))</f>
        <v>4</v>
      </c>
      <c r="AE35" s="321" t="str">
        <f>IF(AE34="","",VLOOKUP(AE34,'【記載例】シフト記号表（勤務時間帯）'!$C$6:$K$35,9,FALSE))</f>
        <v/>
      </c>
      <c r="AF35" s="322">
        <f>IF(AF34="","",VLOOKUP(AF34,'【記載例】シフト記号表（勤務時間帯）'!$C$6:$K$35,9,FALSE))</f>
        <v>4</v>
      </c>
      <c r="AG35" s="320" t="str">
        <f>IF(AG34="","",VLOOKUP(AG34,'【記載例】シフト記号表（勤務時間帯）'!$C$6:$K$35,9,FALSE))</f>
        <v/>
      </c>
      <c r="AH35" s="321">
        <f>IF(AH34="","",VLOOKUP(AH34,'【記載例】シフト記号表（勤務時間帯）'!$C$6:$K$35,9,FALSE))</f>
        <v>4</v>
      </c>
      <c r="AI35" s="321" t="str">
        <f>IF(AI34="","",VLOOKUP(AI34,'【記載例】シフト記号表（勤務時間帯）'!$C$6:$K$35,9,FALSE))</f>
        <v/>
      </c>
      <c r="AJ35" s="321" t="str">
        <f>IF(AJ34="","",VLOOKUP(AJ34,'【記載例】シフト記号表（勤務時間帯）'!$C$6:$K$35,9,FALSE))</f>
        <v/>
      </c>
      <c r="AK35" s="321">
        <f>IF(AK34="","",VLOOKUP(AK34,'【記載例】シフト記号表（勤務時間帯）'!$C$6:$K$35,9,FALSE))</f>
        <v>4</v>
      </c>
      <c r="AL35" s="321" t="str">
        <f>IF(AL34="","",VLOOKUP(AL34,'【記載例】シフト記号表（勤務時間帯）'!$C$6:$K$35,9,FALSE))</f>
        <v/>
      </c>
      <c r="AM35" s="322">
        <f>IF(AM34="","",VLOOKUP(AM34,'【記載例】シフト記号表（勤務時間帯）'!$C$6:$K$35,9,FALSE))</f>
        <v>4</v>
      </c>
      <c r="AN35" s="320" t="str">
        <f>IF(AN34="","",VLOOKUP(AN34,'【記載例】シフト記号表（勤務時間帯）'!$C$6:$K$35,9,FALSE))</f>
        <v/>
      </c>
      <c r="AO35" s="321">
        <f>IF(AO34="","",VLOOKUP(AO34,'【記載例】シフト記号表（勤務時間帯）'!$C$6:$K$35,9,FALSE))</f>
        <v>4</v>
      </c>
      <c r="AP35" s="321" t="str">
        <f>IF(AP34="","",VLOOKUP(AP34,'【記載例】シフト記号表（勤務時間帯）'!$C$6:$K$35,9,FALSE))</f>
        <v/>
      </c>
      <c r="AQ35" s="321" t="str">
        <f>IF(AQ34="","",VLOOKUP(AQ34,'【記載例】シフト記号表（勤務時間帯）'!$C$6:$K$35,9,FALSE))</f>
        <v/>
      </c>
      <c r="AR35" s="321">
        <f>IF(AR34="","",VLOOKUP(AR34,'【記載例】シフト記号表（勤務時間帯）'!$C$6:$K$35,9,FALSE))</f>
        <v>4</v>
      </c>
      <c r="AS35" s="321" t="str">
        <f>IF(AS34="","",VLOOKUP(AS34,'【記載例】シフト記号表（勤務時間帯）'!$C$6:$K$35,9,FALSE))</f>
        <v/>
      </c>
      <c r="AT35" s="322">
        <f>IF(AT34="","",VLOOKUP(AT34,'【記載例】シフト記号表（勤務時間帯）'!$C$6:$K$35,9,FALSE))</f>
        <v>4</v>
      </c>
      <c r="AU35" s="320" t="str">
        <f>IF(AU34="","",VLOOKUP(AU34,'【記載例】シフト記号表（勤務時間帯）'!$C$6:$K$35,9,FALSE))</f>
        <v/>
      </c>
      <c r="AV35" s="321" t="str">
        <f>IF(AV34="","",VLOOKUP(AV34,'【記載例】シフト記号表（勤務時間帯）'!$C$6:$K$35,9,FALSE))</f>
        <v/>
      </c>
      <c r="AW35" s="321" t="str">
        <f>IF(AW34="","",VLOOKUP(AW34,'【記載例】シフト記号表（勤務時間帯）'!$C$6:$K$35,9,FALSE))</f>
        <v/>
      </c>
      <c r="AX35" s="790">
        <f>IF($BB$3="４週",SUM(S35:AT35),IF($BB$3="暦月",SUM(S35:AW35),""))</f>
        <v>48</v>
      </c>
      <c r="AY35" s="791"/>
      <c r="AZ35" s="792">
        <f>IF($BB$3="４週",AX35/4,IF($BB$3="暦月",【記載例】勤務形態一覧表!AX35/(【記載例】勤務形態一覧表!$BB$8/7),""))</f>
        <v>12</v>
      </c>
      <c r="BA35" s="793"/>
      <c r="BB35" s="822"/>
      <c r="BC35" s="823"/>
      <c r="BD35" s="823"/>
      <c r="BE35" s="823"/>
      <c r="BF35" s="824"/>
    </row>
    <row r="36" spans="2:58" ht="20.25" customHeight="1" x14ac:dyDescent="0.15">
      <c r="B36" s="1013"/>
      <c r="C36" s="1021"/>
      <c r="D36" s="1022"/>
      <c r="E36" s="1023"/>
      <c r="F36" s="319" t="str">
        <f>C34</f>
        <v>看護職員</v>
      </c>
      <c r="G36" s="749"/>
      <c r="H36" s="753"/>
      <c r="I36" s="751"/>
      <c r="J36" s="751"/>
      <c r="K36" s="752"/>
      <c r="L36" s="760"/>
      <c r="M36" s="761"/>
      <c r="N36" s="761"/>
      <c r="O36" s="762"/>
      <c r="P36" s="828" t="s">
        <v>485</v>
      </c>
      <c r="Q36" s="829"/>
      <c r="R36" s="830"/>
      <c r="S36" s="324" t="str">
        <f>IF(S34="","",VLOOKUP(S34,'【記載例】シフト記号表（勤務時間帯）'!$C$6:$U$35,19,FALSE))</f>
        <v/>
      </c>
      <c r="T36" s="325">
        <f>IF(T34="","",VLOOKUP(T34,'【記載例】シフト記号表（勤務時間帯）'!$C$6:$U$35,19,FALSE))</f>
        <v>4</v>
      </c>
      <c r="U36" s="325" t="str">
        <f>IF(U34="","",VLOOKUP(U34,'【記載例】シフト記号表（勤務時間帯）'!$C$6:$U$35,19,FALSE))</f>
        <v/>
      </c>
      <c r="V36" s="325" t="str">
        <f>IF(V34="","",VLOOKUP(V34,'【記載例】シフト記号表（勤務時間帯）'!$C$6:$U$35,19,FALSE))</f>
        <v/>
      </c>
      <c r="W36" s="325">
        <f>IF(W34="","",VLOOKUP(W34,'【記載例】シフト記号表（勤務時間帯）'!$C$6:$U$35,19,FALSE))</f>
        <v>4</v>
      </c>
      <c r="X36" s="325" t="str">
        <f>IF(X34="","",VLOOKUP(X34,'【記載例】シフト記号表（勤務時間帯）'!$C$6:$U$35,19,FALSE))</f>
        <v/>
      </c>
      <c r="Y36" s="326">
        <f>IF(Y34="","",VLOOKUP(Y34,'【記載例】シフト記号表（勤務時間帯）'!$C$6:$U$35,19,FALSE))</f>
        <v>4</v>
      </c>
      <c r="Z36" s="324" t="str">
        <f>IF(Z34="","",VLOOKUP(Z34,'【記載例】シフト記号表（勤務時間帯）'!$C$6:$U$35,19,FALSE))</f>
        <v/>
      </c>
      <c r="AA36" s="325">
        <f>IF(AA34="","",VLOOKUP(AA34,'【記載例】シフト記号表（勤務時間帯）'!$C$6:$U$35,19,FALSE))</f>
        <v>4</v>
      </c>
      <c r="AB36" s="325" t="str">
        <f>IF(AB34="","",VLOOKUP(AB34,'【記載例】シフト記号表（勤務時間帯）'!$C$6:$U$35,19,FALSE))</f>
        <v/>
      </c>
      <c r="AC36" s="325" t="str">
        <f>IF(AC34="","",VLOOKUP(AC34,'【記載例】シフト記号表（勤務時間帯）'!$C$6:$U$35,19,FALSE))</f>
        <v/>
      </c>
      <c r="AD36" s="325">
        <f>IF(AD34="","",VLOOKUP(AD34,'【記載例】シフト記号表（勤務時間帯）'!$C$6:$U$35,19,FALSE))</f>
        <v>4</v>
      </c>
      <c r="AE36" s="325" t="str">
        <f>IF(AE34="","",VLOOKUP(AE34,'【記載例】シフト記号表（勤務時間帯）'!$C$6:$U$35,19,FALSE))</f>
        <v/>
      </c>
      <c r="AF36" s="326">
        <f>IF(AF34="","",VLOOKUP(AF34,'【記載例】シフト記号表（勤務時間帯）'!$C$6:$U$35,19,FALSE))</f>
        <v>4</v>
      </c>
      <c r="AG36" s="324" t="str">
        <f>IF(AG34="","",VLOOKUP(AG34,'【記載例】シフト記号表（勤務時間帯）'!$C$6:$U$35,19,FALSE))</f>
        <v/>
      </c>
      <c r="AH36" s="325">
        <f>IF(AH34="","",VLOOKUP(AH34,'【記載例】シフト記号表（勤務時間帯）'!$C$6:$U$35,19,FALSE))</f>
        <v>4</v>
      </c>
      <c r="AI36" s="325" t="str">
        <f>IF(AI34="","",VLOOKUP(AI34,'【記載例】シフト記号表（勤務時間帯）'!$C$6:$U$35,19,FALSE))</f>
        <v/>
      </c>
      <c r="AJ36" s="325" t="str">
        <f>IF(AJ34="","",VLOOKUP(AJ34,'【記載例】シフト記号表（勤務時間帯）'!$C$6:$U$35,19,FALSE))</f>
        <v/>
      </c>
      <c r="AK36" s="325">
        <f>IF(AK34="","",VLOOKUP(AK34,'【記載例】シフト記号表（勤務時間帯）'!$C$6:$U$35,19,FALSE))</f>
        <v>4</v>
      </c>
      <c r="AL36" s="325" t="str">
        <f>IF(AL34="","",VLOOKUP(AL34,'【記載例】シフト記号表（勤務時間帯）'!$C$6:$U$35,19,FALSE))</f>
        <v/>
      </c>
      <c r="AM36" s="326">
        <f>IF(AM34="","",VLOOKUP(AM34,'【記載例】シフト記号表（勤務時間帯）'!$C$6:$U$35,19,FALSE))</f>
        <v>4</v>
      </c>
      <c r="AN36" s="324" t="str">
        <f>IF(AN34="","",VLOOKUP(AN34,'【記載例】シフト記号表（勤務時間帯）'!$C$6:$U$35,19,FALSE))</f>
        <v/>
      </c>
      <c r="AO36" s="325">
        <f>IF(AO34="","",VLOOKUP(AO34,'【記載例】シフト記号表（勤務時間帯）'!$C$6:$U$35,19,FALSE))</f>
        <v>4</v>
      </c>
      <c r="AP36" s="325" t="str">
        <f>IF(AP34="","",VLOOKUP(AP34,'【記載例】シフト記号表（勤務時間帯）'!$C$6:$U$35,19,FALSE))</f>
        <v/>
      </c>
      <c r="AQ36" s="325" t="str">
        <f>IF(AQ34="","",VLOOKUP(AQ34,'【記載例】シフト記号表（勤務時間帯）'!$C$6:$U$35,19,FALSE))</f>
        <v/>
      </c>
      <c r="AR36" s="325">
        <f>IF(AR34="","",VLOOKUP(AR34,'【記載例】シフト記号表（勤務時間帯）'!$C$6:$U$35,19,FALSE))</f>
        <v>4</v>
      </c>
      <c r="AS36" s="325" t="str">
        <f>IF(AS34="","",VLOOKUP(AS34,'【記載例】シフト記号表（勤務時間帯）'!$C$6:$U$35,19,FALSE))</f>
        <v/>
      </c>
      <c r="AT36" s="326">
        <f>IF(AT34="","",VLOOKUP(AT34,'【記載例】シフト記号表（勤務時間帯）'!$C$6:$U$35,19,FALSE))</f>
        <v>4</v>
      </c>
      <c r="AU36" s="324" t="str">
        <f>IF(AU34="","",VLOOKUP(AU34,'【記載例】シフト記号表（勤務時間帯）'!$C$6:$U$35,19,FALSE))</f>
        <v/>
      </c>
      <c r="AV36" s="325" t="str">
        <f>IF(AV34="","",VLOOKUP(AV34,'【記載例】シフト記号表（勤務時間帯）'!$C$6:$U$35,19,FALSE))</f>
        <v/>
      </c>
      <c r="AW36" s="325" t="str">
        <f>IF(AW34="","",VLOOKUP(AW34,'【記載例】シフト記号表（勤務時間帯）'!$C$6:$U$35,19,FALSE))</f>
        <v/>
      </c>
      <c r="AX36" s="797">
        <f>IF($BB$3="４週",SUM(S36:AT36),IF($BB$3="暦月",SUM(S36:AW36),""))</f>
        <v>48</v>
      </c>
      <c r="AY36" s="798"/>
      <c r="AZ36" s="799">
        <f>IF($BB$3="４週",AX36/4,IF($BB$3="暦月",【記載例】勤務形態一覧表!AX36/(【記載例】勤務形態一覧表!$BB$8/7),""))</f>
        <v>12</v>
      </c>
      <c r="BA36" s="800"/>
      <c r="BB36" s="825"/>
      <c r="BC36" s="826"/>
      <c r="BD36" s="826"/>
      <c r="BE36" s="826"/>
      <c r="BF36" s="827"/>
    </row>
    <row r="37" spans="2:58" ht="20.25" customHeight="1" x14ac:dyDescent="0.15">
      <c r="B37" s="1013">
        <f>B34+1</f>
        <v>6</v>
      </c>
      <c r="C37" s="1015" t="s">
        <v>491</v>
      </c>
      <c r="D37" s="1016"/>
      <c r="E37" s="1017"/>
      <c r="F37" s="327"/>
      <c r="G37" s="747" t="s">
        <v>489</v>
      </c>
      <c r="H37" s="750" t="s">
        <v>500</v>
      </c>
      <c r="I37" s="751"/>
      <c r="J37" s="751"/>
      <c r="K37" s="752"/>
      <c r="L37" s="754" t="s">
        <v>490</v>
      </c>
      <c r="M37" s="755"/>
      <c r="N37" s="755"/>
      <c r="O37" s="756"/>
      <c r="P37" s="763" t="s">
        <v>667</v>
      </c>
      <c r="Q37" s="764"/>
      <c r="R37" s="765"/>
      <c r="S37" s="316"/>
      <c r="T37" s="317" t="s">
        <v>668</v>
      </c>
      <c r="U37" s="317" t="s">
        <v>668</v>
      </c>
      <c r="V37" s="317"/>
      <c r="W37" s="317"/>
      <c r="X37" s="317" t="s">
        <v>668</v>
      </c>
      <c r="Y37" s="318"/>
      <c r="Z37" s="316"/>
      <c r="AA37" s="317" t="s">
        <v>668</v>
      </c>
      <c r="AB37" s="317" t="s">
        <v>668</v>
      </c>
      <c r="AC37" s="317"/>
      <c r="AD37" s="317"/>
      <c r="AE37" s="317" t="s">
        <v>668</v>
      </c>
      <c r="AF37" s="318"/>
      <c r="AG37" s="316"/>
      <c r="AH37" s="317" t="s">
        <v>668</v>
      </c>
      <c r="AI37" s="317" t="s">
        <v>668</v>
      </c>
      <c r="AJ37" s="317"/>
      <c r="AK37" s="317"/>
      <c r="AL37" s="317" t="s">
        <v>668</v>
      </c>
      <c r="AM37" s="318"/>
      <c r="AN37" s="316"/>
      <c r="AO37" s="317" t="s">
        <v>668</v>
      </c>
      <c r="AP37" s="317" t="s">
        <v>668</v>
      </c>
      <c r="AQ37" s="317"/>
      <c r="AR37" s="317"/>
      <c r="AS37" s="317" t="s">
        <v>668</v>
      </c>
      <c r="AT37" s="318"/>
      <c r="AU37" s="316"/>
      <c r="AV37" s="317"/>
      <c r="AW37" s="317"/>
      <c r="AX37" s="778"/>
      <c r="AY37" s="779"/>
      <c r="AZ37" s="780"/>
      <c r="BA37" s="781"/>
      <c r="BB37" s="819" t="s">
        <v>488</v>
      </c>
      <c r="BC37" s="820"/>
      <c r="BD37" s="820"/>
      <c r="BE37" s="820"/>
      <c r="BF37" s="821"/>
    </row>
    <row r="38" spans="2:58" ht="20.25" customHeight="1" x14ac:dyDescent="0.15">
      <c r="B38" s="1013"/>
      <c r="C38" s="1018"/>
      <c r="D38" s="1019"/>
      <c r="E38" s="1020"/>
      <c r="F38" s="319"/>
      <c r="G38" s="748"/>
      <c r="H38" s="753"/>
      <c r="I38" s="751"/>
      <c r="J38" s="751"/>
      <c r="K38" s="752"/>
      <c r="L38" s="757"/>
      <c r="M38" s="758"/>
      <c r="N38" s="758"/>
      <c r="O38" s="759"/>
      <c r="P38" s="787" t="s">
        <v>484</v>
      </c>
      <c r="Q38" s="788"/>
      <c r="R38" s="789"/>
      <c r="S38" s="320" t="str">
        <f>IF(S37="","",VLOOKUP(S37,'【記載例】シフト記号表（勤務時間帯）'!$C$6:$K$35,9,FALSE))</f>
        <v/>
      </c>
      <c r="T38" s="321">
        <f>IF(T37="","",VLOOKUP(T37,'【記載例】シフト記号表（勤務時間帯）'!$C$6:$K$35,9,FALSE))</f>
        <v>8</v>
      </c>
      <c r="U38" s="321">
        <f>IF(U37="","",VLOOKUP(U37,'【記載例】シフト記号表（勤務時間帯）'!$C$6:$K$35,9,FALSE))</f>
        <v>8</v>
      </c>
      <c r="V38" s="321" t="str">
        <f>IF(V37="","",VLOOKUP(V37,'【記載例】シフト記号表（勤務時間帯）'!$C$6:$K$35,9,FALSE))</f>
        <v/>
      </c>
      <c r="W38" s="321" t="str">
        <f>IF(W37="","",VLOOKUP(W37,'【記載例】シフト記号表（勤務時間帯）'!$C$6:$K$35,9,FALSE))</f>
        <v/>
      </c>
      <c r="X38" s="321">
        <f>IF(X37="","",VLOOKUP(X37,'【記載例】シフト記号表（勤務時間帯）'!$C$6:$K$35,9,FALSE))</f>
        <v>8</v>
      </c>
      <c r="Y38" s="322" t="str">
        <f>IF(Y37="","",VLOOKUP(Y37,'【記載例】シフト記号表（勤務時間帯）'!$C$6:$K$35,9,FALSE))</f>
        <v/>
      </c>
      <c r="Z38" s="320" t="str">
        <f>IF(Z37="","",VLOOKUP(Z37,'【記載例】シフト記号表（勤務時間帯）'!$C$6:$K$35,9,FALSE))</f>
        <v/>
      </c>
      <c r="AA38" s="321">
        <f>IF(AA37="","",VLOOKUP(AA37,'【記載例】シフト記号表（勤務時間帯）'!$C$6:$K$35,9,FALSE))</f>
        <v>8</v>
      </c>
      <c r="AB38" s="321">
        <f>IF(AB37="","",VLOOKUP(AB37,'【記載例】シフト記号表（勤務時間帯）'!$C$6:$K$35,9,FALSE))</f>
        <v>8</v>
      </c>
      <c r="AC38" s="321" t="str">
        <f>IF(AC37="","",VLOOKUP(AC37,'【記載例】シフト記号表（勤務時間帯）'!$C$6:$K$35,9,FALSE))</f>
        <v/>
      </c>
      <c r="AD38" s="321" t="str">
        <f>IF(AD37="","",VLOOKUP(AD37,'【記載例】シフト記号表（勤務時間帯）'!$C$6:$K$35,9,FALSE))</f>
        <v/>
      </c>
      <c r="AE38" s="321">
        <f>IF(AE37="","",VLOOKUP(AE37,'【記載例】シフト記号表（勤務時間帯）'!$C$6:$K$35,9,FALSE))</f>
        <v>8</v>
      </c>
      <c r="AF38" s="322" t="str">
        <f>IF(AF37="","",VLOOKUP(AF37,'【記載例】シフト記号表（勤務時間帯）'!$C$6:$K$35,9,FALSE))</f>
        <v/>
      </c>
      <c r="AG38" s="320" t="str">
        <f>IF(AG37="","",VLOOKUP(AG37,'【記載例】シフト記号表（勤務時間帯）'!$C$6:$K$35,9,FALSE))</f>
        <v/>
      </c>
      <c r="AH38" s="321">
        <f>IF(AH37="","",VLOOKUP(AH37,'【記載例】シフト記号表（勤務時間帯）'!$C$6:$K$35,9,FALSE))</f>
        <v>8</v>
      </c>
      <c r="AI38" s="321">
        <f>IF(AI37="","",VLOOKUP(AI37,'【記載例】シフト記号表（勤務時間帯）'!$C$6:$K$35,9,FALSE))</f>
        <v>8</v>
      </c>
      <c r="AJ38" s="321" t="str">
        <f>IF(AJ37="","",VLOOKUP(AJ37,'【記載例】シフト記号表（勤務時間帯）'!$C$6:$K$35,9,FALSE))</f>
        <v/>
      </c>
      <c r="AK38" s="321" t="str">
        <f>IF(AK37="","",VLOOKUP(AK37,'【記載例】シフト記号表（勤務時間帯）'!$C$6:$K$35,9,FALSE))</f>
        <v/>
      </c>
      <c r="AL38" s="321">
        <f>IF(AL37="","",VLOOKUP(AL37,'【記載例】シフト記号表（勤務時間帯）'!$C$6:$K$35,9,FALSE))</f>
        <v>8</v>
      </c>
      <c r="AM38" s="322" t="str">
        <f>IF(AM37="","",VLOOKUP(AM37,'【記載例】シフト記号表（勤務時間帯）'!$C$6:$K$35,9,FALSE))</f>
        <v/>
      </c>
      <c r="AN38" s="320" t="str">
        <f>IF(AN37="","",VLOOKUP(AN37,'【記載例】シフト記号表（勤務時間帯）'!$C$6:$K$35,9,FALSE))</f>
        <v/>
      </c>
      <c r="AO38" s="321">
        <f>IF(AO37="","",VLOOKUP(AO37,'【記載例】シフト記号表（勤務時間帯）'!$C$6:$K$35,9,FALSE))</f>
        <v>8</v>
      </c>
      <c r="AP38" s="321">
        <f>IF(AP37="","",VLOOKUP(AP37,'【記載例】シフト記号表（勤務時間帯）'!$C$6:$K$35,9,FALSE))</f>
        <v>8</v>
      </c>
      <c r="AQ38" s="321" t="str">
        <f>IF(AQ37="","",VLOOKUP(AQ37,'【記載例】シフト記号表（勤務時間帯）'!$C$6:$K$35,9,FALSE))</f>
        <v/>
      </c>
      <c r="AR38" s="321" t="str">
        <f>IF(AR37="","",VLOOKUP(AR37,'【記載例】シフト記号表（勤務時間帯）'!$C$6:$K$35,9,FALSE))</f>
        <v/>
      </c>
      <c r="AS38" s="321">
        <f>IF(AS37="","",VLOOKUP(AS37,'【記載例】シフト記号表（勤務時間帯）'!$C$6:$K$35,9,FALSE))</f>
        <v>8</v>
      </c>
      <c r="AT38" s="322" t="str">
        <f>IF(AT37="","",VLOOKUP(AT37,'【記載例】シフト記号表（勤務時間帯）'!$C$6:$K$35,9,FALSE))</f>
        <v/>
      </c>
      <c r="AU38" s="320" t="str">
        <f>IF(AU37="","",VLOOKUP(AU37,'【記載例】シフト記号表（勤務時間帯）'!$C$6:$K$35,9,FALSE))</f>
        <v/>
      </c>
      <c r="AV38" s="321" t="str">
        <f>IF(AV37="","",VLOOKUP(AV37,'【記載例】シフト記号表（勤務時間帯）'!$C$6:$K$35,9,FALSE))</f>
        <v/>
      </c>
      <c r="AW38" s="321" t="str">
        <f>IF(AW37="","",VLOOKUP(AW37,'【記載例】シフト記号表（勤務時間帯）'!$C$6:$K$35,9,FALSE))</f>
        <v/>
      </c>
      <c r="AX38" s="790">
        <f>IF($BB$3="４週",SUM(S38:AT38),IF($BB$3="暦月",SUM(S38:AW38),""))</f>
        <v>96</v>
      </c>
      <c r="AY38" s="791"/>
      <c r="AZ38" s="792">
        <f>IF($BB$3="４週",AX38/4,IF($BB$3="暦月",【記載例】勤務形態一覧表!AX38/(【記載例】勤務形態一覧表!$BB$8/7),""))</f>
        <v>24</v>
      </c>
      <c r="BA38" s="793"/>
      <c r="BB38" s="822"/>
      <c r="BC38" s="823"/>
      <c r="BD38" s="823"/>
      <c r="BE38" s="823"/>
      <c r="BF38" s="824"/>
    </row>
    <row r="39" spans="2:58" ht="20.25" customHeight="1" x14ac:dyDescent="0.15">
      <c r="B39" s="1013"/>
      <c r="C39" s="1021"/>
      <c r="D39" s="1022"/>
      <c r="E39" s="1023"/>
      <c r="F39" s="319" t="str">
        <f>C37</f>
        <v>介護職員</v>
      </c>
      <c r="G39" s="749"/>
      <c r="H39" s="753"/>
      <c r="I39" s="751"/>
      <c r="J39" s="751"/>
      <c r="K39" s="752"/>
      <c r="L39" s="760"/>
      <c r="M39" s="761"/>
      <c r="N39" s="761"/>
      <c r="O39" s="762"/>
      <c r="P39" s="828" t="s">
        <v>485</v>
      </c>
      <c r="Q39" s="829"/>
      <c r="R39" s="830"/>
      <c r="S39" s="324" t="str">
        <f>IF(S37="","",VLOOKUP(S37,'【記載例】シフト記号表（勤務時間帯）'!$C$6:$U$35,19,FALSE))</f>
        <v/>
      </c>
      <c r="T39" s="325">
        <f>IF(T37="","",VLOOKUP(T37,'【記載例】シフト記号表（勤務時間帯）'!$C$6:$U$35,19,FALSE))</f>
        <v>7</v>
      </c>
      <c r="U39" s="325">
        <f>IF(U37="","",VLOOKUP(U37,'【記載例】シフト記号表（勤務時間帯）'!$C$6:$U$35,19,FALSE))</f>
        <v>7</v>
      </c>
      <c r="V39" s="325" t="str">
        <f>IF(V37="","",VLOOKUP(V37,'【記載例】シフト記号表（勤務時間帯）'!$C$6:$U$35,19,FALSE))</f>
        <v/>
      </c>
      <c r="W39" s="325" t="str">
        <f>IF(W37="","",VLOOKUP(W37,'【記載例】シフト記号表（勤務時間帯）'!$C$6:$U$35,19,FALSE))</f>
        <v/>
      </c>
      <c r="X39" s="325">
        <f>IF(X37="","",VLOOKUP(X37,'【記載例】シフト記号表（勤務時間帯）'!$C$6:$U$35,19,FALSE))</f>
        <v>7</v>
      </c>
      <c r="Y39" s="326" t="str">
        <f>IF(Y37="","",VLOOKUP(Y37,'【記載例】シフト記号表（勤務時間帯）'!$C$6:$U$35,19,FALSE))</f>
        <v/>
      </c>
      <c r="Z39" s="324" t="str">
        <f>IF(Z37="","",VLOOKUP(Z37,'【記載例】シフト記号表（勤務時間帯）'!$C$6:$U$35,19,FALSE))</f>
        <v/>
      </c>
      <c r="AA39" s="325">
        <f>IF(AA37="","",VLOOKUP(AA37,'【記載例】シフト記号表（勤務時間帯）'!$C$6:$U$35,19,FALSE))</f>
        <v>7</v>
      </c>
      <c r="AB39" s="325">
        <f>IF(AB37="","",VLOOKUP(AB37,'【記載例】シフト記号表（勤務時間帯）'!$C$6:$U$35,19,FALSE))</f>
        <v>7</v>
      </c>
      <c r="AC39" s="325" t="str">
        <f>IF(AC37="","",VLOOKUP(AC37,'【記載例】シフト記号表（勤務時間帯）'!$C$6:$U$35,19,FALSE))</f>
        <v/>
      </c>
      <c r="AD39" s="325" t="str">
        <f>IF(AD37="","",VLOOKUP(AD37,'【記載例】シフト記号表（勤務時間帯）'!$C$6:$U$35,19,FALSE))</f>
        <v/>
      </c>
      <c r="AE39" s="325">
        <f>IF(AE37="","",VLOOKUP(AE37,'【記載例】シフト記号表（勤務時間帯）'!$C$6:$U$35,19,FALSE))</f>
        <v>7</v>
      </c>
      <c r="AF39" s="326" t="str">
        <f>IF(AF37="","",VLOOKUP(AF37,'【記載例】シフト記号表（勤務時間帯）'!$C$6:$U$35,19,FALSE))</f>
        <v/>
      </c>
      <c r="AG39" s="324" t="str">
        <f>IF(AG37="","",VLOOKUP(AG37,'【記載例】シフト記号表（勤務時間帯）'!$C$6:$U$35,19,FALSE))</f>
        <v/>
      </c>
      <c r="AH39" s="325">
        <f>IF(AH37="","",VLOOKUP(AH37,'【記載例】シフト記号表（勤務時間帯）'!$C$6:$U$35,19,FALSE))</f>
        <v>7</v>
      </c>
      <c r="AI39" s="325">
        <f>IF(AI37="","",VLOOKUP(AI37,'【記載例】シフト記号表（勤務時間帯）'!$C$6:$U$35,19,FALSE))</f>
        <v>7</v>
      </c>
      <c r="AJ39" s="325" t="str">
        <f>IF(AJ37="","",VLOOKUP(AJ37,'【記載例】シフト記号表（勤務時間帯）'!$C$6:$U$35,19,FALSE))</f>
        <v/>
      </c>
      <c r="AK39" s="325" t="str">
        <f>IF(AK37="","",VLOOKUP(AK37,'【記載例】シフト記号表（勤務時間帯）'!$C$6:$U$35,19,FALSE))</f>
        <v/>
      </c>
      <c r="AL39" s="325">
        <f>IF(AL37="","",VLOOKUP(AL37,'【記載例】シフト記号表（勤務時間帯）'!$C$6:$U$35,19,FALSE))</f>
        <v>7</v>
      </c>
      <c r="AM39" s="326" t="str">
        <f>IF(AM37="","",VLOOKUP(AM37,'【記載例】シフト記号表（勤務時間帯）'!$C$6:$U$35,19,FALSE))</f>
        <v/>
      </c>
      <c r="AN39" s="324" t="str">
        <f>IF(AN37="","",VLOOKUP(AN37,'【記載例】シフト記号表（勤務時間帯）'!$C$6:$U$35,19,FALSE))</f>
        <v/>
      </c>
      <c r="AO39" s="325">
        <f>IF(AO37="","",VLOOKUP(AO37,'【記載例】シフト記号表（勤務時間帯）'!$C$6:$U$35,19,FALSE))</f>
        <v>7</v>
      </c>
      <c r="AP39" s="325">
        <f>IF(AP37="","",VLOOKUP(AP37,'【記載例】シフト記号表（勤務時間帯）'!$C$6:$U$35,19,FALSE))</f>
        <v>7</v>
      </c>
      <c r="AQ39" s="325" t="str">
        <f>IF(AQ37="","",VLOOKUP(AQ37,'【記載例】シフト記号表（勤務時間帯）'!$C$6:$U$35,19,FALSE))</f>
        <v/>
      </c>
      <c r="AR39" s="325" t="str">
        <f>IF(AR37="","",VLOOKUP(AR37,'【記載例】シフト記号表（勤務時間帯）'!$C$6:$U$35,19,FALSE))</f>
        <v/>
      </c>
      <c r="AS39" s="325">
        <f>IF(AS37="","",VLOOKUP(AS37,'【記載例】シフト記号表（勤務時間帯）'!$C$6:$U$35,19,FALSE))</f>
        <v>7</v>
      </c>
      <c r="AT39" s="326" t="str">
        <f>IF(AT37="","",VLOOKUP(AT37,'【記載例】シフト記号表（勤務時間帯）'!$C$6:$U$35,19,FALSE))</f>
        <v/>
      </c>
      <c r="AU39" s="324" t="str">
        <f>IF(AU37="","",VLOOKUP(AU37,'【記載例】シフト記号表（勤務時間帯）'!$C$6:$U$35,19,FALSE))</f>
        <v/>
      </c>
      <c r="AV39" s="325" t="str">
        <f>IF(AV37="","",VLOOKUP(AV37,'【記載例】シフト記号表（勤務時間帯）'!$C$6:$U$35,19,FALSE))</f>
        <v/>
      </c>
      <c r="AW39" s="325" t="str">
        <f>IF(AW37="","",VLOOKUP(AW37,'【記載例】シフト記号表（勤務時間帯）'!$C$6:$U$35,19,FALSE))</f>
        <v/>
      </c>
      <c r="AX39" s="797">
        <f>IF($BB$3="４週",SUM(S39:AT39),IF($BB$3="暦月",SUM(S39:AW39),""))</f>
        <v>84</v>
      </c>
      <c r="AY39" s="798"/>
      <c r="AZ39" s="799">
        <f>IF($BB$3="４週",AX39/4,IF($BB$3="暦月",【記載例】勤務形態一覧表!AX39/(【記載例】勤務形態一覧表!$BB$8/7),""))</f>
        <v>21</v>
      </c>
      <c r="BA39" s="800"/>
      <c r="BB39" s="825"/>
      <c r="BC39" s="826"/>
      <c r="BD39" s="826"/>
      <c r="BE39" s="826"/>
      <c r="BF39" s="827"/>
    </row>
    <row r="40" spans="2:58" ht="20.25" customHeight="1" x14ac:dyDescent="0.15">
      <c r="B40" s="1013">
        <f>B37+1</f>
        <v>7</v>
      </c>
      <c r="C40" s="1015" t="s">
        <v>491</v>
      </c>
      <c r="D40" s="1016"/>
      <c r="E40" s="1017"/>
      <c r="F40" s="327"/>
      <c r="G40" s="747" t="s">
        <v>489</v>
      </c>
      <c r="H40" s="750" t="s">
        <v>500</v>
      </c>
      <c r="I40" s="751"/>
      <c r="J40" s="751"/>
      <c r="K40" s="752"/>
      <c r="L40" s="754" t="s">
        <v>669</v>
      </c>
      <c r="M40" s="755"/>
      <c r="N40" s="755"/>
      <c r="O40" s="756"/>
      <c r="P40" s="763" t="s">
        <v>667</v>
      </c>
      <c r="Q40" s="764"/>
      <c r="R40" s="765"/>
      <c r="S40" s="316"/>
      <c r="T40" s="317"/>
      <c r="U40" s="317"/>
      <c r="V40" s="317"/>
      <c r="W40" s="317"/>
      <c r="X40" s="317"/>
      <c r="Y40" s="318" t="s">
        <v>668</v>
      </c>
      <c r="Z40" s="316"/>
      <c r="AA40" s="317"/>
      <c r="AB40" s="317"/>
      <c r="AC40" s="317"/>
      <c r="AD40" s="317"/>
      <c r="AE40" s="317"/>
      <c r="AF40" s="318" t="s">
        <v>668</v>
      </c>
      <c r="AG40" s="316"/>
      <c r="AH40" s="317"/>
      <c r="AI40" s="317"/>
      <c r="AJ40" s="317"/>
      <c r="AK40" s="317"/>
      <c r="AL40" s="317"/>
      <c r="AM40" s="318" t="s">
        <v>668</v>
      </c>
      <c r="AN40" s="316"/>
      <c r="AO40" s="317"/>
      <c r="AP40" s="317"/>
      <c r="AQ40" s="317"/>
      <c r="AR40" s="317"/>
      <c r="AS40" s="317"/>
      <c r="AT40" s="318" t="s">
        <v>668</v>
      </c>
      <c r="AU40" s="316"/>
      <c r="AV40" s="317"/>
      <c r="AW40" s="317"/>
      <c r="AX40" s="778"/>
      <c r="AY40" s="779"/>
      <c r="AZ40" s="780"/>
      <c r="BA40" s="781"/>
      <c r="BB40" s="819" t="s">
        <v>501</v>
      </c>
      <c r="BC40" s="820"/>
      <c r="BD40" s="820"/>
      <c r="BE40" s="820"/>
      <c r="BF40" s="821"/>
    </row>
    <row r="41" spans="2:58" ht="20.25" customHeight="1" x14ac:dyDescent="0.15">
      <c r="B41" s="1013"/>
      <c r="C41" s="1018"/>
      <c r="D41" s="1019"/>
      <c r="E41" s="1020"/>
      <c r="F41" s="319"/>
      <c r="G41" s="748"/>
      <c r="H41" s="753"/>
      <c r="I41" s="751"/>
      <c r="J41" s="751"/>
      <c r="K41" s="752"/>
      <c r="L41" s="757"/>
      <c r="M41" s="758"/>
      <c r="N41" s="758"/>
      <c r="O41" s="759"/>
      <c r="P41" s="787" t="s">
        <v>484</v>
      </c>
      <c r="Q41" s="788"/>
      <c r="R41" s="789"/>
      <c r="S41" s="320" t="str">
        <f>IF(S40="","",VLOOKUP(S40,'【記載例】シフト記号表（勤務時間帯）'!$C$6:$K$35,9,FALSE))</f>
        <v/>
      </c>
      <c r="T41" s="321" t="str">
        <f>IF(T40="","",VLOOKUP(T40,'【記載例】シフト記号表（勤務時間帯）'!$C$6:$K$35,9,FALSE))</f>
        <v/>
      </c>
      <c r="U41" s="321" t="str">
        <f>IF(U40="","",VLOOKUP(U40,'【記載例】シフト記号表（勤務時間帯）'!$C$6:$K$35,9,FALSE))</f>
        <v/>
      </c>
      <c r="V41" s="321" t="str">
        <f>IF(V40="","",VLOOKUP(V40,'【記載例】シフト記号表（勤務時間帯）'!$C$6:$K$35,9,FALSE))</f>
        <v/>
      </c>
      <c r="W41" s="321" t="str">
        <f>IF(W40="","",VLOOKUP(W40,'【記載例】シフト記号表（勤務時間帯）'!$C$6:$K$35,9,FALSE))</f>
        <v/>
      </c>
      <c r="X41" s="321" t="str">
        <f>IF(X40="","",VLOOKUP(X40,'【記載例】シフト記号表（勤務時間帯）'!$C$6:$K$35,9,FALSE))</f>
        <v/>
      </c>
      <c r="Y41" s="322">
        <f>IF(Y40="","",VLOOKUP(Y40,'【記載例】シフト記号表（勤務時間帯）'!$C$6:$K$35,9,FALSE))</f>
        <v>8</v>
      </c>
      <c r="Z41" s="320" t="str">
        <f>IF(Z40="","",VLOOKUP(Z40,'【記載例】シフト記号表（勤務時間帯）'!$C$6:$K$35,9,FALSE))</f>
        <v/>
      </c>
      <c r="AA41" s="321" t="str">
        <f>IF(AA40="","",VLOOKUP(AA40,'【記載例】シフト記号表（勤務時間帯）'!$C$6:$K$35,9,FALSE))</f>
        <v/>
      </c>
      <c r="AB41" s="321" t="str">
        <f>IF(AB40="","",VLOOKUP(AB40,'【記載例】シフト記号表（勤務時間帯）'!$C$6:$K$35,9,FALSE))</f>
        <v/>
      </c>
      <c r="AC41" s="321" t="str">
        <f>IF(AC40="","",VLOOKUP(AC40,'【記載例】シフト記号表（勤務時間帯）'!$C$6:$K$35,9,FALSE))</f>
        <v/>
      </c>
      <c r="AD41" s="321" t="str">
        <f>IF(AD40="","",VLOOKUP(AD40,'【記載例】シフト記号表（勤務時間帯）'!$C$6:$K$35,9,FALSE))</f>
        <v/>
      </c>
      <c r="AE41" s="321" t="str">
        <f>IF(AE40="","",VLOOKUP(AE40,'【記載例】シフト記号表（勤務時間帯）'!$C$6:$K$35,9,FALSE))</f>
        <v/>
      </c>
      <c r="AF41" s="322">
        <f>IF(AF40="","",VLOOKUP(AF40,'【記載例】シフト記号表（勤務時間帯）'!$C$6:$K$35,9,FALSE))</f>
        <v>8</v>
      </c>
      <c r="AG41" s="320" t="str">
        <f>IF(AG40="","",VLOOKUP(AG40,'【記載例】シフト記号表（勤務時間帯）'!$C$6:$K$35,9,FALSE))</f>
        <v/>
      </c>
      <c r="AH41" s="321" t="str">
        <f>IF(AH40="","",VLOOKUP(AH40,'【記載例】シフト記号表（勤務時間帯）'!$C$6:$K$35,9,FALSE))</f>
        <v/>
      </c>
      <c r="AI41" s="321" t="str">
        <f>IF(AI40="","",VLOOKUP(AI40,'【記載例】シフト記号表（勤務時間帯）'!$C$6:$K$35,9,FALSE))</f>
        <v/>
      </c>
      <c r="AJ41" s="321" t="str">
        <f>IF(AJ40="","",VLOOKUP(AJ40,'【記載例】シフト記号表（勤務時間帯）'!$C$6:$K$35,9,FALSE))</f>
        <v/>
      </c>
      <c r="AK41" s="321" t="str">
        <f>IF(AK40="","",VLOOKUP(AK40,'【記載例】シフト記号表（勤務時間帯）'!$C$6:$K$35,9,FALSE))</f>
        <v/>
      </c>
      <c r="AL41" s="321" t="str">
        <f>IF(AL40="","",VLOOKUP(AL40,'【記載例】シフト記号表（勤務時間帯）'!$C$6:$K$35,9,FALSE))</f>
        <v/>
      </c>
      <c r="AM41" s="322">
        <f>IF(AM40="","",VLOOKUP(AM40,'【記載例】シフト記号表（勤務時間帯）'!$C$6:$K$35,9,FALSE))</f>
        <v>8</v>
      </c>
      <c r="AN41" s="320" t="str">
        <f>IF(AN40="","",VLOOKUP(AN40,'【記載例】シフト記号表（勤務時間帯）'!$C$6:$K$35,9,FALSE))</f>
        <v/>
      </c>
      <c r="AO41" s="321" t="str">
        <f>IF(AO40="","",VLOOKUP(AO40,'【記載例】シフト記号表（勤務時間帯）'!$C$6:$K$35,9,FALSE))</f>
        <v/>
      </c>
      <c r="AP41" s="321" t="str">
        <f>IF(AP40="","",VLOOKUP(AP40,'【記載例】シフト記号表（勤務時間帯）'!$C$6:$K$35,9,FALSE))</f>
        <v/>
      </c>
      <c r="AQ41" s="321" t="str">
        <f>IF(AQ40="","",VLOOKUP(AQ40,'【記載例】シフト記号表（勤務時間帯）'!$C$6:$K$35,9,FALSE))</f>
        <v/>
      </c>
      <c r="AR41" s="321" t="str">
        <f>IF(AR40="","",VLOOKUP(AR40,'【記載例】シフト記号表（勤務時間帯）'!$C$6:$K$35,9,FALSE))</f>
        <v/>
      </c>
      <c r="AS41" s="321" t="str">
        <f>IF(AS40="","",VLOOKUP(AS40,'【記載例】シフト記号表（勤務時間帯）'!$C$6:$K$35,9,FALSE))</f>
        <v/>
      </c>
      <c r="AT41" s="322">
        <f>IF(AT40="","",VLOOKUP(AT40,'【記載例】シフト記号表（勤務時間帯）'!$C$6:$K$35,9,FALSE))</f>
        <v>8</v>
      </c>
      <c r="AU41" s="320" t="str">
        <f>IF(AU40="","",VLOOKUP(AU40,'【記載例】シフト記号表（勤務時間帯）'!$C$6:$K$35,9,FALSE))</f>
        <v/>
      </c>
      <c r="AV41" s="321" t="str">
        <f>IF(AV40="","",VLOOKUP(AV40,'【記載例】シフト記号表（勤務時間帯）'!$C$6:$K$35,9,FALSE))</f>
        <v/>
      </c>
      <c r="AW41" s="321" t="str">
        <f>IF(AW40="","",VLOOKUP(AW40,'【記載例】シフト記号表（勤務時間帯）'!$C$6:$K$35,9,FALSE))</f>
        <v/>
      </c>
      <c r="AX41" s="790">
        <f>IF($BB$3="４週",SUM(S41:AT41),IF($BB$3="暦月",SUM(S41:AW41),""))</f>
        <v>32</v>
      </c>
      <c r="AY41" s="791"/>
      <c r="AZ41" s="792">
        <f>IF($BB$3="４週",AX41/4,IF($BB$3="暦月",【記載例】勤務形態一覧表!AX41/(【記載例】勤務形態一覧表!$BB$8/7),""))</f>
        <v>8</v>
      </c>
      <c r="BA41" s="793"/>
      <c r="BB41" s="822"/>
      <c r="BC41" s="823"/>
      <c r="BD41" s="823"/>
      <c r="BE41" s="823"/>
      <c r="BF41" s="824"/>
    </row>
    <row r="42" spans="2:58" ht="20.25" customHeight="1" x14ac:dyDescent="0.15">
      <c r="B42" s="1013"/>
      <c r="C42" s="1021"/>
      <c r="D42" s="1022"/>
      <c r="E42" s="1023"/>
      <c r="F42" s="319" t="str">
        <f>C40</f>
        <v>介護職員</v>
      </c>
      <c r="G42" s="749"/>
      <c r="H42" s="753"/>
      <c r="I42" s="751"/>
      <c r="J42" s="751"/>
      <c r="K42" s="752"/>
      <c r="L42" s="760"/>
      <c r="M42" s="761"/>
      <c r="N42" s="761"/>
      <c r="O42" s="762"/>
      <c r="P42" s="828" t="s">
        <v>485</v>
      </c>
      <c r="Q42" s="829"/>
      <c r="R42" s="830"/>
      <c r="S42" s="324" t="str">
        <f>IF(S40="","",VLOOKUP(S40,'【記載例】シフト記号表（勤務時間帯）'!$C$6:$U$35,19,FALSE))</f>
        <v/>
      </c>
      <c r="T42" s="325" t="str">
        <f>IF(T40="","",VLOOKUP(T40,'【記載例】シフト記号表（勤務時間帯）'!$C$6:$U$35,19,FALSE))</f>
        <v/>
      </c>
      <c r="U42" s="325" t="str">
        <f>IF(U40="","",VLOOKUP(U40,'【記載例】シフト記号表（勤務時間帯）'!$C$6:$U$35,19,FALSE))</f>
        <v/>
      </c>
      <c r="V42" s="325" t="str">
        <f>IF(V40="","",VLOOKUP(V40,'【記載例】シフト記号表（勤務時間帯）'!$C$6:$U$35,19,FALSE))</f>
        <v/>
      </c>
      <c r="W42" s="325" t="str">
        <f>IF(W40="","",VLOOKUP(W40,'【記載例】シフト記号表（勤務時間帯）'!$C$6:$U$35,19,FALSE))</f>
        <v/>
      </c>
      <c r="X42" s="325" t="str">
        <f>IF(X40="","",VLOOKUP(X40,'【記載例】シフト記号表（勤務時間帯）'!$C$6:$U$35,19,FALSE))</f>
        <v/>
      </c>
      <c r="Y42" s="326">
        <f>IF(Y40="","",VLOOKUP(Y40,'【記載例】シフト記号表（勤務時間帯）'!$C$6:$U$35,19,FALSE))</f>
        <v>7</v>
      </c>
      <c r="Z42" s="324" t="str">
        <f>IF(Z40="","",VLOOKUP(Z40,'【記載例】シフト記号表（勤務時間帯）'!$C$6:$U$35,19,FALSE))</f>
        <v/>
      </c>
      <c r="AA42" s="325" t="str">
        <f>IF(AA40="","",VLOOKUP(AA40,'【記載例】シフト記号表（勤務時間帯）'!$C$6:$U$35,19,FALSE))</f>
        <v/>
      </c>
      <c r="AB42" s="325" t="str">
        <f>IF(AB40="","",VLOOKUP(AB40,'【記載例】シフト記号表（勤務時間帯）'!$C$6:$U$35,19,FALSE))</f>
        <v/>
      </c>
      <c r="AC42" s="325" t="str">
        <f>IF(AC40="","",VLOOKUP(AC40,'【記載例】シフト記号表（勤務時間帯）'!$C$6:$U$35,19,FALSE))</f>
        <v/>
      </c>
      <c r="AD42" s="325" t="str">
        <f>IF(AD40="","",VLOOKUP(AD40,'【記載例】シフト記号表（勤務時間帯）'!$C$6:$U$35,19,FALSE))</f>
        <v/>
      </c>
      <c r="AE42" s="325" t="str">
        <f>IF(AE40="","",VLOOKUP(AE40,'【記載例】シフト記号表（勤務時間帯）'!$C$6:$U$35,19,FALSE))</f>
        <v/>
      </c>
      <c r="AF42" s="326">
        <f>IF(AF40="","",VLOOKUP(AF40,'【記載例】シフト記号表（勤務時間帯）'!$C$6:$U$35,19,FALSE))</f>
        <v>7</v>
      </c>
      <c r="AG42" s="324" t="str">
        <f>IF(AG40="","",VLOOKUP(AG40,'【記載例】シフト記号表（勤務時間帯）'!$C$6:$U$35,19,FALSE))</f>
        <v/>
      </c>
      <c r="AH42" s="325" t="str">
        <f>IF(AH40="","",VLOOKUP(AH40,'【記載例】シフト記号表（勤務時間帯）'!$C$6:$U$35,19,FALSE))</f>
        <v/>
      </c>
      <c r="AI42" s="325" t="str">
        <f>IF(AI40="","",VLOOKUP(AI40,'【記載例】シフト記号表（勤務時間帯）'!$C$6:$U$35,19,FALSE))</f>
        <v/>
      </c>
      <c r="AJ42" s="325" t="str">
        <f>IF(AJ40="","",VLOOKUP(AJ40,'【記載例】シフト記号表（勤務時間帯）'!$C$6:$U$35,19,FALSE))</f>
        <v/>
      </c>
      <c r="AK42" s="325" t="str">
        <f>IF(AK40="","",VLOOKUP(AK40,'【記載例】シフト記号表（勤務時間帯）'!$C$6:$U$35,19,FALSE))</f>
        <v/>
      </c>
      <c r="AL42" s="325" t="str">
        <f>IF(AL40="","",VLOOKUP(AL40,'【記載例】シフト記号表（勤務時間帯）'!$C$6:$U$35,19,FALSE))</f>
        <v/>
      </c>
      <c r="AM42" s="326">
        <f>IF(AM40="","",VLOOKUP(AM40,'【記載例】シフト記号表（勤務時間帯）'!$C$6:$U$35,19,FALSE))</f>
        <v>7</v>
      </c>
      <c r="AN42" s="324" t="str">
        <f>IF(AN40="","",VLOOKUP(AN40,'【記載例】シフト記号表（勤務時間帯）'!$C$6:$U$35,19,FALSE))</f>
        <v/>
      </c>
      <c r="AO42" s="325" t="str">
        <f>IF(AO40="","",VLOOKUP(AO40,'【記載例】シフト記号表（勤務時間帯）'!$C$6:$U$35,19,FALSE))</f>
        <v/>
      </c>
      <c r="AP42" s="325" t="str">
        <f>IF(AP40="","",VLOOKUP(AP40,'【記載例】シフト記号表（勤務時間帯）'!$C$6:$U$35,19,FALSE))</f>
        <v/>
      </c>
      <c r="AQ42" s="325" t="str">
        <f>IF(AQ40="","",VLOOKUP(AQ40,'【記載例】シフト記号表（勤務時間帯）'!$C$6:$U$35,19,FALSE))</f>
        <v/>
      </c>
      <c r="AR42" s="325" t="str">
        <f>IF(AR40="","",VLOOKUP(AR40,'【記載例】シフト記号表（勤務時間帯）'!$C$6:$U$35,19,FALSE))</f>
        <v/>
      </c>
      <c r="AS42" s="325" t="str">
        <f>IF(AS40="","",VLOOKUP(AS40,'【記載例】シフト記号表（勤務時間帯）'!$C$6:$U$35,19,FALSE))</f>
        <v/>
      </c>
      <c r="AT42" s="326">
        <f>IF(AT40="","",VLOOKUP(AT40,'【記載例】シフト記号表（勤務時間帯）'!$C$6:$U$35,19,FALSE))</f>
        <v>7</v>
      </c>
      <c r="AU42" s="324" t="str">
        <f>IF(AU40="","",VLOOKUP(AU40,'【記載例】シフト記号表（勤務時間帯）'!$C$6:$U$35,19,FALSE))</f>
        <v/>
      </c>
      <c r="AV42" s="325" t="str">
        <f>IF(AV40="","",VLOOKUP(AV40,'【記載例】シフト記号表（勤務時間帯）'!$C$6:$U$35,19,FALSE))</f>
        <v/>
      </c>
      <c r="AW42" s="325" t="str">
        <f>IF(AW40="","",VLOOKUP(AW40,'【記載例】シフト記号表（勤務時間帯）'!$C$6:$U$35,19,FALSE))</f>
        <v/>
      </c>
      <c r="AX42" s="797">
        <f>IF($BB$3="４週",SUM(S42:AT42),IF($BB$3="暦月",SUM(S42:AW42),""))</f>
        <v>28</v>
      </c>
      <c r="AY42" s="798"/>
      <c r="AZ42" s="799">
        <f>IF($BB$3="４週",AX42/4,IF($BB$3="暦月",【記載例】勤務形態一覧表!AX42/(【記載例】勤務形態一覧表!$BB$8/7),""))</f>
        <v>7</v>
      </c>
      <c r="BA42" s="800"/>
      <c r="BB42" s="825"/>
      <c r="BC42" s="826"/>
      <c r="BD42" s="826"/>
      <c r="BE42" s="826"/>
      <c r="BF42" s="827"/>
    </row>
    <row r="43" spans="2:58" ht="20.25" customHeight="1" x14ac:dyDescent="0.15">
      <c r="B43" s="1013">
        <f>B40+1</f>
        <v>8</v>
      </c>
      <c r="C43" s="1015" t="s">
        <v>491</v>
      </c>
      <c r="D43" s="1016"/>
      <c r="E43" s="1017"/>
      <c r="F43" s="327"/>
      <c r="G43" s="747" t="s">
        <v>478</v>
      </c>
      <c r="H43" s="750" t="s">
        <v>502</v>
      </c>
      <c r="I43" s="751"/>
      <c r="J43" s="751"/>
      <c r="K43" s="752"/>
      <c r="L43" s="754" t="s">
        <v>503</v>
      </c>
      <c r="M43" s="755"/>
      <c r="N43" s="755"/>
      <c r="O43" s="756"/>
      <c r="P43" s="763" t="s">
        <v>661</v>
      </c>
      <c r="Q43" s="764"/>
      <c r="R43" s="765"/>
      <c r="S43" s="316" t="s">
        <v>659</v>
      </c>
      <c r="T43" s="317"/>
      <c r="U43" s="317" t="s">
        <v>659</v>
      </c>
      <c r="V43" s="317" t="s">
        <v>670</v>
      </c>
      <c r="W43" s="317" t="s">
        <v>659</v>
      </c>
      <c r="X43" s="317"/>
      <c r="Y43" s="318" t="s">
        <v>659</v>
      </c>
      <c r="Z43" s="316" t="s">
        <v>670</v>
      </c>
      <c r="AA43" s="317"/>
      <c r="AB43" s="317" t="s">
        <v>659</v>
      </c>
      <c r="AC43" s="317" t="s">
        <v>659</v>
      </c>
      <c r="AD43" s="317" t="s">
        <v>659</v>
      </c>
      <c r="AE43" s="317"/>
      <c r="AF43" s="318" t="s">
        <v>659</v>
      </c>
      <c r="AG43" s="316" t="s">
        <v>659</v>
      </c>
      <c r="AH43" s="317"/>
      <c r="AI43" s="317" t="s">
        <v>659</v>
      </c>
      <c r="AJ43" s="317" t="s">
        <v>659</v>
      </c>
      <c r="AK43" s="317" t="s">
        <v>670</v>
      </c>
      <c r="AL43" s="317"/>
      <c r="AM43" s="318" t="s">
        <v>659</v>
      </c>
      <c r="AN43" s="316" t="s">
        <v>670</v>
      </c>
      <c r="AO43" s="317"/>
      <c r="AP43" s="317" t="s">
        <v>659</v>
      </c>
      <c r="AQ43" s="317" t="s">
        <v>659</v>
      </c>
      <c r="AR43" s="317" t="s">
        <v>659</v>
      </c>
      <c r="AS43" s="317"/>
      <c r="AT43" s="318" t="s">
        <v>659</v>
      </c>
      <c r="AU43" s="316"/>
      <c r="AV43" s="317"/>
      <c r="AW43" s="317"/>
      <c r="AX43" s="778"/>
      <c r="AY43" s="779"/>
      <c r="AZ43" s="780"/>
      <c r="BA43" s="781"/>
      <c r="BB43" s="819"/>
      <c r="BC43" s="820"/>
      <c r="BD43" s="820"/>
      <c r="BE43" s="820"/>
      <c r="BF43" s="821"/>
    </row>
    <row r="44" spans="2:58" ht="20.25" customHeight="1" x14ac:dyDescent="0.15">
      <c r="B44" s="1013"/>
      <c r="C44" s="1018"/>
      <c r="D44" s="1019"/>
      <c r="E44" s="1020"/>
      <c r="F44" s="319"/>
      <c r="G44" s="748"/>
      <c r="H44" s="753"/>
      <c r="I44" s="751"/>
      <c r="J44" s="751"/>
      <c r="K44" s="752"/>
      <c r="L44" s="757"/>
      <c r="M44" s="758"/>
      <c r="N44" s="758"/>
      <c r="O44" s="759"/>
      <c r="P44" s="787" t="s">
        <v>484</v>
      </c>
      <c r="Q44" s="788"/>
      <c r="R44" s="789"/>
      <c r="S44" s="320">
        <f>IF(S43="","",VLOOKUP(S43,'【記載例】シフト記号表（勤務時間帯）'!$C$6:$K$35,9,FALSE))</f>
        <v>8</v>
      </c>
      <c r="T44" s="321" t="str">
        <f>IF(T43="","",VLOOKUP(T43,'【記載例】シフト記号表（勤務時間帯）'!$C$6:$K$35,9,FALSE))</f>
        <v/>
      </c>
      <c r="U44" s="321">
        <f>IF(U43="","",VLOOKUP(U43,'【記載例】シフト記号表（勤務時間帯）'!$C$6:$K$35,9,FALSE))</f>
        <v>8</v>
      </c>
      <c r="V44" s="321">
        <f>IF(V43="","",VLOOKUP(V43,'【記載例】シフト記号表（勤務時間帯）'!$C$6:$K$35,9,FALSE))</f>
        <v>8</v>
      </c>
      <c r="W44" s="321">
        <f>IF(W43="","",VLOOKUP(W43,'【記載例】シフト記号表（勤務時間帯）'!$C$6:$K$35,9,FALSE))</f>
        <v>8</v>
      </c>
      <c r="X44" s="321" t="str">
        <f>IF(X43="","",VLOOKUP(X43,'【記載例】シフト記号表（勤務時間帯）'!$C$6:$K$35,9,FALSE))</f>
        <v/>
      </c>
      <c r="Y44" s="322">
        <f>IF(Y43="","",VLOOKUP(Y43,'【記載例】シフト記号表（勤務時間帯）'!$C$6:$K$35,9,FALSE))</f>
        <v>8</v>
      </c>
      <c r="Z44" s="320">
        <f>IF(Z43="","",VLOOKUP(Z43,'【記載例】シフト記号表（勤務時間帯）'!$C$6:$K$35,9,FALSE))</f>
        <v>8</v>
      </c>
      <c r="AA44" s="321" t="str">
        <f>IF(AA43="","",VLOOKUP(AA43,'【記載例】シフト記号表（勤務時間帯）'!$C$6:$K$35,9,FALSE))</f>
        <v/>
      </c>
      <c r="AB44" s="321">
        <f>IF(AB43="","",VLOOKUP(AB43,'【記載例】シフト記号表（勤務時間帯）'!$C$6:$K$35,9,FALSE))</f>
        <v>8</v>
      </c>
      <c r="AC44" s="321">
        <f>IF(AC43="","",VLOOKUP(AC43,'【記載例】シフト記号表（勤務時間帯）'!$C$6:$K$35,9,FALSE))</f>
        <v>8</v>
      </c>
      <c r="AD44" s="321">
        <f>IF(AD43="","",VLOOKUP(AD43,'【記載例】シフト記号表（勤務時間帯）'!$C$6:$K$35,9,FALSE))</f>
        <v>8</v>
      </c>
      <c r="AE44" s="321" t="str">
        <f>IF(AE43="","",VLOOKUP(AE43,'【記載例】シフト記号表（勤務時間帯）'!$C$6:$K$35,9,FALSE))</f>
        <v/>
      </c>
      <c r="AF44" s="322">
        <f>IF(AF43="","",VLOOKUP(AF43,'【記載例】シフト記号表（勤務時間帯）'!$C$6:$K$35,9,FALSE))</f>
        <v>8</v>
      </c>
      <c r="AG44" s="320">
        <f>IF(AG43="","",VLOOKUP(AG43,'【記載例】シフト記号表（勤務時間帯）'!$C$6:$K$35,9,FALSE))</f>
        <v>8</v>
      </c>
      <c r="AH44" s="321" t="str">
        <f>IF(AH43="","",VLOOKUP(AH43,'【記載例】シフト記号表（勤務時間帯）'!$C$6:$K$35,9,FALSE))</f>
        <v/>
      </c>
      <c r="AI44" s="321">
        <f>IF(AI43="","",VLOOKUP(AI43,'【記載例】シフト記号表（勤務時間帯）'!$C$6:$K$35,9,FALSE))</f>
        <v>8</v>
      </c>
      <c r="AJ44" s="321">
        <f>IF(AJ43="","",VLOOKUP(AJ43,'【記載例】シフト記号表（勤務時間帯）'!$C$6:$K$35,9,FALSE))</f>
        <v>8</v>
      </c>
      <c r="AK44" s="321">
        <f>IF(AK43="","",VLOOKUP(AK43,'【記載例】シフト記号表（勤務時間帯）'!$C$6:$K$35,9,FALSE))</f>
        <v>8</v>
      </c>
      <c r="AL44" s="321" t="str">
        <f>IF(AL43="","",VLOOKUP(AL43,'【記載例】シフト記号表（勤務時間帯）'!$C$6:$K$35,9,FALSE))</f>
        <v/>
      </c>
      <c r="AM44" s="322">
        <f>IF(AM43="","",VLOOKUP(AM43,'【記載例】シフト記号表（勤務時間帯）'!$C$6:$K$35,9,FALSE))</f>
        <v>8</v>
      </c>
      <c r="AN44" s="320">
        <f>IF(AN43="","",VLOOKUP(AN43,'【記載例】シフト記号表（勤務時間帯）'!$C$6:$K$35,9,FALSE))</f>
        <v>8</v>
      </c>
      <c r="AO44" s="321" t="str">
        <f>IF(AO43="","",VLOOKUP(AO43,'【記載例】シフト記号表（勤務時間帯）'!$C$6:$K$35,9,FALSE))</f>
        <v/>
      </c>
      <c r="AP44" s="321">
        <f>IF(AP43="","",VLOOKUP(AP43,'【記載例】シフト記号表（勤務時間帯）'!$C$6:$K$35,9,FALSE))</f>
        <v>8</v>
      </c>
      <c r="AQ44" s="321">
        <f>IF(AQ43="","",VLOOKUP(AQ43,'【記載例】シフト記号表（勤務時間帯）'!$C$6:$K$35,9,FALSE))</f>
        <v>8</v>
      </c>
      <c r="AR44" s="321">
        <f>IF(AR43="","",VLOOKUP(AR43,'【記載例】シフト記号表（勤務時間帯）'!$C$6:$K$35,9,FALSE))</f>
        <v>8</v>
      </c>
      <c r="AS44" s="321" t="str">
        <f>IF(AS43="","",VLOOKUP(AS43,'【記載例】シフト記号表（勤務時間帯）'!$C$6:$K$35,9,FALSE))</f>
        <v/>
      </c>
      <c r="AT44" s="322">
        <f>IF(AT43="","",VLOOKUP(AT43,'【記載例】シフト記号表（勤務時間帯）'!$C$6:$K$35,9,FALSE))</f>
        <v>8</v>
      </c>
      <c r="AU44" s="320" t="str">
        <f>IF(AU43="","",VLOOKUP(AU43,'【記載例】シフト記号表（勤務時間帯）'!$C$6:$K$35,9,FALSE))</f>
        <v/>
      </c>
      <c r="AV44" s="321" t="str">
        <f>IF(AV43="","",VLOOKUP(AV43,'【記載例】シフト記号表（勤務時間帯）'!$C$6:$K$35,9,FALSE))</f>
        <v/>
      </c>
      <c r="AW44" s="321" t="str">
        <f>IF(AW43="","",VLOOKUP(AW43,'【記載例】シフト記号表（勤務時間帯）'!$C$6:$K$35,9,FALSE))</f>
        <v/>
      </c>
      <c r="AX44" s="790">
        <f>IF($BB$3="４週",SUM(S44:AT44),IF($BB$3="暦月",SUM(S44:AW44),""))</f>
        <v>160</v>
      </c>
      <c r="AY44" s="791"/>
      <c r="AZ44" s="792">
        <f>IF($BB$3="４週",AX44/4,IF($BB$3="暦月",【記載例】勤務形態一覧表!AX44/(【記載例】勤務形態一覧表!$BB$8/7),""))</f>
        <v>40</v>
      </c>
      <c r="BA44" s="793"/>
      <c r="BB44" s="822"/>
      <c r="BC44" s="823"/>
      <c r="BD44" s="823"/>
      <c r="BE44" s="823"/>
      <c r="BF44" s="824"/>
    </row>
    <row r="45" spans="2:58" ht="20.25" customHeight="1" x14ac:dyDescent="0.15">
      <c r="B45" s="1013"/>
      <c r="C45" s="1021"/>
      <c r="D45" s="1022"/>
      <c r="E45" s="1023"/>
      <c r="F45" s="319" t="str">
        <f>C43</f>
        <v>介護職員</v>
      </c>
      <c r="G45" s="749"/>
      <c r="H45" s="753"/>
      <c r="I45" s="751"/>
      <c r="J45" s="751"/>
      <c r="K45" s="752"/>
      <c r="L45" s="760"/>
      <c r="M45" s="761"/>
      <c r="N45" s="761"/>
      <c r="O45" s="762"/>
      <c r="P45" s="828" t="s">
        <v>485</v>
      </c>
      <c r="Q45" s="829"/>
      <c r="R45" s="830"/>
      <c r="S45" s="324">
        <f>IF(S43="","",VLOOKUP(S43,'【記載例】シフト記号表（勤務時間帯）'!$C$6:$U$35,19,FALSE))</f>
        <v>7</v>
      </c>
      <c r="T45" s="325" t="str">
        <f>IF(T43="","",VLOOKUP(T43,'【記載例】シフト記号表（勤務時間帯）'!$C$6:$U$35,19,FALSE))</f>
        <v/>
      </c>
      <c r="U45" s="325">
        <f>IF(U43="","",VLOOKUP(U43,'【記載例】シフト記号表（勤務時間帯）'!$C$6:$U$35,19,FALSE))</f>
        <v>7</v>
      </c>
      <c r="V45" s="325">
        <f>IF(V43="","",VLOOKUP(V43,'【記載例】シフト記号表（勤務時間帯）'!$C$6:$U$35,19,FALSE))</f>
        <v>7</v>
      </c>
      <c r="W45" s="325">
        <f>IF(W43="","",VLOOKUP(W43,'【記載例】シフト記号表（勤務時間帯）'!$C$6:$U$35,19,FALSE))</f>
        <v>7</v>
      </c>
      <c r="X45" s="325" t="str">
        <f>IF(X43="","",VLOOKUP(X43,'【記載例】シフト記号表（勤務時間帯）'!$C$6:$U$35,19,FALSE))</f>
        <v/>
      </c>
      <c r="Y45" s="326">
        <f>IF(Y43="","",VLOOKUP(Y43,'【記載例】シフト記号表（勤務時間帯）'!$C$6:$U$35,19,FALSE))</f>
        <v>7</v>
      </c>
      <c r="Z45" s="324">
        <f>IF(Z43="","",VLOOKUP(Z43,'【記載例】シフト記号表（勤務時間帯）'!$C$6:$U$35,19,FALSE))</f>
        <v>7</v>
      </c>
      <c r="AA45" s="325" t="str">
        <f>IF(AA43="","",VLOOKUP(AA43,'【記載例】シフト記号表（勤務時間帯）'!$C$6:$U$35,19,FALSE))</f>
        <v/>
      </c>
      <c r="AB45" s="325">
        <f>IF(AB43="","",VLOOKUP(AB43,'【記載例】シフト記号表（勤務時間帯）'!$C$6:$U$35,19,FALSE))</f>
        <v>7</v>
      </c>
      <c r="AC45" s="325">
        <f>IF(AC43="","",VLOOKUP(AC43,'【記載例】シフト記号表（勤務時間帯）'!$C$6:$U$35,19,FALSE))</f>
        <v>7</v>
      </c>
      <c r="AD45" s="325">
        <f>IF(AD43="","",VLOOKUP(AD43,'【記載例】シフト記号表（勤務時間帯）'!$C$6:$U$35,19,FALSE))</f>
        <v>7</v>
      </c>
      <c r="AE45" s="325" t="str">
        <f>IF(AE43="","",VLOOKUP(AE43,'【記載例】シフト記号表（勤務時間帯）'!$C$6:$U$35,19,FALSE))</f>
        <v/>
      </c>
      <c r="AF45" s="326">
        <f>IF(AF43="","",VLOOKUP(AF43,'【記載例】シフト記号表（勤務時間帯）'!$C$6:$U$35,19,FALSE))</f>
        <v>7</v>
      </c>
      <c r="AG45" s="324">
        <f>IF(AG43="","",VLOOKUP(AG43,'【記載例】シフト記号表（勤務時間帯）'!$C$6:$U$35,19,FALSE))</f>
        <v>7</v>
      </c>
      <c r="AH45" s="325" t="str">
        <f>IF(AH43="","",VLOOKUP(AH43,'【記載例】シフト記号表（勤務時間帯）'!$C$6:$U$35,19,FALSE))</f>
        <v/>
      </c>
      <c r="AI45" s="325">
        <f>IF(AI43="","",VLOOKUP(AI43,'【記載例】シフト記号表（勤務時間帯）'!$C$6:$U$35,19,FALSE))</f>
        <v>7</v>
      </c>
      <c r="AJ45" s="325">
        <f>IF(AJ43="","",VLOOKUP(AJ43,'【記載例】シフト記号表（勤務時間帯）'!$C$6:$U$35,19,FALSE))</f>
        <v>7</v>
      </c>
      <c r="AK45" s="325">
        <f>IF(AK43="","",VLOOKUP(AK43,'【記載例】シフト記号表（勤務時間帯）'!$C$6:$U$35,19,FALSE))</f>
        <v>7</v>
      </c>
      <c r="AL45" s="325" t="str">
        <f>IF(AL43="","",VLOOKUP(AL43,'【記載例】シフト記号表（勤務時間帯）'!$C$6:$U$35,19,FALSE))</f>
        <v/>
      </c>
      <c r="AM45" s="326">
        <f>IF(AM43="","",VLOOKUP(AM43,'【記載例】シフト記号表（勤務時間帯）'!$C$6:$U$35,19,FALSE))</f>
        <v>7</v>
      </c>
      <c r="AN45" s="324">
        <f>IF(AN43="","",VLOOKUP(AN43,'【記載例】シフト記号表（勤務時間帯）'!$C$6:$U$35,19,FALSE))</f>
        <v>7</v>
      </c>
      <c r="AO45" s="325" t="str">
        <f>IF(AO43="","",VLOOKUP(AO43,'【記載例】シフト記号表（勤務時間帯）'!$C$6:$U$35,19,FALSE))</f>
        <v/>
      </c>
      <c r="AP45" s="325">
        <f>IF(AP43="","",VLOOKUP(AP43,'【記載例】シフト記号表（勤務時間帯）'!$C$6:$U$35,19,FALSE))</f>
        <v>7</v>
      </c>
      <c r="AQ45" s="325">
        <f>IF(AQ43="","",VLOOKUP(AQ43,'【記載例】シフト記号表（勤務時間帯）'!$C$6:$U$35,19,FALSE))</f>
        <v>7</v>
      </c>
      <c r="AR45" s="325">
        <f>IF(AR43="","",VLOOKUP(AR43,'【記載例】シフト記号表（勤務時間帯）'!$C$6:$U$35,19,FALSE))</f>
        <v>7</v>
      </c>
      <c r="AS45" s="325" t="str">
        <f>IF(AS43="","",VLOOKUP(AS43,'【記載例】シフト記号表（勤務時間帯）'!$C$6:$U$35,19,FALSE))</f>
        <v/>
      </c>
      <c r="AT45" s="326">
        <f>IF(AT43="","",VLOOKUP(AT43,'【記載例】シフト記号表（勤務時間帯）'!$C$6:$U$35,19,FALSE))</f>
        <v>7</v>
      </c>
      <c r="AU45" s="324" t="str">
        <f>IF(AU43="","",VLOOKUP(AU43,'【記載例】シフト記号表（勤務時間帯）'!$C$6:$U$35,19,FALSE))</f>
        <v/>
      </c>
      <c r="AV45" s="325" t="str">
        <f>IF(AV43="","",VLOOKUP(AV43,'【記載例】シフト記号表（勤務時間帯）'!$C$6:$U$35,19,FALSE))</f>
        <v/>
      </c>
      <c r="AW45" s="325" t="str">
        <f>IF(AW43="","",VLOOKUP(AW43,'【記載例】シフト記号表（勤務時間帯）'!$C$6:$U$35,19,FALSE))</f>
        <v/>
      </c>
      <c r="AX45" s="797">
        <f>IF($BB$3="４週",SUM(S45:AT45),IF($BB$3="暦月",SUM(S45:AW45),""))</f>
        <v>140</v>
      </c>
      <c r="AY45" s="798"/>
      <c r="AZ45" s="799">
        <f>IF($BB$3="４週",AX45/4,IF($BB$3="暦月",【記載例】勤務形態一覧表!AX45/(【記載例】勤務形態一覧表!$BB$8/7),""))</f>
        <v>35</v>
      </c>
      <c r="BA45" s="800"/>
      <c r="BB45" s="825"/>
      <c r="BC45" s="826"/>
      <c r="BD45" s="826"/>
      <c r="BE45" s="826"/>
      <c r="BF45" s="827"/>
    </row>
    <row r="46" spans="2:58" ht="20.25" customHeight="1" x14ac:dyDescent="0.15">
      <c r="B46" s="1013">
        <f>B43+1</f>
        <v>9</v>
      </c>
      <c r="C46" s="1015" t="s">
        <v>491</v>
      </c>
      <c r="D46" s="1016"/>
      <c r="E46" s="1017"/>
      <c r="F46" s="327"/>
      <c r="G46" s="747" t="s">
        <v>478</v>
      </c>
      <c r="H46" s="750" t="s">
        <v>500</v>
      </c>
      <c r="I46" s="751"/>
      <c r="J46" s="751"/>
      <c r="K46" s="752"/>
      <c r="L46" s="754" t="s">
        <v>504</v>
      </c>
      <c r="M46" s="755"/>
      <c r="N46" s="755"/>
      <c r="O46" s="756"/>
      <c r="P46" s="763" t="s">
        <v>651</v>
      </c>
      <c r="Q46" s="764"/>
      <c r="R46" s="765"/>
      <c r="S46" s="316" t="s">
        <v>652</v>
      </c>
      <c r="T46" s="317" t="s">
        <v>671</v>
      </c>
      <c r="U46" s="317"/>
      <c r="V46" s="317" t="s">
        <v>671</v>
      </c>
      <c r="W46" s="317" t="s">
        <v>671</v>
      </c>
      <c r="X46" s="317" t="s">
        <v>652</v>
      </c>
      <c r="Y46" s="318"/>
      <c r="Z46" s="316" t="s">
        <v>656</v>
      </c>
      <c r="AA46" s="317" t="s">
        <v>652</v>
      </c>
      <c r="AB46" s="317"/>
      <c r="AC46" s="317" t="s">
        <v>652</v>
      </c>
      <c r="AD46" s="317" t="s">
        <v>671</v>
      </c>
      <c r="AE46" s="317" t="s">
        <v>671</v>
      </c>
      <c r="AF46" s="318"/>
      <c r="AG46" s="316" t="s">
        <v>671</v>
      </c>
      <c r="AH46" s="317" t="s">
        <v>652</v>
      </c>
      <c r="AI46" s="317"/>
      <c r="AJ46" s="317" t="s">
        <v>652</v>
      </c>
      <c r="AK46" s="317" t="s">
        <v>652</v>
      </c>
      <c r="AL46" s="317" t="s">
        <v>652</v>
      </c>
      <c r="AM46" s="318"/>
      <c r="AN46" s="316" t="s">
        <v>652</v>
      </c>
      <c r="AO46" s="317" t="s">
        <v>671</v>
      </c>
      <c r="AP46" s="317"/>
      <c r="AQ46" s="317" t="s">
        <v>671</v>
      </c>
      <c r="AR46" s="317" t="s">
        <v>671</v>
      </c>
      <c r="AS46" s="317" t="s">
        <v>671</v>
      </c>
      <c r="AT46" s="318"/>
      <c r="AU46" s="316"/>
      <c r="AV46" s="317"/>
      <c r="AW46" s="317"/>
      <c r="AX46" s="778"/>
      <c r="AY46" s="779"/>
      <c r="AZ46" s="780"/>
      <c r="BA46" s="781"/>
      <c r="BB46" s="819"/>
      <c r="BC46" s="820"/>
      <c r="BD46" s="820"/>
      <c r="BE46" s="820"/>
      <c r="BF46" s="821"/>
    </row>
    <row r="47" spans="2:58" ht="20.25" customHeight="1" x14ac:dyDescent="0.15">
      <c r="B47" s="1013"/>
      <c r="C47" s="1018"/>
      <c r="D47" s="1019"/>
      <c r="E47" s="1020"/>
      <c r="F47" s="319"/>
      <c r="G47" s="748"/>
      <c r="H47" s="753"/>
      <c r="I47" s="751"/>
      <c r="J47" s="751"/>
      <c r="K47" s="752"/>
      <c r="L47" s="757"/>
      <c r="M47" s="758"/>
      <c r="N47" s="758"/>
      <c r="O47" s="759"/>
      <c r="P47" s="787" t="s">
        <v>484</v>
      </c>
      <c r="Q47" s="788"/>
      <c r="R47" s="789"/>
      <c r="S47" s="320">
        <f>IF(S46="","",VLOOKUP(S46,'【記載例】シフト記号表（勤務時間帯）'!$C$6:$K$35,9,FALSE))</f>
        <v>8</v>
      </c>
      <c r="T47" s="321">
        <f>IF(T46="","",VLOOKUP(T46,'【記載例】シフト記号表（勤務時間帯）'!$C$6:$K$35,9,FALSE))</f>
        <v>8</v>
      </c>
      <c r="U47" s="321" t="str">
        <f>IF(U46="","",VLOOKUP(U46,'【記載例】シフト記号表（勤務時間帯）'!$C$6:$K$35,9,FALSE))</f>
        <v/>
      </c>
      <c r="V47" s="321">
        <f>IF(V46="","",VLOOKUP(V46,'【記載例】シフト記号表（勤務時間帯）'!$C$6:$K$35,9,FALSE))</f>
        <v>8</v>
      </c>
      <c r="W47" s="321">
        <f>IF(W46="","",VLOOKUP(W46,'【記載例】シフト記号表（勤務時間帯）'!$C$6:$K$35,9,FALSE))</f>
        <v>8</v>
      </c>
      <c r="X47" s="321">
        <f>IF(X46="","",VLOOKUP(X46,'【記載例】シフト記号表（勤務時間帯）'!$C$6:$K$35,9,FALSE))</f>
        <v>8</v>
      </c>
      <c r="Y47" s="322" t="str">
        <f>IF(Y46="","",VLOOKUP(Y46,'【記載例】シフト記号表（勤務時間帯）'!$C$6:$K$35,9,FALSE))</f>
        <v/>
      </c>
      <c r="Z47" s="320">
        <f>IF(Z46="","",VLOOKUP(Z46,'【記載例】シフト記号表（勤務時間帯）'!$C$6:$K$35,9,FALSE))</f>
        <v>8</v>
      </c>
      <c r="AA47" s="321">
        <f>IF(AA46="","",VLOOKUP(AA46,'【記載例】シフト記号表（勤務時間帯）'!$C$6:$K$35,9,FALSE))</f>
        <v>8</v>
      </c>
      <c r="AB47" s="321" t="str">
        <f>IF(AB46="","",VLOOKUP(AB46,'【記載例】シフト記号表（勤務時間帯）'!$C$6:$K$35,9,FALSE))</f>
        <v/>
      </c>
      <c r="AC47" s="321">
        <f>IF(AC46="","",VLOOKUP(AC46,'【記載例】シフト記号表（勤務時間帯）'!$C$6:$K$35,9,FALSE))</f>
        <v>8</v>
      </c>
      <c r="AD47" s="321">
        <f>IF(AD46="","",VLOOKUP(AD46,'【記載例】シフト記号表（勤務時間帯）'!$C$6:$K$35,9,FALSE))</f>
        <v>8</v>
      </c>
      <c r="AE47" s="321">
        <f>IF(AE46="","",VLOOKUP(AE46,'【記載例】シフト記号表（勤務時間帯）'!$C$6:$K$35,9,FALSE))</f>
        <v>8</v>
      </c>
      <c r="AF47" s="322" t="str">
        <f>IF(AF46="","",VLOOKUP(AF46,'【記載例】シフト記号表（勤務時間帯）'!$C$6:$K$35,9,FALSE))</f>
        <v/>
      </c>
      <c r="AG47" s="320">
        <f>IF(AG46="","",VLOOKUP(AG46,'【記載例】シフト記号表（勤務時間帯）'!$C$6:$K$35,9,FALSE))</f>
        <v>8</v>
      </c>
      <c r="AH47" s="321">
        <f>IF(AH46="","",VLOOKUP(AH46,'【記載例】シフト記号表（勤務時間帯）'!$C$6:$K$35,9,FALSE))</f>
        <v>8</v>
      </c>
      <c r="AI47" s="321" t="str">
        <f>IF(AI46="","",VLOOKUP(AI46,'【記載例】シフト記号表（勤務時間帯）'!$C$6:$K$35,9,FALSE))</f>
        <v/>
      </c>
      <c r="AJ47" s="321">
        <f>IF(AJ46="","",VLOOKUP(AJ46,'【記載例】シフト記号表（勤務時間帯）'!$C$6:$K$35,9,FALSE))</f>
        <v>8</v>
      </c>
      <c r="AK47" s="321">
        <f>IF(AK46="","",VLOOKUP(AK46,'【記載例】シフト記号表（勤務時間帯）'!$C$6:$K$35,9,FALSE))</f>
        <v>8</v>
      </c>
      <c r="AL47" s="321">
        <f>IF(AL46="","",VLOOKUP(AL46,'【記載例】シフト記号表（勤務時間帯）'!$C$6:$K$35,9,FALSE))</f>
        <v>8</v>
      </c>
      <c r="AM47" s="322" t="str">
        <f>IF(AM46="","",VLOOKUP(AM46,'【記載例】シフト記号表（勤務時間帯）'!$C$6:$K$35,9,FALSE))</f>
        <v/>
      </c>
      <c r="AN47" s="320">
        <f>IF(AN46="","",VLOOKUP(AN46,'【記載例】シフト記号表（勤務時間帯）'!$C$6:$K$35,9,FALSE))</f>
        <v>8</v>
      </c>
      <c r="AO47" s="321">
        <f>IF(AO46="","",VLOOKUP(AO46,'【記載例】シフト記号表（勤務時間帯）'!$C$6:$K$35,9,FALSE))</f>
        <v>8</v>
      </c>
      <c r="AP47" s="321" t="str">
        <f>IF(AP46="","",VLOOKUP(AP46,'【記載例】シフト記号表（勤務時間帯）'!$C$6:$K$35,9,FALSE))</f>
        <v/>
      </c>
      <c r="AQ47" s="321">
        <f>IF(AQ46="","",VLOOKUP(AQ46,'【記載例】シフト記号表（勤務時間帯）'!$C$6:$K$35,9,FALSE))</f>
        <v>8</v>
      </c>
      <c r="AR47" s="321">
        <f>IF(AR46="","",VLOOKUP(AR46,'【記載例】シフト記号表（勤務時間帯）'!$C$6:$K$35,9,FALSE))</f>
        <v>8</v>
      </c>
      <c r="AS47" s="321">
        <f>IF(AS46="","",VLOOKUP(AS46,'【記載例】シフト記号表（勤務時間帯）'!$C$6:$K$35,9,FALSE))</f>
        <v>8</v>
      </c>
      <c r="AT47" s="322" t="str">
        <f>IF(AT46="","",VLOOKUP(AT46,'【記載例】シフト記号表（勤務時間帯）'!$C$6:$K$35,9,FALSE))</f>
        <v/>
      </c>
      <c r="AU47" s="320" t="str">
        <f>IF(AU46="","",VLOOKUP(AU46,'【記載例】シフト記号表（勤務時間帯）'!$C$6:$K$35,9,FALSE))</f>
        <v/>
      </c>
      <c r="AV47" s="321" t="str">
        <f>IF(AV46="","",VLOOKUP(AV46,'【記載例】シフト記号表（勤務時間帯）'!$C$6:$K$35,9,FALSE))</f>
        <v/>
      </c>
      <c r="AW47" s="321" t="str">
        <f>IF(AW46="","",VLOOKUP(AW46,'【記載例】シフト記号表（勤務時間帯）'!$C$6:$K$35,9,FALSE))</f>
        <v/>
      </c>
      <c r="AX47" s="790">
        <f>IF($BB$3="４週",SUM(S47:AT47),IF($BB$3="暦月",SUM(S47:AW47),""))</f>
        <v>160</v>
      </c>
      <c r="AY47" s="791"/>
      <c r="AZ47" s="792">
        <f>IF($BB$3="４週",AX47/4,IF($BB$3="暦月",【記載例】勤務形態一覧表!AX47/(【記載例】勤務形態一覧表!$BB$8/7),""))</f>
        <v>40</v>
      </c>
      <c r="BA47" s="793"/>
      <c r="BB47" s="822"/>
      <c r="BC47" s="823"/>
      <c r="BD47" s="823"/>
      <c r="BE47" s="823"/>
      <c r="BF47" s="824"/>
    </row>
    <row r="48" spans="2:58" ht="20.25" customHeight="1" x14ac:dyDescent="0.15">
      <c r="B48" s="1013"/>
      <c r="C48" s="1021"/>
      <c r="D48" s="1022"/>
      <c r="E48" s="1023"/>
      <c r="F48" s="319" t="str">
        <f>C46</f>
        <v>介護職員</v>
      </c>
      <c r="G48" s="749"/>
      <c r="H48" s="753"/>
      <c r="I48" s="751"/>
      <c r="J48" s="751"/>
      <c r="K48" s="752"/>
      <c r="L48" s="760"/>
      <c r="M48" s="761"/>
      <c r="N48" s="761"/>
      <c r="O48" s="762"/>
      <c r="P48" s="828" t="s">
        <v>485</v>
      </c>
      <c r="Q48" s="829"/>
      <c r="R48" s="830"/>
      <c r="S48" s="324">
        <f>IF(S46="","",VLOOKUP(S46,'【記載例】シフト記号表（勤務時間帯）'!$C$6:$U$35,19,FALSE))</f>
        <v>7</v>
      </c>
      <c r="T48" s="325">
        <f>IF(T46="","",VLOOKUP(T46,'【記載例】シフト記号表（勤務時間帯）'!$C$6:$U$35,19,FALSE))</f>
        <v>7</v>
      </c>
      <c r="U48" s="325" t="str">
        <f>IF(U46="","",VLOOKUP(U46,'【記載例】シフト記号表（勤務時間帯）'!$C$6:$U$35,19,FALSE))</f>
        <v/>
      </c>
      <c r="V48" s="325">
        <f>IF(V46="","",VLOOKUP(V46,'【記載例】シフト記号表（勤務時間帯）'!$C$6:$U$35,19,FALSE))</f>
        <v>7</v>
      </c>
      <c r="W48" s="325">
        <f>IF(W46="","",VLOOKUP(W46,'【記載例】シフト記号表（勤務時間帯）'!$C$6:$U$35,19,FALSE))</f>
        <v>7</v>
      </c>
      <c r="X48" s="325">
        <f>IF(X46="","",VLOOKUP(X46,'【記載例】シフト記号表（勤務時間帯）'!$C$6:$U$35,19,FALSE))</f>
        <v>7</v>
      </c>
      <c r="Y48" s="326" t="str">
        <f>IF(Y46="","",VLOOKUP(Y46,'【記載例】シフト記号表（勤務時間帯）'!$C$6:$U$35,19,FALSE))</f>
        <v/>
      </c>
      <c r="Z48" s="324">
        <f>IF(Z46="","",VLOOKUP(Z46,'【記載例】シフト記号表（勤務時間帯）'!$C$6:$U$35,19,FALSE))</f>
        <v>7</v>
      </c>
      <c r="AA48" s="325">
        <f>IF(AA46="","",VLOOKUP(AA46,'【記載例】シフト記号表（勤務時間帯）'!$C$6:$U$35,19,FALSE))</f>
        <v>7</v>
      </c>
      <c r="AB48" s="325" t="str">
        <f>IF(AB46="","",VLOOKUP(AB46,'【記載例】シフト記号表（勤務時間帯）'!$C$6:$U$35,19,FALSE))</f>
        <v/>
      </c>
      <c r="AC48" s="325">
        <f>IF(AC46="","",VLOOKUP(AC46,'【記載例】シフト記号表（勤務時間帯）'!$C$6:$U$35,19,FALSE))</f>
        <v>7</v>
      </c>
      <c r="AD48" s="325">
        <f>IF(AD46="","",VLOOKUP(AD46,'【記載例】シフト記号表（勤務時間帯）'!$C$6:$U$35,19,FALSE))</f>
        <v>7</v>
      </c>
      <c r="AE48" s="325">
        <f>IF(AE46="","",VLOOKUP(AE46,'【記載例】シフト記号表（勤務時間帯）'!$C$6:$U$35,19,FALSE))</f>
        <v>7</v>
      </c>
      <c r="AF48" s="326" t="str">
        <f>IF(AF46="","",VLOOKUP(AF46,'【記載例】シフト記号表（勤務時間帯）'!$C$6:$U$35,19,FALSE))</f>
        <v/>
      </c>
      <c r="AG48" s="324">
        <f>IF(AG46="","",VLOOKUP(AG46,'【記載例】シフト記号表（勤務時間帯）'!$C$6:$U$35,19,FALSE))</f>
        <v>7</v>
      </c>
      <c r="AH48" s="325">
        <f>IF(AH46="","",VLOOKUP(AH46,'【記載例】シフト記号表（勤務時間帯）'!$C$6:$U$35,19,FALSE))</f>
        <v>7</v>
      </c>
      <c r="AI48" s="325" t="str">
        <f>IF(AI46="","",VLOOKUP(AI46,'【記載例】シフト記号表（勤務時間帯）'!$C$6:$U$35,19,FALSE))</f>
        <v/>
      </c>
      <c r="AJ48" s="325">
        <f>IF(AJ46="","",VLOOKUP(AJ46,'【記載例】シフト記号表（勤務時間帯）'!$C$6:$U$35,19,FALSE))</f>
        <v>7</v>
      </c>
      <c r="AK48" s="325">
        <f>IF(AK46="","",VLOOKUP(AK46,'【記載例】シフト記号表（勤務時間帯）'!$C$6:$U$35,19,FALSE))</f>
        <v>7</v>
      </c>
      <c r="AL48" s="325">
        <f>IF(AL46="","",VLOOKUP(AL46,'【記載例】シフト記号表（勤務時間帯）'!$C$6:$U$35,19,FALSE))</f>
        <v>7</v>
      </c>
      <c r="AM48" s="326" t="str">
        <f>IF(AM46="","",VLOOKUP(AM46,'【記載例】シフト記号表（勤務時間帯）'!$C$6:$U$35,19,FALSE))</f>
        <v/>
      </c>
      <c r="AN48" s="324">
        <f>IF(AN46="","",VLOOKUP(AN46,'【記載例】シフト記号表（勤務時間帯）'!$C$6:$U$35,19,FALSE))</f>
        <v>7</v>
      </c>
      <c r="AO48" s="325">
        <f>IF(AO46="","",VLOOKUP(AO46,'【記載例】シフト記号表（勤務時間帯）'!$C$6:$U$35,19,FALSE))</f>
        <v>7</v>
      </c>
      <c r="AP48" s="325" t="str">
        <f>IF(AP46="","",VLOOKUP(AP46,'【記載例】シフト記号表（勤務時間帯）'!$C$6:$U$35,19,FALSE))</f>
        <v/>
      </c>
      <c r="AQ48" s="325">
        <f>IF(AQ46="","",VLOOKUP(AQ46,'【記載例】シフト記号表（勤務時間帯）'!$C$6:$U$35,19,FALSE))</f>
        <v>7</v>
      </c>
      <c r="AR48" s="325">
        <f>IF(AR46="","",VLOOKUP(AR46,'【記載例】シフト記号表（勤務時間帯）'!$C$6:$U$35,19,FALSE))</f>
        <v>7</v>
      </c>
      <c r="AS48" s="325">
        <f>IF(AS46="","",VLOOKUP(AS46,'【記載例】シフト記号表（勤務時間帯）'!$C$6:$U$35,19,FALSE))</f>
        <v>7</v>
      </c>
      <c r="AT48" s="326" t="str">
        <f>IF(AT46="","",VLOOKUP(AT46,'【記載例】シフト記号表（勤務時間帯）'!$C$6:$U$35,19,FALSE))</f>
        <v/>
      </c>
      <c r="AU48" s="324" t="str">
        <f>IF(AU46="","",VLOOKUP(AU46,'【記載例】シフト記号表（勤務時間帯）'!$C$6:$U$35,19,FALSE))</f>
        <v/>
      </c>
      <c r="AV48" s="325" t="str">
        <f>IF(AV46="","",VLOOKUP(AV46,'【記載例】シフト記号表（勤務時間帯）'!$C$6:$U$35,19,FALSE))</f>
        <v/>
      </c>
      <c r="AW48" s="325" t="str">
        <f>IF(AW46="","",VLOOKUP(AW46,'【記載例】シフト記号表（勤務時間帯）'!$C$6:$U$35,19,FALSE))</f>
        <v/>
      </c>
      <c r="AX48" s="797">
        <f>IF($BB$3="４週",SUM(S48:AT48),IF($BB$3="暦月",SUM(S48:AW48),""))</f>
        <v>140</v>
      </c>
      <c r="AY48" s="798"/>
      <c r="AZ48" s="799">
        <f>IF($BB$3="４週",AX48/4,IF($BB$3="暦月",【記載例】勤務形態一覧表!AX48/(【記載例】勤務形態一覧表!$BB$8/7),""))</f>
        <v>35</v>
      </c>
      <c r="BA48" s="800"/>
      <c r="BB48" s="825"/>
      <c r="BC48" s="826"/>
      <c r="BD48" s="826"/>
      <c r="BE48" s="826"/>
      <c r="BF48" s="827"/>
    </row>
    <row r="49" spans="2:58" ht="20.25" customHeight="1" x14ac:dyDescent="0.15">
      <c r="B49" s="1013">
        <f>B46+1</f>
        <v>10</v>
      </c>
      <c r="C49" s="1015" t="s">
        <v>499</v>
      </c>
      <c r="D49" s="1016"/>
      <c r="E49" s="1017"/>
      <c r="F49" s="327"/>
      <c r="G49" s="747" t="s">
        <v>489</v>
      </c>
      <c r="H49" s="750" t="s">
        <v>492</v>
      </c>
      <c r="I49" s="751"/>
      <c r="J49" s="751"/>
      <c r="K49" s="752"/>
      <c r="L49" s="754" t="s">
        <v>493</v>
      </c>
      <c r="M49" s="755"/>
      <c r="N49" s="755"/>
      <c r="O49" s="756"/>
      <c r="P49" s="763" t="s">
        <v>672</v>
      </c>
      <c r="Q49" s="764"/>
      <c r="R49" s="765"/>
      <c r="S49" s="316" t="s">
        <v>673</v>
      </c>
      <c r="T49" s="317"/>
      <c r="U49" s="317" t="s">
        <v>674</v>
      </c>
      <c r="V49" s="317" t="s">
        <v>675</v>
      </c>
      <c r="W49" s="317"/>
      <c r="X49" s="317" t="s">
        <v>673</v>
      </c>
      <c r="Y49" s="318"/>
      <c r="Z49" s="316" t="s">
        <v>675</v>
      </c>
      <c r="AA49" s="317"/>
      <c r="AB49" s="317" t="s">
        <v>675</v>
      </c>
      <c r="AC49" s="317" t="s">
        <v>675</v>
      </c>
      <c r="AD49" s="317"/>
      <c r="AE49" s="317" t="s">
        <v>674</v>
      </c>
      <c r="AF49" s="318"/>
      <c r="AG49" s="316" t="s">
        <v>675</v>
      </c>
      <c r="AH49" s="317"/>
      <c r="AI49" s="317" t="s">
        <v>675</v>
      </c>
      <c r="AJ49" s="317" t="s">
        <v>676</v>
      </c>
      <c r="AK49" s="317"/>
      <c r="AL49" s="317" t="s">
        <v>674</v>
      </c>
      <c r="AM49" s="318"/>
      <c r="AN49" s="316" t="s">
        <v>674</v>
      </c>
      <c r="AO49" s="317"/>
      <c r="AP49" s="317" t="s">
        <v>674</v>
      </c>
      <c r="AQ49" s="317" t="s">
        <v>676</v>
      </c>
      <c r="AR49" s="317"/>
      <c r="AS49" s="317" t="s">
        <v>674</v>
      </c>
      <c r="AT49" s="318"/>
      <c r="AU49" s="316"/>
      <c r="AV49" s="317"/>
      <c r="AW49" s="317"/>
      <c r="AX49" s="778"/>
      <c r="AY49" s="779"/>
      <c r="AZ49" s="780"/>
      <c r="BA49" s="781"/>
      <c r="BB49" s="819" t="s">
        <v>505</v>
      </c>
      <c r="BC49" s="820"/>
      <c r="BD49" s="820"/>
      <c r="BE49" s="820"/>
      <c r="BF49" s="821"/>
    </row>
    <row r="50" spans="2:58" ht="20.25" customHeight="1" x14ac:dyDescent="0.15">
      <c r="B50" s="1013"/>
      <c r="C50" s="1018"/>
      <c r="D50" s="1019"/>
      <c r="E50" s="1020"/>
      <c r="F50" s="319"/>
      <c r="G50" s="748"/>
      <c r="H50" s="753"/>
      <c r="I50" s="751"/>
      <c r="J50" s="751"/>
      <c r="K50" s="752"/>
      <c r="L50" s="757"/>
      <c r="M50" s="758"/>
      <c r="N50" s="758"/>
      <c r="O50" s="759"/>
      <c r="P50" s="787" t="s">
        <v>484</v>
      </c>
      <c r="Q50" s="788"/>
      <c r="R50" s="789"/>
      <c r="S50" s="320">
        <f>IF(S49="","",VLOOKUP(S49,'【記載例】シフト記号表（勤務時間帯）'!$C$6:$K$35,9,FALSE))</f>
        <v>4</v>
      </c>
      <c r="T50" s="321" t="str">
        <f>IF(T49="","",VLOOKUP(T49,'【記載例】シフト記号表（勤務時間帯）'!$C$6:$K$35,9,FALSE))</f>
        <v/>
      </c>
      <c r="U50" s="321">
        <f>IF(U49="","",VLOOKUP(U49,'【記載例】シフト記号表（勤務時間帯）'!$C$6:$K$35,9,FALSE))</f>
        <v>4</v>
      </c>
      <c r="V50" s="321">
        <f>IF(V49="","",VLOOKUP(V49,'【記載例】シフト記号表（勤務時間帯）'!$C$6:$K$35,9,FALSE))</f>
        <v>4</v>
      </c>
      <c r="W50" s="321" t="str">
        <f>IF(W49="","",VLOOKUP(W49,'【記載例】シフト記号表（勤務時間帯）'!$C$6:$K$35,9,FALSE))</f>
        <v/>
      </c>
      <c r="X50" s="321">
        <f>IF(X49="","",VLOOKUP(X49,'【記載例】シフト記号表（勤務時間帯）'!$C$6:$K$35,9,FALSE))</f>
        <v>4</v>
      </c>
      <c r="Y50" s="322" t="str">
        <f>IF(Y49="","",VLOOKUP(Y49,'【記載例】シフト記号表（勤務時間帯）'!$C$6:$K$35,9,FALSE))</f>
        <v/>
      </c>
      <c r="Z50" s="320">
        <f>IF(Z49="","",VLOOKUP(Z49,'【記載例】シフト記号表（勤務時間帯）'!$C$6:$K$35,9,FALSE))</f>
        <v>4</v>
      </c>
      <c r="AA50" s="321" t="str">
        <f>IF(AA49="","",VLOOKUP(AA49,'【記載例】シフト記号表（勤務時間帯）'!$C$6:$K$35,9,FALSE))</f>
        <v/>
      </c>
      <c r="AB50" s="321">
        <f>IF(AB49="","",VLOOKUP(AB49,'【記載例】シフト記号表（勤務時間帯）'!$C$6:$K$35,9,FALSE))</f>
        <v>4</v>
      </c>
      <c r="AC50" s="321">
        <f>IF(AC49="","",VLOOKUP(AC49,'【記載例】シフト記号表（勤務時間帯）'!$C$6:$K$35,9,FALSE))</f>
        <v>4</v>
      </c>
      <c r="AD50" s="321" t="str">
        <f>IF(AD49="","",VLOOKUP(AD49,'【記載例】シフト記号表（勤務時間帯）'!$C$6:$K$35,9,FALSE))</f>
        <v/>
      </c>
      <c r="AE50" s="321">
        <f>IF(AE49="","",VLOOKUP(AE49,'【記載例】シフト記号表（勤務時間帯）'!$C$6:$K$35,9,FALSE))</f>
        <v>4</v>
      </c>
      <c r="AF50" s="322" t="str">
        <f>IF(AF49="","",VLOOKUP(AF49,'【記載例】シフト記号表（勤務時間帯）'!$C$6:$K$35,9,FALSE))</f>
        <v/>
      </c>
      <c r="AG50" s="320">
        <f>IF(AG49="","",VLOOKUP(AG49,'【記載例】シフト記号表（勤務時間帯）'!$C$6:$K$35,9,FALSE))</f>
        <v>4</v>
      </c>
      <c r="AH50" s="321" t="str">
        <f>IF(AH49="","",VLOOKUP(AH49,'【記載例】シフト記号表（勤務時間帯）'!$C$6:$K$35,9,FALSE))</f>
        <v/>
      </c>
      <c r="AI50" s="321">
        <f>IF(AI49="","",VLOOKUP(AI49,'【記載例】シフト記号表（勤務時間帯）'!$C$6:$K$35,9,FALSE))</f>
        <v>4</v>
      </c>
      <c r="AJ50" s="321">
        <f>IF(AJ49="","",VLOOKUP(AJ49,'【記載例】シフト記号表（勤務時間帯）'!$C$6:$K$35,9,FALSE))</f>
        <v>4</v>
      </c>
      <c r="AK50" s="321" t="str">
        <f>IF(AK49="","",VLOOKUP(AK49,'【記載例】シフト記号表（勤務時間帯）'!$C$6:$K$35,9,FALSE))</f>
        <v/>
      </c>
      <c r="AL50" s="321">
        <f>IF(AL49="","",VLOOKUP(AL49,'【記載例】シフト記号表（勤務時間帯）'!$C$6:$K$35,9,FALSE))</f>
        <v>4</v>
      </c>
      <c r="AM50" s="322" t="str">
        <f>IF(AM49="","",VLOOKUP(AM49,'【記載例】シフト記号表（勤務時間帯）'!$C$6:$K$35,9,FALSE))</f>
        <v/>
      </c>
      <c r="AN50" s="320">
        <f>IF(AN49="","",VLOOKUP(AN49,'【記載例】シフト記号表（勤務時間帯）'!$C$6:$K$35,9,FALSE))</f>
        <v>4</v>
      </c>
      <c r="AO50" s="321" t="str">
        <f>IF(AO49="","",VLOOKUP(AO49,'【記載例】シフト記号表（勤務時間帯）'!$C$6:$K$35,9,FALSE))</f>
        <v/>
      </c>
      <c r="AP50" s="321">
        <f>IF(AP49="","",VLOOKUP(AP49,'【記載例】シフト記号表（勤務時間帯）'!$C$6:$K$35,9,FALSE))</f>
        <v>4</v>
      </c>
      <c r="AQ50" s="321">
        <f>IF(AQ49="","",VLOOKUP(AQ49,'【記載例】シフト記号表（勤務時間帯）'!$C$6:$K$35,9,FALSE))</f>
        <v>4</v>
      </c>
      <c r="AR50" s="321" t="str">
        <f>IF(AR49="","",VLOOKUP(AR49,'【記載例】シフト記号表（勤務時間帯）'!$C$6:$K$35,9,FALSE))</f>
        <v/>
      </c>
      <c r="AS50" s="321">
        <f>IF(AS49="","",VLOOKUP(AS49,'【記載例】シフト記号表（勤務時間帯）'!$C$6:$K$35,9,FALSE))</f>
        <v>4</v>
      </c>
      <c r="AT50" s="322" t="str">
        <f>IF(AT49="","",VLOOKUP(AT49,'【記載例】シフト記号表（勤務時間帯）'!$C$6:$K$35,9,FALSE))</f>
        <v/>
      </c>
      <c r="AU50" s="320" t="str">
        <f>IF(AU49="","",VLOOKUP(AU49,'【記載例】シフト記号表（勤務時間帯）'!$C$6:$K$35,9,FALSE))</f>
        <v/>
      </c>
      <c r="AV50" s="321" t="str">
        <f>IF(AV49="","",VLOOKUP(AV49,'【記載例】シフト記号表（勤務時間帯）'!$C$6:$K$35,9,FALSE))</f>
        <v/>
      </c>
      <c r="AW50" s="321" t="str">
        <f>IF(AW49="","",VLOOKUP(AW49,'【記載例】シフト記号表（勤務時間帯）'!$C$6:$K$35,9,FALSE))</f>
        <v/>
      </c>
      <c r="AX50" s="790">
        <f>IF($BB$3="４週",SUM(S50:AT50),IF($BB$3="暦月",SUM(S50:AW50),""))</f>
        <v>64</v>
      </c>
      <c r="AY50" s="791"/>
      <c r="AZ50" s="792">
        <f>IF($BB$3="４週",AX50/4,IF($BB$3="暦月",【記載例】勤務形態一覧表!AX50/(【記載例】勤務形態一覧表!$BB$8/7),""))</f>
        <v>16</v>
      </c>
      <c r="BA50" s="793"/>
      <c r="BB50" s="822"/>
      <c r="BC50" s="823"/>
      <c r="BD50" s="823"/>
      <c r="BE50" s="823"/>
      <c r="BF50" s="824"/>
    </row>
    <row r="51" spans="2:58" ht="20.25" customHeight="1" x14ac:dyDescent="0.15">
      <c r="B51" s="1013"/>
      <c r="C51" s="1021"/>
      <c r="D51" s="1022"/>
      <c r="E51" s="1023"/>
      <c r="F51" s="319" t="str">
        <f>C49</f>
        <v>機能訓練指導員</v>
      </c>
      <c r="G51" s="749"/>
      <c r="H51" s="753"/>
      <c r="I51" s="751"/>
      <c r="J51" s="751"/>
      <c r="K51" s="752"/>
      <c r="L51" s="760"/>
      <c r="M51" s="761"/>
      <c r="N51" s="761"/>
      <c r="O51" s="762"/>
      <c r="P51" s="828" t="s">
        <v>485</v>
      </c>
      <c r="Q51" s="829"/>
      <c r="R51" s="830"/>
      <c r="S51" s="324">
        <f>IF(S49="","",VLOOKUP(S49,'【記載例】シフト記号表（勤務時間帯）'!$C$6:$U$35,19,FALSE))</f>
        <v>3</v>
      </c>
      <c r="T51" s="325" t="str">
        <f>IF(T49="","",VLOOKUP(T49,'【記載例】シフト記号表（勤務時間帯）'!$C$6:$U$35,19,FALSE))</f>
        <v/>
      </c>
      <c r="U51" s="325">
        <f>IF(U49="","",VLOOKUP(U49,'【記載例】シフト記号表（勤務時間帯）'!$C$6:$U$35,19,FALSE))</f>
        <v>3</v>
      </c>
      <c r="V51" s="325">
        <f>IF(V49="","",VLOOKUP(V49,'【記載例】シフト記号表（勤務時間帯）'!$C$6:$U$35,19,FALSE))</f>
        <v>3</v>
      </c>
      <c r="W51" s="325" t="str">
        <f>IF(W49="","",VLOOKUP(W49,'【記載例】シフト記号表（勤務時間帯）'!$C$6:$U$35,19,FALSE))</f>
        <v/>
      </c>
      <c r="X51" s="325">
        <f>IF(X49="","",VLOOKUP(X49,'【記載例】シフト記号表（勤務時間帯）'!$C$6:$U$35,19,FALSE))</f>
        <v>3</v>
      </c>
      <c r="Y51" s="326" t="str">
        <f>IF(Y49="","",VLOOKUP(Y49,'【記載例】シフト記号表（勤務時間帯）'!$C$6:$U$35,19,FALSE))</f>
        <v/>
      </c>
      <c r="Z51" s="324">
        <f>IF(Z49="","",VLOOKUP(Z49,'【記載例】シフト記号表（勤務時間帯）'!$C$6:$U$35,19,FALSE))</f>
        <v>3</v>
      </c>
      <c r="AA51" s="325" t="str">
        <f>IF(AA49="","",VLOOKUP(AA49,'【記載例】シフト記号表（勤務時間帯）'!$C$6:$U$35,19,FALSE))</f>
        <v/>
      </c>
      <c r="AB51" s="325">
        <f>IF(AB49="","",VLOOKUP(AB49,'【記載例】シフト記号表（勤務時間帯）'!$C$6:$U$35,19,FALSE))</f>
        <v>3</v>
      </c>
      <c r="AC51" s="325">
        <f>IF(AC49="","",VLOOKUP(AC49,'【記載例】シフト記号表（勤務時間帯）'!$C$6:$U$35,19,FALSE))</f>
        <v>3</v>
      </c>
      <c r="AD51" s="325" t="str">
        <f>IF(AD49="","",VLOOKUP(AD49,'【記載例】シフト記号表（勤務時間帯）'!$C$6:$U$35,19,FALSE))</f>
        <v/>
      </c>
      <c r="AE51" s="325">
        <f>IF(AE49="","",VLOOKUP(AE49,'【記載例】シフト記号表（勤務時間帯）'!$C$6:$U$35,19,FALSE))</f>
        <v>3</v>
      </c>
      <c r="AF51" s="326" t="str">
        <f>IF(AF49="","",VLOOKUP(AF49,'【記載例】シフト記号表（勤務時間帯）'!$C$6:$U$35,19,FALSE))</f>
        <v/>
      </c>
      <c r="AG51" s="324">
        <f>IF(AG49="","",VLOOKUP(AG49,'【記載例】シフト記号表（勤務時間帯）'!$C$6:$U$35,19,FALSE))</f>
        <v>3</v>
      </c>
      <c r="AH51" s="325" t="str">
        <f>IF(AH49="","",VLOOKUP(AH49,'【記載例】シフト記号表（勤務時間帯）'!$C$6:$U$35,19,FALSE))</f>
        <v/>
      </c>
      <c r="AI51" s="325">
        <f>IF(AI49="","",VLOOKUP(AI49,'【記載例】シフト記号表（勤務時間帯）'!$C$6:$U$35,19,FALSE))</f>
        <v>3</v>
      </c>
      <c r="AJ51" s="325">
        <f>IF(AJ49="","",VLOOKUP(AJ49,'【記載例】シフト記号表（勤務時間帯）'!$C$6:$U$35,19,FALSE))</f>
        <v>3</v>
      </c>
      <c r="AK51" s="325" t="str">
        <f>IF(AK49="","",VLOOKUP(AK49,'【記載例】シフト記号表（勤務時間帯）'!$C$6:$U$35,19,FALSE))</f>
        <v/>
      </c>
      <c r="AL51" s="325">
        <f>IF(AL49="","",VLOOKUP(AL49,'【記載例】シフト記号表（勤務時間帯）'!$C$6:$U$35,19,FALSE))</f>
        <v>3</v>
      </c>
      <c r="AM51" s="326" t="str">
        <f>IF(AM49="","",VLOOKUP(AM49,'【記載例】シフト記号表（勤務時間帯）'!$C$6:$U$35,19,FALSE))</f>
        <v/>
      </c>
      <c r="AN51" s="324">
        <f>IF(AN49="","",VLOOKUP(AN49,'【記載例】シフト記号表（勤務時間帯）'!$C$6:$U$35,19,FALSE))</f>
        <v>3</v>
      </c>
      <c r="AO51" s="325" t="str">
        <f>IF(AO49="","",VLOOKUP(AO49,'【記載例】シフト記号表（勤務時間帯）'!$C$6:$U$35,19,FALSE))</f>
        <v/>
      </c>
      <c r="AP51" s="325">
        <f>IF(AP49="","",VLOOKUP(AP49,'【記載例】シフト記号表（勤務時間帯）'!$C$6:$U$35,19,FALSE))</f>
        <v>3</v>
      </c>
      <c r="AQ51" s="325">
        <f>IF(AQ49="","",VLOOKUP(AQ49,'【記載例】シフト記号表（勤務時間帯）'!$C$6:$U$35,19,FALSE))</f>
        <v>3</v>
      </c>
      <c r="AR51" s="325" t="str">
        <f>IF(AR49="","",VLOOKUP(AR49,'【記載例】シフト記号表（勤務時間帯）'!$C$6:$U$35,19,FALSE))</f>
        <v/>
      </c>
      <c r="AS51" s="325">
        <f>IF(AS49="","",VLOOKUP(AS49,'【記載例】シフト記号表（勤務時間帯）'!$C$6:$U$35,19,FALSE))</f>
        <v>3</v>
      </c>
      <c r="AT51" s="326" t="str">
        <f>IF(AT49="","",VLOOKUP(AT49,'【記載例】シフト記号表（勤務時間帯）'!$C$6:$U$35,19,FALSE))</f>
        <v/>
      </c>
      <c r="AU51" s="324" t="str">
        <f>IF(AU49="","",VLOOKUP(AU49,'【記載例】シフト記号表（勤務時間帯）'!$C$6:$U$35,19,FALSE))</f>
        <v/>
      </c>
      <c r="AV51" s="325" t="str">
        <f>IF(AV49="","",VLOOKUP(AV49,'【記載例】シフト記号表（勤務時間帯）'!$C$6:$U$35,19,FALSE))</f>
        <v/>
      </c>
      <c r="AW51" s="325" t="str">
        <f>IF(AW49="","",VLOOKUP(AW49,'【記載例】シフト記号表（勤務時間帯）'!$C$6:$U$35,19,FALSE))</f>
        <v/>
      </c>
      <c r="AX51" s="797">
        <f>IF($BB$3="４週",SUM(S51:AT51),IF($BB$3="暦月",SUM(S51:AW51),""))</f>
        <v>48</v>
      </c>
      <c r="AY51" s="798"/>
      <c r="AZ51" s="799">
        <f>IF($BB$3="４週",AX51/4,IF($BB$3="暦月",【記載例】勤務形態一覧表!AX51/(【記載例】勤務形態一覧表!$BB$8/7),""))</f>
        <v>12</v>
      </c>
      <c r="BA51" s="800"/>
      <c r="BB51" s="825"/>
      <c r="BC51" s="826"/>
      <c r="BD51" s="826"/>
      <c r="BE51" s="826"/>
      <c r="BF51" s="827"/>
    </row>
    <row r="52" spans="2:58" ht="20.25" customHeight="1" x14ac:dyDescent="0.15">
      <c r="B52" s="1013">
        <f>B49+1</f>
        <v>11</v>
      </c>
      <c r="C52" s="1015" t="s">
        <v>499</v>
      </c>
      <c r="D52" s="1016"/>
      <c r="E52" s="1017"/>
      <c r="F52" s="327"/>
      <c r="G52" s="747" t="s">
        <v>496</v>
      </c>
      <c r="H52" s="750" t="s">
        <v>492</v>
      </c>
      <c r="I52" s="751"/>
      <c r="J52" s="751"/>
      <c r="K52" s="752"/>
      <c r="L52" s="754" t="s">
        <v>498</v>
      </c>
      <c r="M52" s="755"/>
      <c r="N52" s="755"/>
      <c r="O52" s="756"/>
      <c r="P52" s="763" t="s">
        <v>651</v>
      </c>
      <c r="Q52" s="764"/>
      <c r="R52" s="765"/>
      <c r="S52" s="316"/>
      <c r="T52" s="317" t="s">
        <v>674</v>
      </c>
      <c r="U52" s="317"/>
      <c r="V52" s="317"/>
      <c r="W52" s="317" t="s">
        <v>674</v>
      </c>
      <c r="X52" s="317"/>
      <c r="Y52" s="318" t="s">
        <v>677</v>
      </c>
      <c r="Z52" s="316"/>
      <c r="AA52" s="317" t="s">
        <v>674</v>
      </c>
      <c r="AB52" s="317"/>
      <c r="AC52" s="317"/>
      <c r="AD52" s="317" t="s">
        <v>674</v>
      </c>
      <c r="AE52" s="317"/>
      <c r="AF52" s="318" t="s">
        <v>677</v>
      </c>
      <c r="AG52" s="316"/>
      <c r="AH52" s="317" t="s">
        <v>677</v>
      </c>
      <c r="AI52" s="317"/>
      <c r="AJ52" s="317"/>
      <c r="AK52" s="317" t="s">
        <v>675</v>
      </c>
      <c r="AL52" s="317"/>
      <c r="AM52" s="318" t="s">
        <v>677</v>
      </c>
      <c r="AN52" s="316"/>
      <c r="AO52" s="317" t="s">
        <v>675</v>
      </c>
      <c r="AP52" s="317"/>
      <c r="AQ52" s="317"/>
      <c r="AR52" s="317" t="s">
        <v>676</v>
      </c>
      <c r="AS52" s="317"/>
      <c r="AT52" s="318" t="s">
        <v>677</v>
      </c>
      <c r="AU52" s="316"/>
      <c r="AV52" s="317"/>
      <c r="AW52" s="317"/>
      <c r="AX52" s="778"/>
      <c r="AY52" s="779"/>
      <c r="AZ52" s="780"/>
      <c r="BA52" s="781"/>
      <c r="BB52" s="819" t="s">
        <v>495</v>
      </c>
      <c r="BC52" s="820"/>
      <c r="BD52" s="820"/>
      <c r="BE52" s="820"/>
      <c r="BF52" s="821"/>
    </row>
    <row r="53" spans="2:58" ht="20.25" customHeight="1" x14ac:dyDescent="0.15">
      <c r="B53" s="1013"/>
      <c r="C53" s="1018"/>
      <c r="D53" s="1019"/>
      <c r="E53" s="1020"/>
      <c r="F53" s="319"/>
      <c r="G53" s="748"/>
      <c r="H53" s="753"/>
      <c r="I53" s="751"/>
      <c r="J53" s="751"/>
      <c r="K53" s="752"/>
      <c r="L53" s="757"/>
      <c r="M53" s="758"/>
      <c r="N53" s="758"/>
      <c r="O53" s="759"/>
      <c r="P53" s="787" t="s">
        <v>484</v>
      </c>
      <c r="Q53" s="788"/>
      <c r="R53" s="789"/>
      <c r="S53" s="320" t="str">
        <f>IF(S52="","",VLOOKUP(S52,'【記載例】シフト記号表（勤務時間帯）'!$C$6:$K$35,9,FALSE))</f>
        <v/>
      </c>
      <c r="T53" s="321">
        <f>IF(T52="","",VLOOKUP(T52,'【記載例】シフト記号表（勤務時間帯）'!$C$6:$K$35,9,FALSE))</f>
        <v>4</v>
      </c>
      <c r="U53" s="321" t="str">
        <f>IF(U52="","",VLOOKUP(U52,'【記載例】シフト記号表（勤務時間帯）'!$C$6:$K$35,9,FALSE))</f>
        <v/>
      </c>
      <c r="V53" s="321" t="str">
        <f>IF(V52="","",VLOOKUP(V52,'【記載例】シフト記号表（勤務時間帯）'!$C$6:$K$35,9,FALSE))</f>
        <v/>
      </c>
      <c r="W53" s="321">
        <f>IF(W52="","",VLOOKUP(W52,'【記載例】シフト記号表（勤務時間帯）'!$C$6:$K$35,9,FALSE))</f>
        <v>4</v>
      </c>
      <c r="X53" s="321" t="str">
        <f>IF(X52="","",VLOOKUP(X52,'【記載例】シフト記号表（勤務時間帯）'!$C$6:$K$35,9,FALSE))</f>
        <v/>
      </c>
      <c r="Y53" s="322">
        <f>IF(Y52="","",VLOOKUP(Y52,'【記載例】シフト記号表（勤務時間帯）'!$C$6:$K$35,9,FALSE))</f>
        <v>4</v>
      </c>
      <c r="Z53" s="320" t="str">
        <f>IF(Z52="","",VLOOKUP(Z52,'【記載例】シフト記号表（勤務時間帯）'!$C$6:$K$35,9,FALSE))</f>
        <v/>
      </c>
      <c r="AA53" s="321">
        <f>IF(AA52="","",VLOOKUP(AA52,'【記載例】シフト記号表（勤務時間帯）'!$C$6:$K$35,9,FALSE))</f>
        <v>4</v>
      </c>
      <c r="AB53" s="321" t="str">
        <f>IF(AB52="","",VLOOKUP(AB52,'【記載例】シフト記号表（勤務時間帯）'!$C$6:$K$35,9,FALSE))</f>
        <v/>
      </c>
      <c r="AC53" s="321" t="str">
        <f>IF(AC52="","",VLOOKUP(AC52,'【記載例】シフト記号表（勤務時間帯）'!$C$6:$K$35,9,FALSE))</f>
        <v/>
      </c>
      <c r="AD53" s="321">
        <f>IF(AD52="","",VLOOKUP(AD52,'【記載例】シフト記号表（勤務時間帯）'!$C$6:$K$35,9,FALSE))</f>
        <v>4</v>
      </c>
      <c r="AE53" s="321" t="str">
        <f>IF(AE52="","",VLOOKUP(AE52,'【記載例】シフト記号表（勤務時間帯）'!$C$6:$K$35,9,FALSE))</f>
        <v/>
      </c>
      <c r="AF53" s="322">
        <f>IF(AF52="","",VLOOKUP(AF52,'【記載例】シフト記号表（勤務時間帯）'!$C$6:$K$35,9,FALSE))</f>
        <v>4</v>
      </c>
      <c r="AG53" s="320" t="str">
        <f>IF(AG52="","",VLOOKUP(AG52,'【記載例】シフト記号表（勤務時間帯）'!$C$6:$K$35,9,FALSE))</f>
        <v/>
      </c>
      <c r="AH53" s="321">
        <f>IF(AH52="","",VLOOKUP(AH52,'【記載例】シフト記号表（勤務時間帯）'!$C$6:$K$35,9,FALSE))</f>
        <v>4</v>
      </c>
      <c r="AI53" s="321" t="str">
        <f>IF(AI52="","",VLOOKUP(AI52,'【記載例】シフト記号表（勤務時間帯）'!$C$6:$K$35,9,FALSE))</f>
        <v/>
      </c>
      <c r="AJ53" s="321" t="str">
        <f>IF(AJ52="","",VLOOKUP(AJ52,'【記載例】シフト記号表（勤務時間帯）'!$C$6:$K$35,9,FALSE))</f>
        <v/>
      </c>
      <c r="AK53" s="321">
        <f>IF(AK52="","",VLOOKUP(AK52,'【記載例】シフト記号表（勤務時間帯）'!$C$6:$K$35,9,FALSE))</f>
        <v>4</v>
      </c>
      <c r="AL53" s="321" t="str">
        <f>IF(AL52="","",VLOOKUP(AL52,'【記載例】シフト記号表（勤務時間帯）'!$C$6:$K$35,9,FALSE))</f>
        <v/>
      </c>
      <c r="AM53" s="322">
        <f>IF(AM52="","",VLOOKUP(AM52,'【記載例】シフト記号表（勤務時間帯）'!$C$6:$K$35,9,FALSE))</f>
        <v>4</v>
      </c>
      <c r="AN53" s="320" t="str">
        <f>IF(AN52="","",VLOOKUP(AN52,'【記載例】シフト記号表（勤務時間帯）'!$C$6:$K$35,9,FALSE))</f>
        <v/>
      </c>
      <c r="AO53" s="321">
        <f>IF(AO52="","",VLOOKUP(AO52,'【記載例】シフト記号表（勤務時間帯）'!$C$6:$K$35,9,FALSE))</f>
        <v>4</v>
      </c>
      <c r="AP53" s="321" t="str">
        <f>IF(AP52="","",VLOOKUP(AP52,'【記載例】シフト記号表（勤務時間帯）'!$C$6:$K$35,9,FALSE))</f>
        <v/>
      </c>
      <c r="AQ53" s="321" t="str">
        <f>IF(AQ52="","",VLOOKUP(AQ52,'【記載例】シフト記号表（勤務時間帯）'!$C$6:$K$35,9,FALSE))</f>
        <v/>
      </c>
      <c r="AR53" s="321">
        <f>IF(AR52="","",VLOOKUP(AR52,'【記載例】シフト記号表（勤務時間帯）'!$C$6:$K$35,9,FALSE))</f>
        <v>4</v>
      </c>
      <c r="AS53" s="321" t="str">
        <f>IF(AS52="","",VLOOKUP(AS52,'【記載例】シフト記号表（勤務時間帯）'!$C$6:$K$35,9,FALSE))</f>
        <v/>
      </c>
      <c r="AT53" s="322">
        <f>IF(AT52="","",VLOOKUP(AT52,'【記載例】シフト記号表（勤務時間帯）'!$C$6:$K$35,9,FALSE))</f>
        <v>4</v>
      </c>
      <c r="AU53" s="320" t="str">
        <f>IF(AU52="","",VLOOKUP(AU52,'【記載例】シフト記号表（勤務時間帯）'!$C$6:$K$35,9,FALSE))</f>
        <v/>
      </c>
      <c r="AV53" s="321" t="str">
        <f>IF(AV52="","",VLOOKUP(AV52,'【記載例】シフト記号表（勤務時間帯）'!$C$6:$K$35,9,FALSE))</f>
        <v/>
      </c>
      <c r="AW53" s="321" t="str">
        <f>IF(AW52="","",VLOOKUP(AW52,'【記載例】シフト記号表（勤務時間帯）'!$C$6:$K$35,9,FALSE))</f>
        <v/>
      </c>
      <c r="AX53" s="790">
        <f>IF($BB$3="４週",SUM(S53:AT53),IF($BB$3="暦月",SUM(S53:AW53),""))</f>
        <v>48</v>
      </c>
      <c r="AY53" s="791"/>
      <c r="AZ53" s="792">
        <f>IF($BB$3="４週",AX53/4,IF($BB$3="暦月",【記載例】勤務形態一覧表!AX53/(【記載例】勤務形態一覧表!$BB$8/7),""))</f>
        <v>12</v>
      </c>
      <c r="BA53" s="793"/>
      <c r="BB53" s="822"/>
      <c r="BC53" s="823"/>
      <c r="BD53" s="823"/>
      <c r="BE53" s="823"/>
      <c r="BF53" s="824"/>
    </row>
    <row r="54" spans="2:58" ht="20.25" customHeight="1" x14ac:dyDescent="0.15">
      <c r="B54" s="1013"/>
      <c r="C54" s="1021"/>
      <c r="D54" s="1022"/>
      <c r="E54" s="1023"/>
      <c r="F54" s="319" t="str">
        <f>C52</f>
        <v>機能訓練指導員</v>
      </c>
      <c r="G54" s="749"/>
      <c r="H54" s="753"/>
      <c r="I54" s="751"/>
      <c r="J54" s="751"/>
      <c r="K54" s="752"/>
      <c r="L54" s="760"/>
      <c r="M54" s="761"/>
      <c r="N54" s="761"/>
      <c r="O54" s="762"/>
      <c r="P54" s="828" t="s">
        <v>485</v>
      </c>
      <c r="Q54" s="829"/>
      <c r="R54" s="830"/>
      <c r="S54" s="324" t="str">
        <f>IF(S52="","",VLOOKUP(S52,'【記載例】シフト記号表（勤務時間帯）'!$C$6:$U$35,19,FALSE))</f>
        <v/>
      </c>
      <c r="T54" s="325">
        <f>IF(T52="","",VLOOKUP(T52,'【記載例】シフト記号表（勤務時間帯）'!$C$6:$U$35,19,FALSE))</f>
        <v>3</v>
      </c>
      <c r="U54" s="325" t="str">
        <f>IF(U52="","",VLOOKUP(U52,'【記載例】シフト記号表（勤務時間帯）'!$C$6:$U$35,19,FALSE))</f>
        <v/>
      </c>
      <c r="V54" s="325" t="str">
        <f>IF(V52="","",VLOOKUP(V52,'【記載例】シフト記号表（勤務時間帯）'!$C$6:$U$35,19,FALSE))</f>
        <v/>
      </c>
      <c r="W54" s="325">
        <f>IF(W52="","",VLOOKUP(W52,'【記載例】シフト記号表（勤務時間帯）'!$C$6:$U$35,19,FALSE))</f>
        <v>3</v>
      </c>
      <c r="X54" s="325" t="str">
        <f>IF(X52="","",VLOOKUP(X52,'【記載例】シフト記号表（勤務時間帯）'!$C$6:$U$35,19,FALSE))</f>
        <v/>
      </c>
      <c r="Y54" s="326">
        <f>IF(Y52="","",VLOOKUP(Y52,'【記載例】シフト記号表（勤務時間帯）'!$C$6:$U$35,19,FALSE))</f>
        <v>3</v>
      </c>
      <c r="Z54" s="324" t="str">
        <f>IF(Z52="","",VLOOKUP(Z52,'【記載例】シフト記号表（勤務時間帯）'!$C$6:$U$35,19,FALSE))</f>
        <v/>
      </c>
      <c r="AA54" s="325">
        <f>IF(AA52="","",VLOOKUP(AA52,'【記載例】シフト記号表（勤務時間帯）'!$C$6:$U$35,19,FALSE))</f>
        <v>3</v>
      </c>
      <c r="AB54" s="325" t="str">
        <f>IF(AB52="","",VLOOKUP(AB52,'【記載例】シフト記号表（勤務時間帯）'!$C$6:$U$35,19,FALSE))</f>
        <v/>
      </c>
      <c r="AC54" s="325" t="str">
        <f>IF(AC52="","",VLOOKUP(AC52,'【記載例】シフト記号表（勤務時間帯）'!$C$6:$U$35,19,FALSE))</f>
        <v/>
      </c>
      <c r="AD54" s="325">
        <f>IF(AD52="","",VLOOKUP(AD52,'【記載例】シフト記号表（勤務時間帯）'!$C$6:$U$35,19,FALSE))</f>
        <v>3</v>
      </c>
      <c r="AE54" s="325" t="str">
        <f>IF(AE52="","",VLOOKUP(AE52,'【記載例】シフト記号表（勤務時間帯）'!$C$6:$U$35,19,FALSE))</f>
        <v/>
      </c>
      <c r="AF54" s="326">
        <f>IF(AF52="","",VLOOKUP(AF52,'【記載例】シフト記号表（勤務時間帯）'!$C$6:$U$35,19,FALSE))</f>
        <v>3</v>
      </c>
      <c r="AG54" s="324" t="str">
        <f>IF(AG52="","",VLOOKUP(AG52,'【記載例】シフト記号表（勤務時間帯）'!$C$6:$U$35,19,FALSE))</f>
        <v/>
      </c>
      <c r="AH54" s="325">
        <f>IF(AH52="","",VLOOKUP(AH52,'【記載例】シフト記号表（勤務時間帯）'!$C$6:$U$35,19,FALSE))</f>
        <v>3</v>
      </c>
      <c r="AI54" s="325" t="str">
        <f>IF(AI52="","",VLOOKUP(AI52,'【記載例】シフト記号表（勤務時間帯）'!$C$6:$U$35,19,FALSE))</f>
        <v/>
      </c>
      <c r="AJ54" s="325" t="str">
        <f>IF(AJ52="","",VLOOKUP(AJ52,'【記載例】シフト記号表（勤務時間帯）'!$C$6:$U$35,19,FALSE))</f>
        <v/>
      </c>
      <c r="AK54" s="325">
        <f>IF(AK52="","",VLOOKUP(AK52,'【記載例】シフト記号表（勤務時間帯）'!$C$6:$U$35,19,FALSE))</f>
        <v>3</v>
      </c>
      <c r="AL54" s="325" t="str">
        <f>IF(AL52="","",VLOOKUP(AL52,'【記載例】シフト記号表（勤務時間帯）'!$C$6:$U$35,19,FALSE))</f>
        <v/>
      </c>
      <c r="AM54" s="326">
        <f>IF(AM52="","",VLOOKUP(AM52,'【記載例】シフト記号表（勤務時間帯）'!$C$6:$U$35,19,FALSE))</f>
        <v>3</v>
      </c>
      <c r="AN54" s="324" t="str">
        <f>IF(AN52="","",VLOOKUP(AN52,'【記載例】シフト記号表（勤務時間帯）'!$C$6:$U$35,19,FALSE))</f>
        <v/>
      </c>
      <c r="AO54" s="325">
        <f>IF(AO52="","",VLOOKUP(AO52,'【記載例】シフト記号表（勤務時間帯）'!$C$6:$U$35,19,FALSE))</f>
        <v>3</v>
      </c>
      <c r="AP54" s="325" t="str">
        <f>IF(AP52="","",VLOOKUP(AP52,'【記載例】シフト記号表（勤務時間帯）'!$C$6:$U$35,19,FALSE))</f>
        <v/>
      </c>
      <c r="AQ54" s="325" t="str">
        <f>IF(AQ52="","",VLOOKUP(AQ52,'【記載例】シフト記号表（勤務時間帯）'!$C$6:$U$35,19,FALSE))</f>
        <v/>
      </c>
      <c r="AR54" s="325">
        <f>IF(AR52="","",VLOOKUP(AR52,'【記載例】シフト記号表（勤務時間帯）'!$C$6:$U$35,19,FALSE))</f>
        <v>3</v>
      </c>
      <c r="AS54" s="325" t="str">
        <f>IF(AS52="","",VLOOKUP(AS52,'【記載例】シフト記号表（勤務時間帯）'!$C$6:$U$35,19,FALSE))</f>
        <v/>
      </c>
      <c r="AT54" s="326">
        <f>IF(AT52="","",VLOOKUP(AT52,'【記載例】シフト記号表（勤務時間帯）'!$C$6:$U$35,19,FALSE))</f>
        <v>3</v>
      </c>
      <c r="AU54" s="324" t="str">
        <f>IF(AU52="","",VLOOKUP(AU52,'【記載例】シフト記号表（勤務時間帯）'!$C$6:$U$35,19,FALSE))</f>
        <v/>
      </c>
      <c r="AV54" s="325" t="str">
        <f>IF(AV52="","",VLOOKUP(AV52,'【記載例】シフト記号表（勤務時間帯）'!$C$6:$U$35,19,FALSE))</f>
        <v/>
      </c>
      <c r="AW54" s="325" t="str">
        <f>IF(AW52="","",VLOOKUP(AW52,'【記載例】シフト記号表（勤務時間帯）'!$C$6:$U$35,19,FALSE))</f>
        <v/>
      </c>
      <c r="AX54" s="797">
        <f>IF($BB$3="４週",SUM(S54:AT54),IF($BB$3="暦月",SUM(S54:AW54),""))</f>
        <v>36</v>
      </c>
      <c r="AY54" s="798"/>
      <c r="AZ54" s="799">
        <f>IF($BB$3="４週",AX54/4,IF($BB$3="暦月",【記載例】勤務形態一覧表!AX54/(【記載例】勤務形態一覧表!$BB$8/7),""))</f>
        <v>9</v>
      </c>
      <c r="BA54" s="800"/>
      <c r="BB54" s="825"/>
      <c r="BC54" s="826"/>
      <c r="BD54" s="826"/>
      <c r="BE54" s="826"/>
      <c r="BF54" s="827"/>
    </row>
    <row r="55" spans="2:58" ht="20.25" customHeight="1" x14ac:dyDescent="0.15">
      <c r="B55" s="1013">
        <f>B52+1</f>
        <v>12</v>
      </c>
      <c r="C55" s="1015"/>
      <c r="D55" s="1016"/>
      <c r="E55" s="1017"/>
      <c r="F55" s="327"/>
      <c r="G55" s="747"/>
      <c r="H55" s="750"/>
      <c r="I55" s="751"/>
      <c r="J55" s="751"/>
      <c r="K55" s="752"/>
      <c r="L55" s="754"/>
      <c r="M55" s="755"/>
      <c r="N55" s="755"/>
      <c r="O55" s="756"/>
      <c r="P55" s="763" t="s">
        <v>678</v>
      </c>
      <c r="Q55" s="764"/>
      <c r="R55" s="765"/>
      <c r="S55" s="316"/>
      <c r="T55" s="317"/>
      <c r="U55" s="317"/>
      <c r="V55" s="317"/>
      <c r="W55" s="317"/>
      <c r="X55" s="317"/>
      <c r="Y55" s="318"/>
      <c r="Z55" s="316"/>
      <c r="AA55" s="317"/>
      <c r="AB55" s="317"/>
      <c r="AC55" s="317"/>
      <c r="AD55" s="317"/>
      <c r="AE55" s="317"/>
      <c r="AF55" s="318"/>
      <c r="AG55" s="316"/>
      <c r="AH55" s="317"/>
      <c r="AI55" s="317"/>
      <c r="AJ55" s="317"/>
      <c r="AK55" s="317"/>
      <c r="AL55" s="317"/>
      <c r="AM55" s="318"/>
      <c r="AN55" s="316"/>
      <c r="AO55" s="317"/>
      <c r="AP55" s="317"/>
      <c r="AQ55" s="317"/>
      <c r="AR55" s="317"/>
      <c r="AS55" s="317"/>
      <c r="AT55" s="318"/>
      <c r="AU55" s="316"/>
      <c r="AV55" s="317"/>
      <c r="AW55" s="317"/>
      <c r="AX55" s="778"/>
      <c r="AY55" s="779"/>
      <c r="AZ55" s="780"/>
      <c r="BA55" s="781"/>
      <c r="BB55" s="782"/>
      <c r="BC55" s="755"/>
      <c r="BD55" s="755"/>
      <c r="BE55" s="755"/>
      <c r="BF55" s="756"/>
    </row>
    <row r="56" spans="2:58" ht="20.25" customHeight="1" x14ac:dyDescent="0.15">
      <c r="B56" s="1013"/>
      <c r="C56" s="1018"/>
      <c r="D56" s="1019"/>
      <c r="E56" s="1020"/>
      <c r="F56" s="319"/>
      <c r="G56" s="748"/>
      <c r="H56" s="753"/>
      <c r="I56" s="751"/>
      <c r="J56" s="751"/>
      <c r="K56" s="752"/>
      <c r="L56" s="757"/>
      <c r="M56" s="758"/>
      <c r="N56" s="758"/>
      <c r="O56" s="759"/>
      <c r="P56" s="787" t="s">
        <v>484</v>
      </c>
      <c r="Q56" s="788"/>
      <c r="R56" s="789"/>
      <c r="S56" s="320" t="str">
        <f>IF(S55="","",VLOOKUP(S55,'【記載例】シフト記号表（勤務時間帯）'!$C$6:$K$35,9,FALSE))</f>
        <v/>
      </c>
      <c r="T56" s="321" t="str">
        <f>IF(T55="","",VLOOKUP(T55,'【記載例】シフト記号表（勤務時間帯）'!$C$6:$K$35,9,FALSE))</f>
        <v/>
      </c>
      <c r="U56" s="321" t="str">
        <f>IF(U55="","",VLOOKUP(U55,'【記載例】シフト記号表（勤務時間帯）'!$C$6:$K$35,9,FALSE))</f>
        <v/>
      </c>
      <c r="V56" s="321" t="str">
        <f>IF(V55="","",VLOOKUP(V55,'【記載例】シフト記号表（勤務時間帯）'!$C$6:$K$35,9,FALSE))</f>
        <v/>
      </c>
      <c r="W56" s="321" t="str">
        <f>IF(W55="","",VLOOKUP(W55,'【記載例】シフト記号表（勤務時間帯）'!$C$6:$K$35,9,FALSE))</f>
        <v/>
      </c>
      <c r="X56" s="321" t="str">
        <f>IF(X55="","",VLOOKUP(X55,'【記載例】シフト記号表（勤務時間帯）'!$C$6:$K$35,9,FALSE))</f>
        <v/>
      </c>
      <c r="Y56" s="322" t="str">
        <f>IF(Y55="","",VLOOKUP(Y55,'【記載例】シフト記号表（勤務時間帯）'!$C$6:$K$35,9,FALSE))</f>
        <v/>
      </c>
      <c r="Z56" s="320" t="str">
        <f>IF(Z55="","",VLOOKUP(Z55,'【記載例】シフト記号表（勤務時間帯）'!$C$6:$K$35,9,FALSE))</f>
        <v/>
      </c>
      <c r="AA56" s="321" t="str">
        <f>IF(AA55="","",VLOOKUP(AA55,'【記載例】シフト記号表（勤務時間帯）'!$C$6:$K$35,9,FALSE))</f>
        <v/>
      </c>
      <c r="AB56" s="321" t="str">
        <f>IF(AB55="","",VLOOKUP(AB55,'【記載例】シフト記号表（勤務時間帯）'!$C$6:$K$35,9,FALSE))</f>
        <v/>
      </c>
      <c r="AC56" s="321" t="str">
        <f>IF(AC55="","",VLOOKUP(AC55,'【記載例】シフト記号表（勤務時間帯）'!$C$6:$K$35,9,FALSE))</f>
        <v/>
      </c>
      <c r="AD56" s="321" t="str">
        <f>IF(AD55="","",VLOOKUP(AD55,'【記載例】シフト記号表（勤務時間帯）'!$C$6:$K$35,9,FALSE))</f>
        <v/>
      </c>
      <c r="AE56" s="321" t="str">
        <f>IF(AE55="","",VLOOKUP(AE55,'【記載例】シフト記号表（勤務時間帯）'!$C$6:$K$35,9,FALSE))</f>
        <v/>
      </c>
      <c r="AF56" s="322" t="str">
        <f>IF(AF55="","",VLOOKUP(AF55,'【記載例】シフト記号表（勤務時間帯）'!$C$6:$K$35,9,FALSE))</f>
        <v/>
      </c>
      <c r="AG56" s="320" t="str">
        <f>IF(AG55="","",VLOOKUP(AG55,'【記載例】シフト記号表（勤務時間帯）'!$C$6:$K$35,9,FALSE))</f>
        <v/>
      </c>
      <c r="AH56" s="321" t="str">
        <f>IF(AH55="","",VLOOKUP(AH55,'【記載例】シフト記号表（勤務時間帯）'!$C$6:$K$35,9,FALSE))</f>
        <v/>
      </c>
      <c r="AI56" s="321" t="str">
        <f>IF(AI55="","",VLOOKUP(AI55,'【記載例】シフト記号表（勤務時間帯）'!$C$6:$K$35,9,FALSE))</f>
        <v/>
      </c>
      <c r="AJ56" s="321" t="str">
        <f>IF(AJ55="","",VLOOKUP(AJ55,'【記載例】シフト記号表（勤務時間帯）'!$C$6:$K$35,9,FALSE))</f>
        <v/>
      </c>
      <c r="AK56" s="321" t="str">
        <f>IF(AK55="","",VLOOKUP(AK55,'【記載例】シフト記号表（勤務時間帯）'!$C$6:$K$35,9,FALSE))</f>
        <v/>
      </c>
      <c r="AL56" s="321" t="str">
        <f>IF(AL55="","",VLOOKUP(AL55,'【記載例】シフト記号表（勤務時間帯）'!$C$6:$K$35,9,FALSE))</f>
        <v/>
      </c>
      <c r="AM56" s="322" t="str">
        <f>IF(AM55="","",VLOOKUP(AM55,'【記載例】シフト記号表（勤務時間帯）'!$C$6:$K$35,9,FALSE))</f>
        <v/>
      </c>
      <c r="AN56" s="320" t="str">
        <f>IF(AN55="","",VLOOKUP(AN55,'【記載例】シフト記号表（勤務時間帯）'!$C$6:$K$35,9,FALSE))</f>
        <v/>
      </c>
      <c r="AO56" s="321" t="str">
        <f>IF(AO55="","",VLOOKUP(AO55,'【記載例】シフト記号表（勤務時間帯）'!$C$6:$K$35,9,FALSE))</f>
        <v/>
      </c>
      <c r="AP56" s="321" t="str">
        <f>IF(AP55="","",VLOOKUP(AP55,'【記載例】シフト記号表（勤務時間帯）'!$C$6:$K$35,9,FALSE))</f>
        <v/>
      </c>
      <c r="AQ56" s="321" t="str">
        <f>IF(AQ55="","",VLOOKUP(AQ55,'【記載例】シフト記号表（勤務時間帯）'!$C$6:$K$35,9,FALSE))</f>
        <v/>
      </c>
      <c r="AR56" s="321" t="str">
        <f>IF(AR55="","",VLOOKUP(AR55,'【記載例】シフト記号表（勤務時間帯）'!$C$6:$K$35,9,FALSE))</f>
        <v/>
      </c>
      <c r="AS56" s="321" t="str">
        <f>IF(AS55="","",VLOOKUP(AS55,'【記載例】シフト記号表（勤務時間帯）'!$C$6:$K$35,9,FALSE))</f>
        <v/>
      </c>
      <c r="AT56" s="322" t="str">
        <f>IF(AT55="","",VLOOKUP(AT55,'【記載例】シフト記号表（勤務時間帯）'!$C$6:$K$35,9,FALSE))</f>
        <v/>
      </c>
      <c r="AU56" s="320" t="str">
        <f>IF(AU55="","",VLOOKUP(AU55,'【記載例】シフト記号表（勤務時間帯）'!$C$6:$K$35,9,FALSE))</f>
        <v/>
      </c>
      <c r="AV56" s="321" t="str">
        <f>IF(AV55="","",VLOOKUP(AV55,'【記載例】シフト記号表（勤務時間帯）'!$C$6:$K$35,9,FALSE))</f>
        <v/>
      </c>
      <c r="AW56" s="321" t="str">
        <f>IF(AW55="","",VLOOKUP(AW55,'【記載例】シフト記号表（勤務時間帯）'!$C$6:$K$35,9,FALSE))</f>
        <v/>
      </c>
      <c r="AX56" s="790">
        <f>IF($BB$3="４週",SUM(S56:AT56),IF($BB$3="暦月",SUM(S56:AW56),""))</f>
        <v>0</v>
      </c>
      <c r="AY56" s="791"/>
      <c r="AZ56" s="792">
        <f>IF($BB$3="４週",AX56/4,IF($BB$3="暦月",【記載例】勤務形態一覧表!AX56/(【記載例】勤務形態一覧表!$BB$8/7),""))</f>
        <v>0</v>
      </c>
      <c r="BA56" s="793"/>
      <c r="BB56" s="783"/>
      <c r="BC56" s="758"/>
      <c r="BD56" s="758"/>
      <c r="BE56" s="758"/>
      <c r="BF56" s="759"/>
    </row>
    <row r="57" spans="2:58" ht="20.25" customHeight="1" x14ac:dyDescent="0.15">
      <c r="B57" s="1013"/>
      <c r="C57" s="1021"/>
      <c r="D57" s="1022"/>
      <c r="E57" s="1023"/>
      <c r="F57" s="319">
        <f>C55</f>
        <v>0</v>
      </c>
      <c r="G57" s="749"/>
      <c r="H57" s="753"/>
      <c r="I57" s="751"/>
      <c r="J57" s="751"/>
      <c r="K57" s="752"/>
      <c r="L57" s="760"/>
      <c r="M57" s="761"/>
      <c r="N57" s="761"/>
      <c r="O57" s="762"/>
      <c r="P57" s="828" t="s">
        <v>485</v>
      </c>
      <c r="Q57" s="829"/>
      <c r="R57" s="830"/>
      <c r="S57" s="324" t="str">
        <f>IF(S55="","",VLOOKUP(S55,'【記載例】シフト記号表（勤務時間帯）'!$C$6:$U$35,19,FALSE))</f>
        <v/>
      </c>
      <c r="T57" s="325" t="str">
        <f>IF(T55="","",VLOOKUP(T55,'【記載例】シフト記号表（勤務時間帯）'!$C$6:$U$35,19,FALSE))</f>
        <v/>
      </c>
      <c r="U57" s="325" t="str">
        <f>IF(U55="","",VLOOKUP(U55,'【記載例】シフト記号表（勤務時間帯）'!$C$6:$U$35,19,FALSE))</f>
        <v/>
      </c>
      <c r="V57" s="325" t="str">
        <f>IF(V55="","",VLOOKUP(V55,'【記載例】シフト記号表（勤務時間帯）'!$C$6:$U$35,19,FALSE))</f>
        <v/>
      </c>
      <c r="W57" s="325" t="str">
        <f>IF(W55="","",VLOOKUP(W55,'【記載例】シフト記号表（勤務時間帯）'!$C$6:$U$35,19,FALSE))</f>
        <v/>
      </c>
      <c r="X57" s="325" t="str">
        <f>IF(X55="","",VLOOKUP(X55,'【記載例】シフト記号表（勤務時間帯）'!$C$6:$U$35,19,FALSE))</f>
        <v/>
      </c>
      <c r="Y57" s="326" t="str">
        <f>IF(Y55="","",VLOOKUP(Y55,'【記載例】シフト記号表（勤務時間帯）'!$C$6:$U$35,19,FALSE))</f>
        <v/>
      </c>
      <c r="Z57" s="324" t="str">
        <f>IF(Z55="","",VLOOKUP(Z55,'【記載例】シフト記号表（勤務時間帯）'!$C$6:$U$35,19,FALSE))</f>
        <v/>
      </c>
      <c r="AA57" s="325" t="str">
        <f>IF(AA55="","",VLOOKUP(AA55,'【記載例】シフト記号表（勤務時間帯）'!$C$6:$U$35,19,FALSE))</f>
        <v/>
      </c>
      <c r="AB57" s="325" t="str">
        <f>IF(AB55="","",VLOOKUP(AB55,'【記載例】シフト記号表（勤務時間帯）'!$C$6:$U$35,19,FALSE))</f>
        <v/>
      </c>
      <c r="AC57" s="325" t="str">
        <f>IF(AC55="","",VLOOKUP(AC55,'【記載例】シフト記号表（勤務時間帯）'!$C$6:$U$35,19,FALSE))</f>
        <v/>
      </c>
      <c r="AD57" s="325" t="str">
        <f>IF(AD55="","",VLOOKUP(AD55,'【記載例】シフト記号表（勤務時間帯）'!$C$6:$U$35,19,FALSE))</f>
        <v/>
      </c>
      <c r="AE57" s="325" t="str">
        <f>IF(AE55="","",VLOOKUP(AE55,'【記載例】シフト記号表（勤務時間帯）'!$C$6:$U$35,19,FALSE))</f>
        <v/>
      </c>
      <c r="AF57" s="326" t="str">
        <f>IF(AF55="","",VLOOKUP(AF55,'【記載例】シフト記号表（勤務時間帯）'!$C$6:$U$35,19,FALSE))</f>
        <v/>
      </c>
      <c r="AG57" s="324" t="str">
        <f>IF(AG55="","",VLOOKUP(AG55,'【記載例】シフト記号表（勤務時間帯）'!$C$6:$U$35,19,FALSE))</f>
        <v/>
      </c>
      <c r="AH57" s="325" t="str">
        <f>IF(AH55="","",VLOOKUP(AH55,'【記載例】シフト記号表（勤務時間帯）'!$C$6:$U$35,19,FALSE))</f>
        <v/>
      </c>
      <c r="AI57" s="325" t="str">
        <f>IF(AI55="","",VLOOKUP(AI55,'【記載例】シフト記号表（勤務時間帯）'!$C$6:$U$35,19,FALSE))</f>
        <v/>
      </c>
      <c r="AJ57" s="325" t="str">
        <f>IF(AJ55="","",VLOOKUP(AJ55,'【記載例】シフト記号表（勤務時間帯）'!$C$6:$U$35,19,FALSE))</f>
        <v/>
      </c>
      <c r="AK57" s="325" t="str">
        <f>IF(AK55="","",VLOOKUP(AK55,'【記載例】シフト記号表（勤務時間帯）'!$C$6:$U$35,19,FALSE))</f>
        <v/>
      </c>
      <c r="AL57" s="325" t="str">
        <f>IF(AL55="","",VLOOKUP(AL55,'【記載例】シフト記号表（勤務時間帯）'!$C$6:$U$35,19,FALSE))</f>
        <v/>
      </c>
      <c r="AM57" s="326" t="str">
        <f>IF(AM55="","",VLOOKUP(AM55,'【記載例】シフト記号表（勤務時間帯）'!$C$6:$U$35,19,FALSE))</f>
        <v/>
      </c>
      <c r="AN57" s="324" t="str">
        <f>IF(AN55="","",VLOOKUP(AN55,'【記載例】シフト記号表（勤務時間帯）'!$C$6:$U$35,19,FALSE))</f>
        <v/>
      </c>
      <c r="AO57" s="325" t="str">
        <f>IF(AO55="","",VLOOKUP(AO55,'【記載例】シフト記号表（勤務時間帯）'!$C$6:$U$35,19,FALSE))</f>
        <v/>
      </c>
      <c r="AP57" s="325" t="str">
        <f>IF(AP55="","",VLOOKUP(AP55,'【記載例】シフト記号表（勤務時間帯）'!$C$6:$U$35,19,FALSE))</f>
        <v/>
      </c>
      <c r="AQ57" s="325" t="str">
        <f>IF(AQ55="","",VLOOKUP(AQ55,'【記載例】シフト記号表（勤務時間帯）'!$C$6:$U$35,19,FALSE))</f>
        <v/>
      </c>
      <c r="AR57" s="325" t="str">
        <f>IF(AR55="","",VLOOKUP(AR55,'【記載例】シフト記号表（勤務時間帯）'!$C$6:$U$35,19,FALSE))</f>
        <v/>
      </c>
      <c r="AS57" s="325" t="str">
        <f>IF(AS55="","",VLOOKUP(AS55,'【記載例】シフト記号表（勤務時間帯）'!$C$6:$U$35,19,FALSE))</f>
        <v/>
      </c>
      <c r="AT57" s="326" t="str">
        <f>IF(AT55="","",VLOOKUP(AT55,'【記載例】シフト記号表（勤務時間帯）'!$C$6:$U$35,19,FALSE))</f>
        <v/>
      </c>
      <c r="AU57" s="324" t="str">
        <f>IF(AU55="","",VLOOKUP(AU55,'【記載例】シフト記号表（勤務時間帯）'!$C$6:$U$35,19,FALSE))</f>
        <v/>
      </c>
      <c r="AV57" s="325" t="str">
        <f>IF(AV55="","",VLOOKUP(AV55,'【記載例】シフト記号表（勤務時間帯）'!$C$6:$U$35,19,FALSE))</f>
        <v/>
      </c>
      <c r="AW57" s="325" t="str">
        <f>IF(AW55="","",VLOOKUP(AW55,'【記載例】シフト記号表（勤務時間帯）'!$C$6:$U$35,19,FALSE))</f>
        <v/>
      </c>
      <c r="AX57" s="797">
        <f>IF($BB$3="４週",SUM(S57:AT57),IF($BB$3="暦月",SUM(S57:AW57),""))</f>
        <v>0</v>
      </c>
      <c r="AY57" s="798"/>
      <c r="AZ57" s="799">
        <f>IF($BB$3="４週",AX57/4,IF($BB$3="暦月",【記載例】勤務形態一覧表!AX57/(【記載例】勤務形態一覧表!$BB$8/7),""))</f>
        <v>0</v>
      </c>
      <c r="BA57" s="800"/>
      <c r="BB57" s="847"/>
      <c r="BC57" s="761"/>
      <c r="BD57" s="761"/>
      <c r="BE57" s="761"/>
      <c r="BF57" s="762"/>
    </row>
    <row r="58" spans="2:58" ht="20.25" customHeight="1" x14ac:dyDescent="0.15">
      <c r="B58" s="1013">
        <f>B55+1</f>
        <v>13</v>
      </c>
      <c r="C58" s="1015"/>
      <c r="D58" s="1016"/>
      <c r="E58" s="1017"/>
      <c r="F58" s="327"/>
      <c r="G58" s="747"/>
      <c r="H58" s="750"/>
      <c r="I58" s="751"/>
      <c r="J58" s="751"/>
      <c r="K58" s="752"/>
      <c r="L58" s="754"/>
      <c r="M58" s="755"/>
      <c r="N58" s="755"/>
      <c r="O58" s="756"/>
      <c r="P58" s="763" t="s">
        <v>678</v>
      </c>
      <c r="Q58" s="764"/>
      <c r="R58" s="765"/>
      <c r="S58" s="316"/>
      <c r="T58" s="317"/>
      <c r="U58" s="317"/>
      <c r="V58" s="317"/>
      <c r="W58" s="317"/>
      <c r="X58" s="317"/>
      <c r="Y58" s="318"/>
      <c r="Z58" s="316"/>
      <c r="AA58" s="317"/>
      <c r="AB58" s="317"/>
      <c r="AC58" s="317"/>
      <c r="AD58" s="317"/>
      <c r="AE58" s="317"/>
      <c r="AF58" s="318"/>
      <c r="AG58" s="316"/>
      <c r="AH58" s="317"/>
      <c r="AI58" s="317"/>
      <c r="AJ58" s="317"/>
      <c r="AK58" s="317"/>
      <c r="AL58" s="317"/>
      <c r="AM58" s="318"/>
      <c r="AN58" s="316"/>
      <c r="AO58" s="317"/>
      <c r="AP58" s="317"/>
      <c r="AQ58" s="317"/>
      <c r="AR58" s="317"/>
      <c r="AS58" s="317"/>
      <c r="AT58" s="318"/>
      <c r="AU58" s="316"/>
      <c r="AV58" s="317"/>
      <c r="AW58" s="317"/>
      <c r="AX58" s="778"/>
      <c r="AY58" s="779"/>
      <c r="AZ58" s="780"/>
      <c r="BA58" s="781"/>
      <c r="BB58" s="782"/>
      <c r="BC58" s="755"/>
      <c r="BD58" s="755"/>
      <c r="BE58" s="755"/>
      <c r="BF58" s="756"/>
    </row>
    <row r="59" spans="2:58" ht="20.25" customHeight="1" x14ac:dyDescent="0.15">
      <c r="B59" s="1013"/>
      <c r="C59" s="1018"/>
      <c r="D59" s="1019"/>
      <c r="E59" s="1020"/>
      <c r="F59" s="319"/>
      <c r="G59" s="748"/>
      <c r="H59" s="753"/>
      <c r="I59" s="751"/>
      <c r="J59" s="751"/>
      <c r="K59" s="752"/>
      <c r="L59" s="757"/>
      <c r="M59" s="758"/>
      <c r="N59" s="758"/>
      <c r="O59" s="759"/>
      <c r="P59" s="787" t="s">
        <v>484</v>
      </c>
      <c r="Q59" s="788"/>
      <c r="R59" s="789"/>
      <c r="S59" s="320" t="str">
        <f>IF(S58="","",VLOOKUP(S58,'【記載例】シフト記号表（勤務時間帯）'!$C$6:$K$35,9,FALSE))</f>
        <v/>
      </c>
      <c r="T59" s="321" t="str">
        <f>IF(T58="","",VLOOKUP(T58,'【記載例】シフト記号表（勤務時間帯）'!$C$6:$K$35,9,FALSE))</f>
        <v/>
      </c>
      <c r="U59" s="321" t="str">
        <f>IF(U58="","",VLOOKUP(U58,'【記載例】シフト記号表（勤務時間帯）'!$C$6:$K$35,9,FALSE))</f>
        <v/>
      </c>
      <c r="V59" s="321" t="str">
        <f>IF(V58="","",VLOOKUP(V58,'【記載例】シフト記号表（勤務時間帯）'!$C$6:$K$35,9,FALSE))</f>
        <v/>
      </c>
      <c r="W59" s="321" t="str">
        <f>IF(W58="","",VLOOKUP(W58,'【記載例】シフト記号表（勤務時間帯）'!$C$6:$K$35,9,FALSE))</f>
        <v/>
      </c>
      <c r="X59" s="321" t="str">
        <f>IF(X58="","",VLOOKUP(X58,'【記載例】シフト記号表（勤務時間帯）'!$C$6:$K$35,9,FALSE))</f>
        <v/>
      </c>
      <c r="Y59" s="322" t="str">
        <f>IF(Y58="","",VLOOKUP(Y58,'【記載例】シフト記号表（勤務時間帯）'!$C$6:$K$35,9,FALSE))</f>
        <v/>
      </c>
      <c r="Z59" s="320" t="str">
        <f>IF(Z58="","",VLOOKUP(Z58,'【記載例】シフト記号表（勤務時間帯）'!$C$6:$K$35,9,FALSE))</f>
        <v/>
      </c>
      <c r="AA59" s="321" t="str">
        <f>IF(AA58="","",VLOOKUP(AA58,'【記載例】シフト記号表（勤務時間帯）'!$C$6:$K$35,9,FALSE))</f>
        <v/>
      </c>
      <c r="AB59" s="321" t="str">
        <f>IF(AB58="","",VLOOKUP(AB58,'【記載例】シフト記号表（勤務時間帯）'!$C$6:$K$35,9,FALSE))</f>
        <v/>
      </c>
      <c r="AC59" s="321" t="str">
        <f>IF(AC58="","",VLOOKUP(AC58,'【記載例】シフト記号表（勤務時間帯）'!$C$6:$K$35,9,FALSE))</f>
        <v/>
      </c>
      <c r="AD59" s="321" t="str">
        <f>IF(AD58="","",VLOOKUP(AD58,'【記載例】シフト記号表（勤務時間帯）'!$C$6:$K$35,9,FALSE))</f>
        <v/>
      </c>
      <c r="AE59" s="321" t="str">
        <f>IF(AE58="","",VLOOKUP(AE58,'【記載例】シフト記号表（勤務時間帯）'!$C$6:$K$35,9,FALSE))</f>
        <v/>
      </c>
      <c r="AF59" s="322" t="str">
        <f>IF(AF58="","",VLOOKUP(AF58,'【記載例】シフト記号表（勤務時間帯）'!$C$6:$K$35,9,FALSE))</f>
        <v/>
      </c>
      <c r="AG59" s="320" t="str">
        <f>IF(AG58="","",VLOOKUP(AG58,'【記載例】シフト記号表（勤務時間帯）'!$C$6:$K$35,9,FALSE))</f>
        <v/>
      </c>
      <c r="AH59" s="321" t="str">
        <f>IF(AH58="","",VLOOKUP(AH58,'【記載例】シフト記号表（勤務時間帯）'!$C$6:$K$35,9,FALSE))</f>
        <v/>
      </c>
      <c r="AI59" s="321" t="str">
        <f>IF(AI58="","",VLOOKUP(AI58,'【記載例】シフト記号表（勤務時間帯）'!$C$6:$K$35,9,FALSE))</f>
        <v/>
      </c>
      <c r="AJ59" s="321" t="str">
        <f>IF(AJ58="","",VLOOKUP(AJ58,'【記載例】シフト記号表（勤務時間帯）'!$C$6:$K$35,9,FALSE))</f>
        <v/>
      </c>
      <c r="AK59" s="321" t="str">
        <f>IF(AK58="","",VLOOKUP(AK58,'【記載例】シフト記号表（勤務時間帯）'!$C$6:$K$35,9,FALSE))</f>
        <v/>
      </c>
      <c r="AL59" s="321" t="str">
        <f>IF(AL58="","",VLOOKUP(AL58,'【記載例】シフト記号表（勤務時間帯）'!$C$6:$K$35,9,FALSE))</f>
        <v/>
      </c>
      <c r="AM59" s="322" t="str">
        <f>IF(AM58="","",VLOOKUP(AM58,'【記載例】シフト記号表（勤務時間帯）'!$C$6:$K$35,9,FALSE))</f>
        <v/>
      </c>
      <c r="AN59" s="320" t="str">
        <f>IF(AN58="","",VLOOKUP(AN58,'【記載例】シフト記号表（勤務時間帯）'!$C$6:$K$35,9,FALSE))</f>
        <v/>
      </c>
      <c r="AO59" s="321" t="str">
        <f>IF(AO58="","",VLOOKUP(AO58,'【記載例】シフト記号表（勤務時間帯）'!$C$6:$K$35,9,FALSE))</f>
        <v/>
      </c>
      <c r="AP59" s="321" t="str">
        <f>IF(AP58="","",VLOOKUP(AP58,'【記載例】シフト記号表（勤務時間帯）'!$C$6:$K$35,9,FALSE))</f>
        <v/>
      </c>
      <c r="AQ59" s="321" t="str">
        <f>IF(AQ58="","",VLOOKUP(AQ58,'【記載例】シフト記号表（勤務時間帯）'!$C$6:$K$35,9,FALSE))</f>
        <v/>
      </c>
      <c r="AR59" s="321" t="str">
        <f>IF(AR58="","",VLOOKUP(AR58,'【記載例】シフト記号表（勤務時間帯）'!$C$6:$K$35,9,FALSE))</f>
        <v/>
      </c>
      <c r="AS59" s="321" t="str">
        <f>IF(AS58="","",VLOOKUP(AS58,'【記載例】シフト記号表（勤務時間帯）'!$C$6:$K$35,9,FALSE))</f>
        <v/>
      </c>
      <c r="AT59" s="322" t="str">
        <f>IF(AT58="","",VLOOKUP(AT58,'【記載例】シフト記号表（勤務時間帯）'!$C$6:$K$35,9,FALSE))</f>
        <v/>
      </c>
      <c r="AU59" s="320" t="str">
        <f>IF(AU58="","",VLOOKUP(AU58,'【記載例】シフト記号表（勤務時間帯）'!$C$6:$K$35,9,FALSE))</f>
        <v/>
      </c>
      <c r="AV59" s="321" t="str">
        <f>IF(AV58="","",VLOOKUP(AV58,'【記載例】シフト記号表（勤務時間帯）'!$C$6:$K$35,9,FALSE))</f>
        <v/>
      </c>
      <c r="AW59" s="321" t="str">
        <f>IF(AW58="","",VLOOKUP(AW58,'【記載例】シフト記号表（勤務時間帯）'!$C$6:$K$35,9,FALSE))</f>
        <v/>
      </c>
      <c r="AX59" s="790">
        <f>IF($BB$3="４週",SUM(S59:AT59),IF($BB$3="暦月",SUM(S59:AW59),""))</f>
        <v>0</v>
      </c>
      <c r="AY59" s="791"/>
      <c r="AZ59" s="792">
        <f>IF($BB$3="４週",AX59/4,IF($BB$3="暦月",【記載例】勤務形態一覧表!AX59/(【記載例】勤務形態一覧表!$BB$8/7),""))</f>
        <v>0</v>
      </c>
      <c r="BA59" s="793"/>
      <c r="BB59" s="783"/>
      <c r="BC59" s="758"/>
      <c r="BD59" s="758"/>
      <c r="BE59" s="758"/>
      <c r="BF59" s="759"/>
    </row>
    <row r="60" spans="2:58" ht="20.25" customHeight="1" thickBot="1" x14ac:dyDescent="0.2">
      <c r="B60" s="1014"/>
      <c r="C60" s="1021"/>
      <c r="D60" s="1022"/>
      <c r="E60" s="1023"/>
      <c r="F60" s="328">
        <f>C58</f>
        <v>0</v>
      </c>
      <c r="G60" s="842"/>
      <c r="H60" s="843"/>
      <c r="I60" s="844"/>
      <c r="J60" s="844"/>
      <c r="K60" s="845"/>
      <c r="L60" s="846"/>
      <c r="M60" s="785"/>
      <c r="N60" s="785"/>
      <c r="O60" s="786"/>
      <c r="P60" s="794" t="s">
        <v>485</v>
      </c>
      <c r="Q60" s="795"/>
      <c r="R60" s="796"/>
      <c r="S60" s="324" t="str">
        <f>IF(S58="","",VLOOKUP(S58,'【記載例】シフト記号表（勤務時間帯）'!$C$6:$U$35,19,FALSE))</f>
        <v/>
      </c>
      <c r="T60" s="325" t="str">
        <f>IF(T58="","",VLOOKUP(T58,'【記載例】シフト記号表（勤務時間帯）'!$C$6:$U$35,19,FALSE))</f>
        <v/>
      </c>
      <c r="U60" s="325" t="str">
        <f>IF(U58="","",VLOOKUP(U58,'【記載例】シフト記号表（勤務時間帯）'!$C$6:$U$35,19,FALSE))</f>
        <v/>
      </c>
      <c r="V60" s="325" t="str">
        <f>IF(V58="","",VLOOKUP(V58,'【記載例】シフト記号表（勤務時間帯）'!$C$6:$U$35,19,FALSE))</f>
        <v/>
      </c>
      <c r="W60" s="325" t="str">
        <f>IF(W58="","",VLOOKUP(W58,'【記載例】シフト記号表（勤務時間帯）'!$C$6:$U$35,19,FALSE))</f>
        <v/>
      </c>
      <c r="X60" s="325" t="str">
        <f>IF(X58="","",VLOOKUP(X58,'【記載例】シフト記号表（勤務時間帯）'!$C$6:$U$35,19,FALSE))</f>
        <v/>
      </c>
      <c r="Y60" s="326" t="str">
        <f>IF(Y58="","",VLOOKUP(Y58,'【記載例】シフト記号表（勤務時間帯）'!$C$6:$U$35,19,FALSE))</f>
        <v/>
      </c>
      <c r="Z60" s="324" t="str">
        <f>IF(Z58="","",VLOOKUP(Z58,'【記載例】シフト記号表（勤務時間帯）'!$C$6:$U$35,19,FALSE))</f>
        <v/>
      </c>
      <c r="AA60" s="325" t="str">
        <f>IF(AA58="","",VLOOKUP(AA58,'【記載例】シフト記号表（勤務時間帯）'!$C$6:$U$35,19,FALSE))</f>
        <v/>
      </c>
      <c r="AB60" s="325" t="str">
        <f>IF(AB58="","",VLOOKUP(AB58,'【記載例】シフト記号表（勤務時間帯）'!$C$6:$U$35,19,FALSE))</f>
        <v/>
      </c>
      <c r="AC60" s="325" t="str">
        <f>IF(AC58="","",VLOOKUP(AC58,'【記載例】シフト記号表（勤務時間帯）'!$C$6:$U$35,19,FALSE))</f>
        <v/>
      </c>
      <c r="AD60" s="325" t="str">
        <f>IF(AD58="","",VLOOKUP(AD58,'【記載例】シフト記号表（勤務時間帯）'!$C$6:$U$35,19,FALSE))</f>
        <v/>
      </c>
      <c r="AE60" s="325" t="str">
        <f>IF(AE58="","",VLOOKUP(AE58,'【記載例】シフト記号表（勤務時間帯）'!$C$6:$U$35,19,FALSE))</f>
        <v/>
      </c>
      <c r="AF60" s="326" t="str">
        <f>IF(AF58="","",VLOOKUP(AF58,'【記載例】シフト記号表（勤務時間帯）'!$C$6:$U$35,19,FALSE))</f>
        <v/>
      </c>
      <c r="AG60" s="324" t="str">
        <f>IF(AG58="","",VLOOKUP(AG58,'【記載例】シフト記号表（勤務時間帯）'!$C$6:$U$35,19,FALSE))</f>
        <v/>
      </c>
      <c r="AH60" s="325" t="str">
        <f>IF(AH58="","",VLOOKUP(AH58,'【記載例】シフト記号表（勤務時間帯）'!$C$6:$U$35,19,FALSE))</f>
        <v/>
      </c>
      <c r="AI60" s="325" t="str">
        <f>IF(AI58="","",VLOOKUP(AI58,'【記載例】シフト記号表（勤務時間帯）'!$C$6:$U$35,19,FALSE))</f>
        <v/>
      </c>
      <c r="AJ60" s="325" t="str">
        <f>IF(AJ58="","",VLOOKUP(AJ58,'【記載例】シフト記号表（勤務時間帯）'!$C$6:$U$35,19,FALSE))</f>
        <v/>
      </c>
      <c r="AK60" s="325" t="str">
        <f>IF(AK58="","",VLOOKUP(AK58,'【記載例】シフト記号表（勤務時間帯）'!$C$6:$U$35,19,FALSE))</f>
        <v/>
      </c>
      <c r="AL60" s="325" t="str">
        <f>IF(AL58="","",VLOOKUP(AL58,'【記載例】シフト記号表（勤務時間帯）'!$C$6:$U$35,19,FALSE))</f>
        <v/>
      </c>
      <c r="AM60" s="326" t="str">
        <f>IF(AM58="","",VLOOKUP(AM58,'【記載例】シフト記号表（勤務時間帯）'!$C$6:$U$35,19,FALSE))</f>
        <v/>
      </c>
      <c r="AN60" s="324" t="str">
        <f>IF(AN58="","",VLOOKUP(AN58,'【記載例】シフト記号表（勤務時間帯）'!$C$6:$U$35,19,FALSE))</f>
        <v/>
      </c>
      <c r="AO60" s="325" t="str">
        <f>IF(AO58="","",VLOOKUP(AO58,'【記載例】シフト記号表（勤務時間帯）'!$C$6:$U$35,19,FALSE))</f>
        <v/>
      </c>
      <c r="AP60" s="325" t="str">
        <f>IF(AP58="","",VLOOKUP(AP58,'【記載例】シフト記号表（勤務時間帯）'!$C$6:$U$35,19,FALSE))</f>
        <v/>
      </c>
      <c r="AQ60" s="325" t="str">
        <f>IF(AQ58="","",VLOOKUP(AQ58,'【記載例】シフト記号表（勤務時間帯）'!$C$6:$U$35,19,FALSE))</f>
        <v/>
      </c>
      <c r="AR60" s="325" t="str">
        <f>IF(AR58="","",VLOOKUP(AR58,'【記載例】シフト記号表（勤務時間帯）'!$C$6:$U$35,19,FALSE))</f>
        <v/>
      </c>
      <c r="AS60" s="325" t="str">
        <f>IF(AS58="","",VLOOKUP(AS58,'【記載例】シフト記号表（勤務時間帯）'!$C$6:$U$35,19,FALSE))</f>
        <v/>
      </c>
      <c r="AT60" s="326" t="str">
        <f>IF(AT58="","",VLOOKUP(AT58,'【記載例】シフト記号表（勤務時間帯）'!$C$6:$U$35,19,FALSE))</f>
        <v/>
      </c>
      <c r="AU60" s="324" t="str">
        <f>IF(AU58="","",VLOOKUP(AU58,'【記載例】シフト記号表（勤務時間帯）'!$C$6:$U$35,19,FALSE))</f>
        <v/>
      </c>
      <c r="AV60" s="325" t="str">
        <f>IF(AV58="","",VLOOKUP(AV58,'【記載例】シフト記号表（勤務時間帯）'!$C$6:$U$35,19,FALSE))</f>
        <v/>
      </c>
      <c r="AW60" s="325" t="str">
        <f>IF(AW58="","",VLOOKUP(AW58,'【記載例】シフト記号表（勤務時間帯）'!$C$6:$U$35,19,FALSE))</f>
        <v/>
      </c>
      <c r="AX60" s="797">
        <f>IF($BB$3="４週",SUM(S60:AT60),IF($BB$3="暦月",SUM(S60:AW60),""))</f>
        <v>0</v>
      </c>
      <c r="AY60" s="798"/>
      <c r="AZ60" s="799">
        <f>IF($BB$3="４週",AX60/4,IF($BB$3="暦月",【記載例】勤務形態一覧表!AX60/(【記載例】勤務形態一覧表!$BB$8/7),""))</f>
        <v>0</v>
      </c>
      <c r="BA60" s="800"/>
      <c r="BB60" s="784"/>
      <c r="BC60" s="785"/>
      <c r="BD60" s="785"/>
      <c r="BE60" s="785"/>
      <c r="BF60" s="786"/>
    </row>
    <row r="61" spans="2:58" s="254" customFormat="1" ht="6" customHeight="1" thickBot="1" x14ac:dyDescent="0.2">
      <c r="B61" s="329"/>
      <c r="C61" s="330"/>
      <c r="D61" s="330"/>
      <c r="E61" s="330"/>
      <c r="F61" s="331"/>
      <c r="G61" s="331"/>
      <c r="H61" s="332"/>
      <c r="I61" s="332"/>
      <c r="J61" s="332"/>
      <c r="K61" s="332"/>
      <c r="L61" s="331"/>
      <c r="M61" s="331"/>
      <c r="N61" s="331"/>
      <c r="O61" s="331"/>
      <c r="P61" s="333"/>
      <c r="Q61" s="333"/>
      <c r="R61" s="333"/>
      <c r="S61" s="332"/>
      <c r="T61" s="332"/>
      <c r="U61" s="332"/>
      <c r="V61" s="332"/>
      <c r="W61" s="332"/>
      <c r="X61" s="332"/>
      <c r="Y61" s="332"/>
      <c r="Z61" s="332"/>
      <c r="AA61" s="332"/>
      <c r="AB61" s="332"/>
      <c r="AC61" s="332"/>
      <c r="AD61" s="332"/>
      <c r="AE61" s="332"/>
      <c r="AF61" s="332"/>
      <c r="AG61" s="332"/>
      <c r="AH61" s="332"/>
      <c r="AI61" s="332"/>
      <c r="AJ61" s="332"/>
      <c r="AK61" s="332"/>
      <c r="AL61" s="332"/>
      <c r="AM61" s="332"/>
      <c r="AN61" s="332"/>
      <c r="AO61" s="332"/>
      <c r="AP61" s="332"/>
      <c r="AQ61" s="332"/>
      <c r="AR61" s="332"/>
      <c r="AS61" s="332"/>
      <c r="AT61" s="332"/>
      <c r="AU61" s="332"/>
      <c r="AV61" s="332"/>
      <c r="AW61" s="332"/>
      <c r="AX61" s="334"/>
      <c r="AY61" s="334"/>
      <c r="AZ61" s="334"/>
      <c r="BA61" s="334"/>
      <c r="BB61" s="331"/>
      <c r="BC61" s="331"/>
      <c r="BD61" s="331"/>
      <c r="BE61" s="331"/>
      <c r="BF61" s="335"/>
    </row>
    <row r="62" spans="2:58" ht="20.100000000000001" customHeight="1" x14ac:dyDescent="0.15">
      <c r="B62" s="336"/>
      <c r="C62" s="337"/>
      <c r="D62" s="337"/>
      <c r="E62" s="337"/>
      <c r="F62" s="338"/>
      <c r="G62" s="734" t="s">
        <v>679</v>
      </c>
      <c r="H62" s="734"/>
      <c r="I62" s="734"/>
      <c r="J62" s="734"/>
      <c r="K62" s="735"/>
      <c r="L62" s="339"/>
      <c r="M62" s="740" t="s">
        <v>488</v>
      </c>
      <c r="N62" s="741"/>
      <c r="O62" s="741"/>
      <c r="P62" s="741"/>
      <c r="Q62" s="741"/>
      <c r="R62" s="742"/>
      <c r="S62" s="340">
        <f t="shared" ref="S62:AH64" si="1">IF(SUMIF($F$22:$F$60, $M62, S$22:S$60)=0,"",SUMIF($F$22:$F$60, $M62, S$22:S$60))</f>
        <v>7</v>
      </c>
      <c r="T62" s="341">
        <f t="shared" si="1"/>
        <v>7</v>
      </c>
      <c r="U62" s="341">
        <f t="shared" si="1"/>
        <v>7</v>
      </c>
      <c r="V62" s="341">
        <f t="shared" si="1"/>
        <v>7</v>
      </c>
      <c r="W62" s="341">
        <f t="shared" si="1"/>
        <v>7</v>
      </c>
      <c r="X62" s="341">
        <f t="shared" si="1"/>
        <v>7</v>
      </c>
      <c r="Y62" s="342">
        <f t="shared" si="1"/>
        <v>7</v>
      </c>
      <c r="Z62" s="340">
        <f t="shared" si="1"/>
        <v>7</v>
      </c>
      <c r="AA62" s="341">
        <f t="shared" si="1"/>
        <v>7</v>
      </c>
      <c r="AB62" s="341">
        <f t="shared" si="1"/>
        <v>7</v>
      </c>
      <c r="AC62" s="341">
        <f t="shared" si="1"/>
        <v>7</v>
      </c>
      <c r="AD62" s="341">
        <f t="shared" si="1"/>
        <v>7</v>
      </c>
      <c r="AE62" s="341">
        <f t="shared" si="1"/>
        <v>7</v>
      </c>
      <c r="AF62" s="342">
        <f t="shared" si="1"/>
        <v>7</v>
      </c>
      <c r="AG62" s="340">
        <f t="shared" si="1"/>
        <v>7</v>
      </c>
      <c r="AH62" s="341">
        <f t="shared" si="1"/>
        <v>7</v>
      </c>
      <c r="AI62" s="341">
        <f t="shared" ref="AI62:AW64" si="2">IF(SUMIF($F$22:$F$60, $M62, AI$22:AI$60)=0,"",SUMIF($F$22:$F$60, $M62, AI$22:AI$60))</f>
        <v>7</v>
      </c>
      <c r="AJ62" s="341">
        <f t="shared" si="2"/>
        <v>7</v>
      </c>
      <c r="AK62" s="341">
        <f t="shared" si="2"/>
        <v>7</v>
      </c>
      <c r="AL62" s="341">
        <f t="shared" si="2"/>
        <v>7</v>
      </c>
      <c r="AM62" s="342">
        <f t="shared" si="2"/>
        <v>7</v>
      </c>
      <c r="AN62" s="340">
        <f t="shared" si="2"/>
        <v>7</v>
      </c>
      <c r="AO62" s="341">
        <f t="shared" si="2"/>
        <v>7</v>
      </c>
      <c r="AP62" s="341">
        <f t="shared" si="2"/>
        <v>7</v>
      </c>
      <c r="AQ62" s="341">
        <f t="shared" si="2"/>
        <v>7</v>
      </c>
      <c r="AR62" s="341">
        <f t="shared" si="2"/>
        <v>7</v>
      </c>
      <c r="AS62" s="341">
        <f t="shared" si="2"/>
        <v>7</v>
      </c>
      <c r="AT62" s="342">
        <f t="shared" si="2"/>
        <v>7</v>
      </c>
      <c r="AU62" s="340" t="str">
        <f t="shared" si="2"/>
        <v/>
      </c>
      <c r="AV62" s="341" t="str">
        <f t="shared" si="2"/>
        <v/>
      </c>
      <c r="AW62" s="341" t="str">
        <f t="shared" si="2"/>
        <v/>
      </c>
      <c r="AX62" s="743">
        <f>IF(SUMIF($F$22:$F$60, $M62, AX$22:AX$60)=0,"",SUMIF($F$22:$F$60, $M62, AX$22:AX$60))</f>
        <v>196</v>
      </c>
      <c r="AY62" s="744"/>
      <c r="AZ62" s="745">
        <f t="shared" ref="AZ62:AZ64" si="3">IF(AX62="","",IF($BB$3="４週",AX62/4,IF($BB$3="暦月",AX62/($BB$8/7),"")))</f>
        <v>49</v>
      </c>
      <c r="BA62" s="746"/>
      <c r="BB62" s="995"/>
      <c r="BC62" s="996"/>
      <c r="BD62" s="996"/>
      <c r="BE62" s="996"/>
      <c r="BF62" s="997"/>
    </row>
    <row r="63" spans="2:58" ht="20.100000000000001" customHeight="1" x14ac:dyDescent="0.15">
      <c r="B63" s="343"/>
      <c r="C63" s="344"/>
      <c r="D63" s="344"/>
      <c r="E63" s="344"/>
      <c r="F63" s="345"/>
      <c r="G63" s="736"/>
      <c r="H63" s="736"/>
      <c r="I63" s="736"/>
      <c r="J63" s="736"/>
      <c r="K63" s="737"/>
      <c r="L63" s="346"/>
      <c r="M63" s="775" t="s">
        <v>495</v>
      </c>
      <c r="N63" s="776"/>
      <c r="O63" s="776"/>
      <c r="P63" s="776"/>
      <c r="Q63" s="776"/>
      <c r="R63" s="777"/>
      <c r="S63" s="340">
        <f t="shared" si="1"/>
        <v>4</v>
      </c>
      <c r="T63" s="341">
        <f t="shared" si="1"/>
        <v>4</v>
      </c>
      <c r="U63" s="341">
        <f t="shared" si="1"/>
        <v>4</v>
      </c>
      <c r="V63" s="341">
        <f t="shared" si="1"/>
        <v>4</v>
      </c>
      <c r="W63" s="341">
        <f t="shared" si="1"/>
        <v>4</v>
      </c>
      <c r="X63" s="341">
        <f t="shared" si="1"/>
        <v>4</v>
      </c>
      <c r="Y63" s="342">
        <f t="shared" si="1"/>
        <v>4</v>
      </c>
      <c r="Z63" s="340">
        <f t="shared" si="1"/>
        <v>4</v>
      </c>
      <c r="AA63" s="341">
        <f t="shared" si="1"/>
        <v>4</v>
      </c>
      <c r="AB63" s="341">
        <f t="shared" si="1"/>
        <v>4</v>
      </c>
      <c r="AC63" s="341">
        <f t="shared" si="1"/>
        <v>4</v>
      </c>
      <c r="AD63" s="341">
        <f t="shared" si="1"/>
        <v>4</v>
      </c>
      <c r="AE63" s="341">
        <f t="shared" si="1"/>
        <v>4</v>
      </c>
      <c r="AF63" s="342">
        <f t="shared" si="1"/>
        <v>4</v>
      </c>
      <c r="AG63" s="340">
        <f t="shared" si="1"/>
        <v>4</v>
      </c>
      <c r="AH63" s="341">
        <f t="shared" si="1"/>
        <v>4</v>
      </c>
      <c r="AI63" s="341">
        <f t="shared" si="2"/>
        <v>4</v>
      </c>
      <c r="AJ63" s="341">
        <f t="shared" si="2"/>
        <v>4</v>
      </c>
      <c r="AK63" s="341">
        <f t="shared" si="2"/>
        <v>4</v>
      </c>
      <c r="AL63" s="341">
        <f t="shared" si="2"/>
        <v>4</v>
      </c>
      <c r="AM63" s="342">
        <f t="shared" si="2"/>
        <v>4</v>
      </c>
      <c r="AN63" s="340">
        <f t="shared" si="2"/>
        <v>4</v>
      </c>
      <c r="AO63" s="341">
        <f t="shared" si="2"/>
        <v>4</v>
      </c>
      <c r="AP63" s="341">
        <f t="shared" si="2"/>
        <v>4</v>
      </c>
      <c r="AQ63" s="341">
        <f t="shared" si="2"/>
        <v>4</v>
      </c>
      <c r="AR63" s="341">
        <f t="shared" si="2"/>
        <v>4</v>
      </c>
      <c r="AS63" s="341">
        <f t="shared" si="2"/>
        <v>4</v>
      </c>
      <c r="AT63" s="342">
        <f t="shared" si="2"/>
        <v>4</v>
      </c>
      <c r="AU63" s="340" t="str">
        <f t="shared" si="2"/>
        <v/>
      </c>
      <c r="AV63" s="341" t="str">
        <f t="shared" si="2"/>
        <v/>
      </c>
      <c r="AW63" s="341" t="str">
        <f t="shared" si="2"/>
        <v/>
      </c>
      <c r="AX63" s="743">
        <f>IF(SUMIF($F$22:$F$60, $M63, AX$22:AX$60)=0,"",SUMIF($F$22:$F$60, $M63, AX$22:AX$60))</f>
        <v>112</v>
      </c>
      <c r="AY63" s="744"/>
      <c r="AZ63" s="745">
        <f t="shared" si="3"/>
        <v>28</v>
      </c>
      <c r="BA63" s="746"/>
      <c r="BB63" s="998"/>
      <c r="BC63" s="999"/>
      <c r="BD63" s="999"/>
      <c r="BE63" s="999"/>
      <c r="BF63" s="1000"/>
    </row>
    <row r="64" spans="2:58" ht="20.25" customHeight="1" x14ac:dyDescent="0.15">
      <c r="B64" s="347"/>
      <c r="C64" s="348"/>
      <c r="D64" s="348"/>
      <c r="E64" s="348"/>
      <c r="F64" s="345"/>
      <c r="G64" s="738"/>
      <c r="H64" s="738"/>
      <c r="I64" s="738"/>
      <c r="J64" s="738"/>
      <c r="K64" s="739"/>
      <c r="L64" s="346"/>
      <c r="M64" s="775" t="s">
        <v>491</v>
      </c>
      <c r="N64" s="776"/>
      <c r="O64" s="776"/>
      <c r="P64" s="776"/>
      <c r="Q64" s="776"/>
      <c r="R64" s="777"/>
      <c r="S64" s="340">
        <f t="shared" si="1"/>
        <v>14</v>
      </c>
      <c r="T64" s="341">
        <f t="shared" si="1"/>
        <v>14</v>
      </c>
      <c r="U64" s="341">
        <f t="shared" si="1"/>
        <v>14</v>
      </c>
      <c r="V64" s="341">
        <f t="shared" si="1"/>
        <v>14</v>
      </c>
      <c r="W64" s="341">
        <f t="shared" si="1"/>
        <v>14</v>
      </c>
      <c r="X64" s="341">
        <f t="shared" si="1"/>
        <v>14</v>
      </c>
      <c r="Y64" s="342">
        <f t="shared" si="1"/>
        <v>14</v>
      </c>
      <c r="Z64" s="340">
        <f t="shared" si="1"/>
        <v>14</v>
      </c>
      <c r="AA64" s="341">
        <f t="shared" si="1"/>
        <v>14</v>
      </c>
      <c r="AB64" s="341">
        <f t="shared" si="1"/>
        <v>14</v>
      </c>
      <c r="AC64" s="341">
        <f t="shared" si="1"/>
        <v>14</v>
      </c>
      <c r="AD64" s="341">
        <f t="shared" si="1"/>
        <v>14</v>
      </c>
      <c r="AE64" s="341">
        <f t="shared" si="1"/>
        <v>14</v>
      </c>
      <c r="AF64" s="342">
        <f t="shared" si="1"/>
        <v>14</v>
      </c>
      <c r="AG64" s="340">
        <f t="shared" si="1"/>
        <v>14</v>
      </c>
      <c r="AH64" s="341">
        <f t="shared" si="1"/>
        <v>14</v>
      </c>
      <c r="AI64" s="341">
        <f t="shared" si="2"/>
        <v>14</v>
      </c>
      <c r="AJ64" s="341">
        <f t="shared" si="2"/>
        <v>14</v>
      </c>
      <c r="AK64" s="341">
        <f t="shared" si="2"/>
        <v>14</v>
      </c>
      <c r="AL64" s="341">
        <f t="shared" si="2"/>
        <v>14</v>
      </c>
      <c r="AM64" s="342">
        <f t="shared" si="2"/>
        <v>14</v>
      </c>
      <c r="AN64" s="340">
        <f t="shared" si="2"/>
        <v>14</v>
      </c>
      <c r="AO64" s="341">
        <f t="shared" si="2"/>
        <v>14</v>
      </c>
      <c r="AP64" s="341">
        <f t="shared" si="2"/>
        <v>14</v>
      </c>
      <c r="AQ64" s="341">
        <f t="shared" si="2"/>
        <v>14</v>
      </c>
      <c r="AR64" s="341">
        <f t="shared" si="2"/>
        <v>14</v>
      </c>
      <c r="AS64" s="341">
        <f t="shared" si="2"/>
        <v>14</v>
      </c>
      <c r="AT64" s="342">
        <f t="shared" si="2"/>
        <v>14</v>
      </c>
      <c r="AU64" s="340" t="str">
        <f t="shared" si="2"/>
        <v/>
      </c>
      <c r="AV64" s="341" t="str">
        <f t="shared" si="2"/>
        <v/>
      </c>
      <c r="AW64" s="341" t="str">
        <f t="shared" si="2"/>
        <v/>
      </c>
      <c r="AX64" s="743">
        <f>IF(SUMIF($F$22:$F$60, $M64, AX$22:AX$60)=0,"",SUMIF($F$22:$F$60, $M64, AX$22:AX$60))</f>
        <v>392</v>
      </c>
      <c r="AY64" s="744"/>
      <c r="AZ64" s="745">
        <f t="shared" si="3"/>
        <v>98</v>
      </c>
      <c r="BA64" s="746"/>
      <c r="BB64" s="998"/>
      <c r="BC64" s="999"/>
      <c r="BD64" s="999"/>
      <c r="BE64" s="999"/>
      <c r="BF64" s="1000"/>
    </row>
    <row r="65" spans="2:73" ht="20.25" customHeight="1" x14ac:dyDescent="0.15">
      <c r="B65" s="349"/>
      <c r="C65" s="345"/>
      <c r="D65" s="345"/>
      <c r="E65" s="345"/>
      <c r="F65" s="345"/>
      <c r="G65" s="801" t="s">
        <v>680</v>
      </c>
      <c r="H65" s="801"/>
      <c r="I65" s="801"/>
      <c r="J65" s="801"/>
      <c r="K65" s="801"/>
      <c r="L65" s="801"/>
      <c r="M65" s="801"/>
      <c r="N65" s="801"/>
      <c r="O65" s="801"/>
      <c r="P65" s="801"/>
      <c r="Q65" s="801"/>
      <c r="R65" s="802"/>
      <c r="S65" s="350">
        <v>12</v>
      </c>
      <c r="T65" s="351">
        <v>12</v>
      </c>
      <c r="U65" s="351">
        <v>12</v>
      </c>
      <c r="V65" s="351">
        <v>12</v>
      </c>
      <c r="W65" s="351">
        <v>12</v>
      </c>
      <c r="X65" s="351">
        <v>12</v>
      </c>
      <c r="Y65" s="352">
        <v>12</v>
      </c>
      <c r="Z65" s="350">
        <v>12</v>
      </c>
      <c r="AA65" s="351">
        <v>12</v>
      </c>
      <c r="AB65" s="351">
        <v>12</v>
      </c>
      <c r="AC65" s="351">
        <v>12</v>
      </c>
      <c r="AD65" s="351">
        <v>12</v>
      </c>
      <c r="AE65" s="351">
        <v>12</v>
      </c>
      <c r="AF65" s="352">
        <v>12</v>
      </c>
      <c r="AG65" s="350">
        <v>12</v>
      </c>
      <c r="AH65" s="351">
        <v>12</v>
      </c>
      <c r="AI65" s="351">
        <v>12</v>
      </c>
      <c r="AJ65" s="351">
        <v>12</v>
      </c>
      <c r="AK65" s="351">
        <v>12</v>
      </c>
      <c r="AL65" s="351">
        <v>12</v>
      </c>
      <c r="AM65" s="352">
        <v>12</v>
      </c>
      <c r="AN65" s="350">
        <v>12</v>
      </c>
      <c r="AO65" s="351">
        <v>12</v>
      </c>
      <c r="AP65" s="351">
        <v>12</v>
      </c>
      <c r="AQ65" s="351">
        <v>12</v>
      </c>
      <c r="AR65" s="351">
        <v>12</v>
      </c>
      <c r="AS65" s="351">
        <v>12</v>
      </c>
      <c r="AT65" s="352">
        <v>12</v>
      </c>
      <c r="AU65" s="350"/>
      <c r="AV65" s="351"/>
      <c r="AW65" s="352"/>
      <c r="AX65" s="1004"/>
      <c r="AY65" s="1005"/>
      <c r="AZ65" s="1005"/>
      <c r="BA65" s="1006"/>
      <c r="BB65" s="998"/>
      <c r="BC65" s="999"/>
      <c r="BD65" s="999"/>
      <c r="BE65" s="999"/>
      <c r="BF65" s="1000"/>
    </row>
    <row r="66" spans="2:73" ht="20.25" customHeight="1" thickBot="1" x14ac:dyDescent="0.2">
      <c r="B66" s="353"/>
      <c r="C66" s="354"/>
      <c r="D66" s="354"/>
      <c r="E66" s="354"/>
      <c r="F66" s="354"/>
      <c r="G66" s="812" t="s">
        <v>681</v>
      </c>
      <c r="H66" s="812"/>
      <c r="I66" s="812"/>
      <c r="J66" s="812"/>
      <c r="K66" s="812"/>
      <c r="L66" s="812"/>
      <c r="M66" s="812"/>
      <c r="N66" s="812"/>
      <c r="O66" s="812"/>
      <c r="P66" s="812"/>
      <c r="Q66" s="812"/>
      <c r="R66" s="813"/>
      <c r="S66" s="350">
        <v>7</v>
      </c>
      <c r="T66" s="351">
        <v>7</v>
      </c>
      <c r="U66" s="351">
        <v>7</v>
      </c>
      <c r="V66" s="351">
        <v>7</v>
      </c>
      <c r="W66" s="351">
        <v>7</v>
      </c>
      <c r="X66" s="351">
        <v>7</v>
      </c>
      <c r="Y66" s="352">
        <v>7</v>
      </c>
      <c r="Z66" s="350">
        <v>7</v>
      </c>
      <c r="AA66" s="351">
        <v>7</v>
      </c>
      <c r="AB66" s="351">
        <v>7</v>
      </c>
      <c r="AC66" s="351">
        <v>7</v>
      </c>
      <c r="AD66" s="351">
        <v>7</v>
      </c>
      <c r="AE66" s="351">
        <v>7</v>
      </c>
      <c r="AF66" s="352">
        <v>7</v>
      </c>
      <c r="AG66" s="350">
        <v>7</v>
      </c>
      <c r="AH66" s="351">
        <v>7</v>
      </c>
      <c r="AI66" s="351">
        <v>7</v>
      </c>
      <c r="AJ66" s="351">
        <v>7</v>
      </c>
      <c r="AK66" s="351">
        <v>7</v>
      </c>
      <c r="AL66" s="351">
        <v>7</v>
      </c>
      <c r="AM66" s="352">
        <v>7</v>
      </c>
      <c r="AN66" s="350">
        <v>7</v>
      </c>
      <c r="AO66" s="351">
        <v>7</v>
      </c>
      <c r="AP66" s="351">
        <v>7</v>
      </c>
      <c r="AQ66" s="351">
        <v>7</v>
      </c>
      <c r="AR66" s="351">
        <v>7</v>
      </c>
      <c r="AS66" s="351">
        <v>7</v>
      </c>
      <c r="AT66" s="352">
        <v>7</v>
      </c>
      <c r="AU66" s="350"/>
      <c r="AV66" s="351"/>
      <c r="AW66" s="352"/>
      <c r="AX66" s="1007"/>
      <c r="AY66" s="1008"/>
      <c r="AZ66" s="1008"/>
      <c r="BA66" s="1009"/>
      <c r="BB66" s="998"/>
      <c r="BC66" s="999"/>
      <c r="BD66" s="999"/>
      <c r="BE66" s="999"/>
      <c r="BF66" s="1000"/>
    </row>
    <row r="67" spans="2:73" ht="18.75" customHeight="1" x14ac:dyDescent="0.15">
      <c r="B67" s="814" t="s">
        <v>682</v>
      </c>
      <c r="C67" s="736"/>
      <c r="D67" s="736"/>
      <c r="E67" s="736"/>
      <c r="F67" s="736"/>
      <c r="G67" s="736"/>
      <c r="H67" s="736"/>
      <c r="I67" s="736"/>
      <c r="J67" s="736"/>
      <c r="K67" s="815"/>
      <c r="L67" s="728" t="s">
        <v>488</v>
      </c>
      <c r="M67" s="728"/>
      <c r="N67" s="728"/>
      <c r="O67" s="728"/>
      <c r="P67" s="728"/>
      <c r="Q67" s="728"/>
      <c r="R67" s="729"/>
      <c r="S67" s="355">
        <f>IF($L67="","",IF(COUNTIFS($F$22:$F$60,$L67,S$22:S$60,"&gt;0")=0,"",COUNTIFS($F$22:$F$60,$L67,S$22:S$60,"&gt;0")))</f>
        <v>1</v>
      </c>
      <c r="T67" s="356">
        <f t="shared" ref="T67:AW71" si="4">IF($L67="","",IF(COUNTIFS($F$22:$F$60,$L67,T$22:T$60,"&gt;0")=0,"",COUNTIFS($F$22:$F$60,$L67,T$22:T$60,"&gt;0")))</f>
        <v>1</v>
      </c>
      <c r="U67" s="356">
        <f t="shared" si="4"/>
        <v>1</v>
      </c>
      <c r="V67" s="356">
        <f t="shared" si="4"/>
        <v>1</v>
      </c>
      <c r="W67" s="356">
        <f t="shared" si="4"/>
        <v>1</v>
      </c>
      <c r="X67" s="356">
        <f t="shared" si="4"/>
        <v>1</v>
      </c>
      <c r="Y67" s="357">
        <f t="shared" si="4"/>
        <v>1</v>
      </c>
      <c r="Z67" s="358">
        <f t="shared" si="4"/>
        <v>1</v>
      </c>
      <c r="AA67" s="356">
        <f t="shared" si="4"/>
        <v>1</v>
      </c>
      <c r="AB67" s="356">
        <f t="shared" si="4"/>
        <v>1</v>
      </c>
      <c r="AC67" s="356">
        <f t="shared" si="4"/>
        <v>1</v>
      </c>
      <c r="AD67" s="356">
        <f t="shared" si="4"/>
        <v>1</v>
      </c>
      <c r="AE67" s="356">
        <f t="shared" si="4"/>
        <v>1</v>
      </c>
      <c r="AF67" s="357">
        <f t="shared" si="4"/>
        <v>1</v>
      </c>
      <c r="AG67" s="356">
        <f t="shared" si="4"/>
        <v>1</v>
      </c>
      <c r="AH67" s="356">
        <f t="shared" si="4"/>
        <v>1</v>
      </c>
      <c r="AI67" s="356">
        <f t="shared" si="4"/>
        <v>1</v>
      </c>
      <c r="AJ67" s="356">
        <f t="shared" si="4"/>
        <v>1</v>
      </c>
      <c r="AK67" s="356">
        <f t="shared" si="4"/>
        <v>1</v>
      </c>
      <c r="AL67" s="356">
        <f t="shared" si="4"/>
        <v>1</v>
      </c>
      <c r="AM67" s="357">
        <f t="shared" si="4"/>
        <v>1</v>
      </c>
      <c r="AN67" s="356">
        <f t="shared" si="4"/>
        <v>1</v>
      </c>
      <c r="AO67" s="356">
        <f t="shared" si="4"/>
        <v>1</v>
      </c>
      <c r="AP67" s="356">
        <f t="shared" si="4"/>
        <v>1</v>
      </c>
      <c r="AQ67" s="356">
        <f t="shared" si="4"/>
        <v>1</v>
      </c>
      <c r="AR67" s="356">
        <f t="shared" si="4"/>
        <v>1</v>
      </c>
      <c r="AS67" s="356">
        <f t="shared" si="4"/>
        <v>1</v>
      </c>
      <c r="AT67" s="357">
        <f t="shared" si="4"/>
        <v>1</v>
      </c>
      <c r="AU67" s="356" t="str">
        <f t="shared" si="4"/>
        <v/>
      </c>
      <c r="AV67" s="356" t="str">
        <f t="shared" si="4"/>
        <v/>
      </c>
      <c r="AW67" s="357" t="str">
        <f t="shared" si="4"/>
        <v/>
      </c>
      <c r="AX67" s="1007"/>
      <c r="AY67" s="1008"/>
      <c r="AZ67" s="1008"/>
      <c r="BA67" s="1009"/>
      <c r="BB67" s="998"/>
      <c r="BC67" s="999"/>
      <c r="BD67" s="999"/>
      <c r="BE67" s="999"/>
      <c r="BF67" s="1000"/>
    </row>
    <row r="68" spans="2:73" ht="18.75" customHeight="1" x14ac:dyDescent="0.15">
      <c r="B68" s="814"/>
      <c r="C68" s="736"/>
      <c r="D68" s="736"/>
      <c r="E68" s="736"/>
      <c r="F68" s="736"/>
      <c r="G68" s="736"/>
      <c r="H68" s="736"/>
      <c r="I68" s="736"/>
      <c r="J68" s="736"/>
      <c r="K68" s="815"/>
      <c r="L68" s="730" t="s">
        <v>495</v>
      </c>
      <c r="M68" s="730"/>
      <c r="N68" s="730"/>
      <c r="O68" s="730"/>
      <c r="P68" s="730"/>
      <c r="Q68" s="730"/>
      <c r="R68" s="731"/>
      <c r="S68" s="359">
        <f t="shared" ref="S68:AH71" si="5">IF($L68="","",IF(COUNTIFS($F$22:$F$60,$L68,S$22:S$60,"&gt;0")=0,"",COUNTIFS($F$22:$F$60,$L68,S$22:S$60,"&gt;0")))</f>
        <v>1</v>
      </c>
      <c r="T68" s="360">
        <f>IF($L68="","",IF(COUNTIFS($F$22:$F$60,$L68,T$22:T$60,"&gt;0")=0,"",COUNTIFS($F$22:$F$60,$L68,T$22:T$60,"&gt;0")))</f>
        <v>1</v>
      </c>
      <c r="U68" s="360">
        <f t="shared" si="5"/>
        <v>1</v>
      </c>
      <c r="V68" s="360">
        <f t="shared" si="5"/>
        <v>1</v>
      </c>
      <c r="W68" s="360">
        <f t="shared" si="5"/>
        <v>1</v>
      </c>
      <c r="X68" s="360">
        <f t="shared" si="5"/>
        <v>1</v>
      </c>
      <c r="Y68" s="361">
        <f t="shared" si="5"/>
        <v>1</v>
      </c>
      <c r="Z68" s="362">
        <f t="shared" si="5"/>
        <v>1</v>
      </c>
      <c r="AA68" s="360">
        <f t="shared" si="5"/>
        <v>1</v>
      </c>
      <c r="AB68" s="360">
        <f t="shared" si="5"/>
        <v>1</v>
      </c>
      <c r="AC68" s="360">
        <f t="shared" si="5"/>
        <v>1</v>
      </c>
      <c r="AD68" s="360">
        <f t="shared" si="5"/>
        <v>1</v>
      </c>
      <c r="AE68" s="360">
        <f t="shared" si="5"/>
        <v>1</v>
      </c>
      <c r="AF68" s="361">
        <f t="shared" si="5"/>
        <v>1</v>
      </c>
      <c r="AG68" s="360">
        <f t="shared" si="5"/>
        <v>1</v>
      </c>
      <c r="AH68" s="360">
        <f t="shared" si="5"/>
        <v>1</v>
      </c>
      <c r="AI68" s="360">
        <f t="shared" si="4"/>
        <v>1</v>
      </c>
      <c r="AJ68" s="360">
        <f t="shared" si="4"/>
        <v>1</v>
      </c>
      <c r="AK68" s="360">
        <f t="shared" si="4"/>
        <v>1</v>
      </c>
      <c r="AL68" s="360">
        <f t="shared" si="4"/>
        <v>1</v>
      </c>
      <c r="AM68" s="361">
        <f t="shared" si="4"/>
        <v>1</v>
      </c>
      <c r="AN68" s="360">
        <f t="shared" si="4"/>
        <v>1</v>
      </c>
      <c r="AO68" s="360">
        <f t="shared" si="4"/>
        <v>1</v>
      </c>
      <c r="AP68" s="360">
        <f t="shared" si="4"/>
        <v>1</v>
      </c>
      <c r="AQ68" s="360">
        <f t="shared" si="4"/>
        <v>1</v>
      </c>
      <c r="AR68" s="360">
        <f t="shared" si="4"/>
        <v>1</v>
      </c>
      <c r="AS68" s="360">
        <f t="shared" si="4"/>
        <v>1</v>
      </c>
      <c r="AT68" s="361">
        <f t="shared" si="4"/>
        <v>1</v>
      </c>
      <c r="AU68" s="360" t="str">
        <f t="shared" si="4"/>
        <v/>
      </c>
      <c r="AV68" s="360" t="str">
        <f t="shared" si="4"/>
        <v/>
      </c>
      <c r="AW68" s="361" t="str">
        <f t="shared" si="4"/>
        <v/>
      </c>
      <c r="AX68" s="1007"/>
      <c r="AY68" s="1008"/>
      <c r="AZ68" s="1008"/>
      <c r="BA68" s="1009"/>
      <c r="BB68" s="998"/>
      <c r="BC68" s="999"/>
      <c r="BD68" s="999"/>
      <c r="BE68" s="999"/>
      <c r="BF68" s="1000"/>
    </row>
    <row r="69" spans="2:73" ht="18.75" customHeight="1" x14ac:dyDescent="0.15">
      <c r="B69" s="814"/>
      <c r="C69" s="736"/>
      <c r="D69" s="736"/>
      <c r="E69" s="736"/>
      <c r="F69" s="736"/>
      <c r="G69" s="736"/>
      <c r="H69" s="736"/>
      <c r="I69" s="736"/>
      <c r="J69" s="736"/>
      <c r="K69" s="815"/>
      <c r="L69" s="730" t="s">
        <v>491</v>
      </c>
      <c r="M69" s="730"/>
      <c r="N69" s="730"/>
      <c r="O69" s="730"/>
      <c r="P69" s="730"/>
      <c r="Q69" s="730"/>
      <c r="R69" s="731"/>
      <c r="S69" s="359">
        <f t="shared" si="5"/>
        <v>2</v>
      </c>
      <c r="T69" s="360">
        <f t="shared" si="4"/>
        <v>2</v>
      </c>
      <c r="U69" s="360">
        <f t="shared" si="4"/>
        <v>2</v>
      </c>
      <c r="V69" s="360">
        <f t="shared" si="4"/>
        <v>2</v>
      </c>
      <c r="W69" s="360">
        <f t="shared" si="4"/>
        <v>2</v>
      </c>
      <c r="X69" s="360">
        <f>IF($L69="","",IF(COUNTIFS($F$22:$F$60,$L69,X$22:X$60,"&gt;0")=0,"",COUNTIFS($F$22:$F$60,$L69,X$22:X$60,"&gt;0")))</f>
        <v>2</v>
      </c>
      <c r="Y69" s="361">
        <f t="shared" si="4"/>
        <v>2</v>
      </c>
      <c r="Z69" s="362">
        <f t="shared" si="4"/>
        <v>2</v>
      </c>
      <c r="AA69" s="360">
        <f t="shared" si="4"/>
        <v>2</v>
      </c>
      <c r="AB69" s="360">
        <f t="shared" si="4"/>
        <v>2</v>
      </c>
      <c r="AC69" s="360">
        <f t="shared" si="4"/>
        <v>2</v>
      </c>
      <c r="AD69" s="360">
        <f t="shared" si="4"/>
        <v>2</v>
      </c>
      <c r="AE69" s="360">
        <f t="shared" si="4"/>
        <v>2</v>
      </c>
      <c r="AF69" s="361">
        <f t="shared" si="4"/>
        <v>2</v>
      </c>
      <c r="AG69" s="360">
        <f t="shared" si="4"/>
        <v>2</v>
      </c>
      <c r="AH69" s="360">
        <f t="shared" si="4"/>
        <v>2</v>
      </c>
      <c r="AI69" s="360">
        <f t="shared" si="4"/>
        <v>2</v>
      </c>
      <c r="AJ69" s="360">
        <f t="shared" si="4"/>
        <v>2</v>
      </c>
      <c r="AK69" s="360">
        <f t="shared" si="4"/>
        <v>2</v>
      </c>
      <c r="AL69" s="360">
        <f t="shared" si="4"/>
        <v>2</v>
      </c>
      <c r="AM69" s="361">
        <f t="shared" si="4"/>
        <v>2</v>
      </c>
      <c r="AN69" s="360">
        <f t="shared" si="4"/>
        <v>2</v>
      </c>
      <c r="AO69" s="360">
        <f t="shared" si="4"/>
        <v>2</v>
      </c>
      <c r="AP69" s="360">
        <f t="shared" si="4"/>
        <v>2</v>
      </c>
      <c r="AQ69" s="360">
        <f t="shared" si="4"/>
        <v>2</v>
      </c>
      <c r="AR69" s="360">
        <f t="shared" si="4"/>
        <v>2</v>
      </c>
      <c r="AS69" s="360">
        <f t="shared" si="4"/>
        <v>2</v>
      </c>
      <c r="AT69" s="361">
        <f t="shared" si="4"/>
        <v>2</v>
      </c>
      <c r="AU69" s="360" t="str">
        <f t="shared" si="4"/>
        <v/>
      </c>
      <c r="AV69" s="360" t="str">
        <f t="shared" si="4"/>
        <v/>
      </c>
      <c r="AW69" s="361" t="str">
        <f t="shared" si="4"/>
        <v/>
      </c>
      <c r="AX69" s="1007"/>
      <c r="AY69" s="1008"/>
      <c r="AZ69" s="1008"/>
      <c r="BA69" s="1009"/>
      <c r="BB69" s="998"/>
      <c r="BC69" s="999"/>
      <c r="BD69" s="999"/>
      <c r="BE69" s="999"/>
      <c r="BF69" s="1000"/>
    </row>
    <row r="70" spans="2:73" ht="18.75" customHeight="1" x14ac:dyDescent="0.15">
      <c r="B70" s="814"/>
      <c r="C70" s="736"/>
      <c r="D70" s="736"/>
      <c r="E70" s="736"/>
      <c r="F70" s="736"/>
      <c r="G70" s="736"/>
      <c r="H70" s="736"/>
      <c r="I70" s="736"/>
      <c r="J70" s="736"/>
      <c r="K70" s="815"/>
      <c r="L70" s="730" t="s">
        <v>499</v>
      </c>
      <c r="M70" s="730"/>
      <c r="N70" s="730"/>
      <c r="O70" s="730"/>
      <c r="P70" s="730"/>
      <c r="Q70" s="730"/>
      <c r="R70" s="731"/>
      <c r="S70" s="359">
        <f t="shared" si="5"/>
        <v>1</v>
      </c>
      <c r="T70" s="360">
        <f t="shared" si="4"/>
        <v>1</v>
      </c>
      <c r="U70" s="360">
        <f t="shared" si="4"/>
        <v>1</v>
      </c>
      <c r="V70" s="360">
        <f t="shared" si="4"/>
        <v>1</v>
      </c>
      <c r="W70" s="360">
        <f t="shared" si="4"/>
        <v>1</v>
      </c>
      <c r="X70" s="360">
        <f t="shared" si="4"/>
        <v>1</v>
      </c>
      <c r="Y70" s="361">
        <f t="shared" si="4"/>
        <v>1</v>
      </c>
      <c r="Z70" s="362">
        <f t="shared" si="4"/>
        <v>1</v>
      </c>
      <c r="AA70" s="360">
        <f t="shared" si="4"/>
        <v>1</v>
      </c>
      <c r="AB70" s="360">
        <f t="shared" si="4"/>
        <v>1</v>
      </c>
      <c r="AC70" s="360">
        <f t="shared" si="4"/>
        <v>1</v>
      </c>
      <c r="AD70" s="360">
        <f t="shared" si="4"/>
        <v>1</v>
      </c>
      <c r="AE70" s="360">
        <f t="shared" si="4"/>
        <v>1</v>
      </c>
      <c r="AF70" s="361">
        <f t="shared" si="4"/>
        <v>1</v>
      </c>
      <c r="AG70" s="360">
        <f t="shared" si="4"/>
        <v>1</v>
      </c>
      <c r="AH70" s="360">
        <f t="shared" si="4"/>
        <v>1</v>
      </c>
      <c r="AI70" s="360">
        <f t="shared" si="4"/>
        <v>1</v>
      </c>
      <c r="AJ70" s="360">
        <f t="shared" si="4"/>
        <v>1</v>
      </c>
      <c r="AK70" s="360">
        <f t="shared" si="4"/>
        <v>1</v>
      </c>
      <c r="AL70" s="360">
        <f t="shared" si="4"/>
        <v>1</v>
      </c>
      <c r="AM70" s="361">
        <f t="shared" si="4"/>
        <v>1</v>
      </c>
      <c r="AN70" s="360">
        <f t="shared" si="4"/>
        <v>1</v>
      </c>
      <c r="AO70" s="360">
        <f t="shared" si="4"/>
        <v>1</v>
      </c>
      <c r="AP70" s="360">
        <f t="shared" si="4"/>
        <v>1</v>
      </c>
      <c r="AQ70" s="360">
        <f t="shared" si="4"/>
        <v>1</v>
      </c>
      <c r="AR70" s="360">
        <f t="shared" si="4"/>
        <v>1</v>
      </c>
      <c r="AS70" s="360">
        <f t="shared" si="4"/>
        <v>1</v>
      </c>
      <c r="AT70" s="361">
        <f t="shared" si="4"/>
        <v>1</v>
      </c>
      <c r="AU70" s="360" t="str">
        <f t="shared" si="4"/>
        <v/>
      </c>
      <c r="AV70" s="360" t="str">
        <f t="shared" si="4"/>
        <v/>
      </c>
      <c r="AW70" s="361" t="str">
        <f t="shared" si="4"/>
        <v/>
      </c>
      <c r="AX70" s="1007"/>
      <c r="AY70" s="1008"/>
      <c r="AZ70" s="1008"/>
      <c r="BA70" s="1009"/>
      <c r="BB70" s="998"/>
      <c r="BC70" s="999"/>
      <c r="BD70" s="999"/>
      <c r="BE70" s="999"/>
      <c r="BF70" s="1000"/>
    </row>
    <row r="71" spans="2:73" ht="18.75" customHeight="1" thickBot="1" x14ac:dyDescent="0.2">
      <c r="B71" s="816"/>
      <c r="C71" s="817"/>
      <c r="D71" s="817"/>
      <c r="E71" s="817"/>
      <c r="F71" s="817"/>
      <c r="G71" s="817"/>
      <c r="H71" s="817"/>
      <c r="I71" s="817"/>
      <c r="J71" s="817"/>
      <c r="K71" s="818"/>
      <c r="L71" s="732"/>
      <c r="M71" s="732"/>
      <c r="N71" s="732"/>
      <c r="O71" s="732"/>
      <c r="P71" s="732"/>
      <c r="Q71" s="732"/>
      <c r="R71" s="733"/>
      <c r="S71" s="363" t="str">
        <f t="shared" si="5"/>
        <v/>
      </c>
      <c r="T71" s="364" t="str">
        <f t="shared" si="4"/>
        <v/>
      </c>
      <c r="U71" s="364" t="str">
        <f t="shared" si="4"/>
        <v/>
      </c>
      <c r="V71" s="364" t="str">
        <f t="shared" si="4"/>
        <v/>
      </c>
      <c r="W71" s="364" t="str">
        <f t="shared" si="4"/>
        <v/>
      </c>
      <c r="X71" s="364" t="str">
        <f t="shared" si="4"/>
        <v/>
      </c>
      <c r="Y71" s="365" t="str">
        <f t="shared" si="4"/>
        <v/>
      </c>
      <c r="Z71" s="366" t="str">
        <f t="shared" si="4"/>
        <v/>
      </c>
      <c r="AA71" s="364" t="str">
        <f t="shared" si="4"/>
        <v/>
      </c>
      <c r="AB71" s="364" t="str">
        <f t="shared" si="4"/>
        <v/>
      </c>
      <c r="AC71" s="364" t="str">
        <f t="shared" si="4"/>
        <v/>
      </c>
      <c r="AD71" s="364" t="str">
        <f t="shared" si="4"/>
        <v/>
      </c>
      <c r="AE71" s="364" t="str">
        <f t="shared" si="4"/>
        <v/>
      </c>
      <c r="AF71" s="365" t="str">
        <f t="shared" si="4"/>
        <v/>
      </c>
      <c r="AG71" s="364" t="str">
        <f t="shared" si="4"/>
        <v/>
      </c>
      <c r="AH71" s="364" t="str">
        <f t="shared" si="4"/>
        <v/>
      </c>
      <c r="AI71" s="364" t="str">
        <f t="shared" si="4"/>
        <v/>
      </c>
      <c r="AJ71" s="364" t="str">
        <f t="shared" si="4"/>
        <v/>
      </c>
      <c r="AK71" s="364" t="str">
        <f t="shared" si="4"/>
        <v/>
      </c>
      <c r="AL71" s="364" t="str">
        <f t="shared" si="4"/>
        <v/>
      </c>
      <c r="AM71" s="365" t="str">
        <f t="shared" si="4"/>
        <v/>
      </c>
      <c r="AN71" s="364" t="str">
        <f t="shared" si="4"/>
        <v/>
      </c>
      <c r="AO71" s="364" t="str">
        <f t="shared" si="4"/>
        <v/>
      </c>
      <c r="AP71" s="364" t="str">
        <f t="shared" si="4"/>
        <v/>
      </c>
      <c r="AQ71" s="364" t="str">
        <f t="shared" si="4"/>
        <v/>
      </c>
      <c r="AR71" s="364" t="str">
        <f t="shared" si="4"/>
        <v/>
      </c>
      <c r="AS71" s="364" t="str">
        <f t="shared" si="4"/>
        <v/>
      </c>
      <c r="AT71" s="365" t="str">
        <f t="shared" si="4"/>
        <v/>
      </c>
      <c r="AU71" s="364" t="str">
        <f t="shared" si="4"/>
        <v/>
      </c>
      <c r="AV71" s="364" t="str">
        <f t="shared" si="4"/>
        <v/>
      </c>
      <c r="AW71" s="365" t="str">
        <f t="shared" si="4"/>
        <v/>
      </c>
      <c r="AX71" s="1010"/>
      <c r="AY71" s="1011"/>
      <c r="AZ71" s="1011"/>
      <c r="BA71" s="1012"/>
      <c r="BB71" s="1001"/>
      <c r="BC71" s="1002"/>
      <c r="BD71" s="1002"/>
      <c r="BE71" s="1002"/>
      <c r="BF71" s="1003"/>
    </row>
    <row r="72" spans="2:73" ht="13.5" customHeight="1" x14ac:dyDescent="0.15">
      <c r="C72" s="367"/>
      <c r="D72" s="367"/>
      <c r="E72" s="367"/>
      <c r="F72" s="367"/>
      <c r="G72" s="368"/>
      <c r="H72" s="369"/>
      <c r="AF72" s="300"/>
    </row>
    <row r="73" spans="2:73" ht="11.45" customHeight="1" x14ac:dyDescent="0.15">
      <c r="H73" s="370"/>
      <c r="I73" s="370"/>
      <c r="J73" s="370"/>
      <c r="K73" s="370"/>
      <c r="L73" s="370"/>
      <c r="M73" s="370"/>
      <c r="N73" s="370"/>
      <c r="O73" s="370"/>
      <c r="P73" s="370"/>
      <c r="Q73" s="370"/>
      <c r="R73" s="370"/>
      <c r="S73" s="370"/>
      <c r="T73" s="370"/>
      <c r="U73" s="370"/>
      <c r="V73" s="370"/>
      <c r="W73" s="370"/>
      <c r="X73" s="370"/>
      <c r="Y73" s="370"/>
      <c r="Z73" s="370"/>
      <c r="AA73" s="370"/>
      <c r="AB73" s="370"/>
      <c r="AC73" s="370"/>
      <c r="AD73" s="370"/>
      <c r="AE73" s="370"/>
      <c r="AF73" s="370"/>
      <c r="AG73" s="370"/>
      <c r="AH73" s="370"/>
      <c r="AI73" s="370"/>
      <c r="AJ73" s="370"/>
      <c r="AK73" s="370"/>
      <c r="AL73" s="370"/>
      <c r="AM73" s="370"/>
      <c r="AN73" s="370"/>
      <c r="AO73" s="370"/>
      <c r="AP73" s="370"/>
      <c r="AQ73" s="370"/>
      <c r="AR73" s="370"/>
      <c r="AS73" s="370"/>
      <c r="AT73" s="370"/>
      <c r="AU73" s="370"/>
      <c r="AV73" s="370"/>
      <c r="AW73" s="370"/>
      <c r="AX73" s="370"/>
      <c r="AY73" s="370"/>
      <c r="AZ73" s="370"/>
      <c r="BA73" s="370"/>
    </row>
    <row r="74" spans="2:73" ht="20.25" customHeight="1" x14ac:dyDescent="0.2">
      <c r="BN74" s="296"/>
      <c r="BO74" s="285"/>
      <c r="BP74" s="296"/>
      <c r="BQ74" s="296"/>
      <c r="BR74" s="296"/>
      <c r="BS74" s="344"/>
      <c r="BT74" s="371"/>
      <c r="BU74" s="371"/>
    </row>
    <row r="75" spans="2:73" ht="20.25" customHeight="1" x14ac:dyDescent="0.15">
      <c r="C75" s="372"/>
      <c r="D75" s="372"/>
      <c r="E75" s="372"/>
      <c r="F75" s="372"/>
      <c r="G75" s="372"/>
      <c r="H75" s="300"/>
      <c r="I75" s="300"/>
    </row>
    <row r="76" spans="2:73" ht="20.25" customHeight="1" x14ac:dyDescent="0.15">
      <c r="C76" s="372"/>
      <c r="D76" s="372"/>
      <c r="E76" s="372"/>
      <c r="F76" s="372"/>
      <c r="G76" s="372"/>
      <c r="H76" s="300"/>
      <c r="I76" s="300"/>
    </row>
    <row r="77" spans="2:73" ht="20.25" customHeight="1" x14ac:dyDescent="0.15">
      <c r="C77" s="300"/>
      <c r="D77" s="300"/>
      <c r="E77" s="300"/>
      <c r="F77" s="300"/>
      <c r="G77" s="300"/>
    </row>
    <row r="78" spans="2:73" ht="20.25" customHeight="1" x14ac:dyDescent="0.15">
      <c r="C78" s="300"/>
      <c r="D78" s="300"/>
      <c r="E78" s="300"/>
      <c r="F78" s="300"/>
      <c r="G78" s="300"/>
    </row>
    <row r="79" spans="2:73" ht="20.25" customHeight="1" x14ac:dyDescent="0.15">
      <c r="C79" s="300"/>
      <c r="D79" s="300"/>
      <c r="E79" s="300"/>
      <c r="F79" s="300"/>
      <c r="G79" s="300"/>
    </row>
    <row r="80" spans="2:73" ht="20.25" customHeight="1" x14ac:dyDescent="0.15">
      <c r="C80" s="300"/>
      <c r="D80" s="300"/>
      <c r="E80" s="300"/>
      <c r="F80" s="300"/>
      <c r="G80" s="300"/>
    </row>
  </sheetData>
  <sheetProtection insertColumns="0" deleteRows="0"/>
  <mergeCells count="246">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L67:R67"/>
    <mergeCell ref="L68:R68"/>
    <mergeCell ref="L69:R69"/>
    <mergeCell ref="L70:R70"/>
    <mergeCell ref="L71:R71"/>
    <mergeCell ref="G62:K64"/>
    <mergeCell ref="M62:R62"/>
    <mergeCell ref="AX62:AY62"/>
    <mergeCell ref="AZ62:BA62"/>
  </mergeCells>
  <phoneticPr fontId="3"/>
  <conditionalFormatting sqref="S23:BA24">
    <cfRule type="expression" dxfId="14" priority="25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1">
      <formula>INDIRECT(ADDRESS(ROW(),COLUMN()))=TRUNC(INDIRECT(ADDRESS(ROW(),COLUMN())))</formula>
    </cfRule>
  </conditionalFormatting>
  <conditionalFormatting sqref="BC14:BD14">
    <cfRule type="expression" dxfId="0" priority="2">
      <formula>INDIRECT(ADDRESS(ROW(),COLUMN()))=TRUNC(INDIRECT(ADDRESS(ROW(),COLUMN())))</formula>
    </cfRule>
  </conditionalFormatting>
  <dataValidations count="8">
    <dataValidation type="decimal" allowBlank="1" showInputMessage="1" showErrorMessage="1" error="入力可能範囲　32～40" sqref="AX6" xr:uid="{00000000-0002-0000-0500-000000000000}">
      <formula1>32</formula1>
      <formula2>40</formula2>
    </dataValidation>
    <dataValidation type="list" allowBlank="1" showInputMessage="1" sqref="G22:G60" xr:uid="{00000000-0002-0000-0500-000001000000}">
      <formula1>"A, B, C, D"</formula1>
    </dataValidation>
    <dataValidation type="list" allowBlank="1" showInputMessage="1" sqref="C22:E60" xr:uid="{00000000-0002-0000-0500-000002000000}">
      <formula1>職種</formula1>
    </dataValidation>
    <dataValidation type="list" allowBlank="1" showInputMessage="1" showErrorMessage="1" sqref="BB4:BE4" xr:uid="{00000000-0002-0000-0500-000003000000}">
      <formula1>"予定,実績,予定・実績"</formula1>
    </dataValidation>
    <dataValidation type="list" allowBlank="1" showInputMessage="1" showErrorMessage="1" sqref="S25:AW25 S22:AW22 S28:AW28 S31:AW31 S34:AW34 S37:AW37 S40:AW40 S43:AW43 S46:AW46 S49:AW49 S52:AW52 S55:AW55 S58:AW58" xr:uid="{00000000-0002-0000-0500-000004000000}">
      <formula1>【記載例】シフト記号</formula1>
    </dataValidation>
    <dataValidation type="list" errorStyle="warning" allowBlank="1" showInputMessage="1" error="リストにない場合のみ、入力してください。" sqref="H22:K60" xr:uid="{00000000-0002-0000-0500-000005000000}">
      <formula1>INDIRECT(C22)</formula1>
    </dataValidation>
    <dataValidation type="list" allowBlank="1" showInputMessage="1" showErrorMessage="1" sqref="BB3:BE3" xr:uid="{00000000-0002-0000-0500-000006000000}">
      <formula1>"４週,暦月"</formula1>
    </dataValidation>
    <dataValidation type="list" allowBlank="1" showInputMessage="1" showErrorMessage="1" sqref="AC3" xr:uid="{00000000-0002-0000-0500-000007000000}">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プルダウン・リスト!$C$4:$C$6</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42"/>
  <sheetViews>
    <sheetView zoomScale="55" zoomScaleNormal="55" workbookViewId="0">
      <selection activeCell="B1" sqref="B1"/>
    </sheetView>
  </sheetViews>
  <sheetFormatPr defaultColWidth="10.28515625" defaultRowHeight="18.75" x14ac:dyDescent="0.15"/>
  <cols>
    <col min="1" max="1" width="1.85546875" style="375" customWidth="1"/>
    <col min="2" max="2" width="6.42578125" style="374" customWidth="1"/>
    <col min="3" max="3" width="12.140625" style="374" customWidth="1"/>
    <col min="4" max="4" width="3.85546875" style="374" bestFit="1" customWidth="1"/>
    <col min="5" max="5" width="17.85546875" style="375" customWidth="1"/>
    <col min="6" max="6" width="3.85546875" style="375" bestFit="1" customWidth="1"/>
    <col min="7" max="7" width="17.85546875" style="375" customWidth="1"/>
    <col min="8" max="8" width="3.85546875" style="375" bestFit="1" customWidth="1"/>
    <col min="9" max="9" width="17.85546875" style="374" customWidth="1"/>
    <col min="10" max="10" width="3.85546875" style="375" bestFit="1" customWidth="1"/>
    <col min="11" max="11" width="17.85546875" style="375" customWidth="1"/>
    <col min="12" max="12" width="3.85546875" style="375" customWidth="1"/>
    <col min="13" max="13" width="17.85546875" style="375" customWidth="1"/>
    <col min="14" max="14" width="3.85546875" style="375" customWidth="1"/>
    <col min="15" max="15" width="17.85546875" style="375" customWidth="1"/>
    <col min="16" max="16" width="3.85546875" style="375" customWidth="1"/>
    <col min="17" max="17" width="17.85546875" style="375" customWidth="1"/>
    <col min="18" max="18" width="3.85546875" style="375" customWidth="1"/>
    <col min="19" max="19" width="17.85546875" style="375" customWidth="1"/>
    <col min="20" max="20" width="3.85546875" style="375" customWidth="1"/>
    <col min="21" max="21" width="17.85546875" style="375" customWidth="1"/>
    <col min="22" max="22" width="3.85546875" style="375" customWidth="1"/>
    <col min="23" max="23" width="57.85546875" style="375" customWidth="1"/>
    <col min="24" max="16384" width="10.28515625" style="375"/>
  </cols>
  <sheetData>
    <row r="1" spans="2:23" x14ac:dyDescent="0.15">
      <c r="B1" s="373" t="s">
        <v>506</v>
      </c>
    </row>
    <row r="2" spans="2:23" x14ac:dyDescent="0.15">
      <c r="B2" s="376" t="s">
        <v>507</v>
      </c>
      <c r="E2" s="377"/>
      <c r="I2" s="378"/>
    </row>
    <row r="3" spans="2:23" x14ac:dyDescent="0.15">
      <c r="B3" s="378" t="s">
        <v>683</v>
      </c>
      <c r="E3" s="377" t="s">
        <v>684</v>
      </c>
      <c r="I3" s="378"/>
    </row>
    <row r="4" spans="2:23" x14ac:dyDescent="0.15">
      <c r="B4" s="376"/>
      <c r="E4" s="969" t="s">
        <v>508</v>
      </c>
      <c r="F4" s="969"/>
      <c r="G4" s="969"/>
      <c r="H4" s="969"/>
      <c r="I4" s="969"/>
      <c r="J4" s="969"/>
      <c r="K4" s="969"/>
      <c r="M4" s="969" t="s">
        <v>509</v>
      </c>
      <c r="N4" s="969"/>
      <c r="O4" s="969"/>
      <c r="Q4" s="969" t="s">
        <v>510</v>
      </c>
      <c r="R4" s="969"/>
      <c r="S4" s="969"/>
      <c r="T4" s="969"/>
      <c r="U4" s="969"/>
      <c r="W4" s="969" t="s">
        <v>685</v>
      </c>
    </row>
    <row r="5" spans="2:23" x14ac:dyDescent="0.15">
      <c r="B5" s="374" t="s">
        <v>606</v>
      </c>
      <c r="C5" s="374" t="s">
        <v>511</v>
      </c>
      <c r="E5" s="374" t="s">
        <v>686</v>
      </c>
      <c r="F5" s="374"/>
      <c r="G5" s="374" t="s">
        <v>687</v>
      </c>
      <c r="I5" s="374" t="s">
        <v>512</v>
      </c>
      <c r="K5" s="374" t="s">
        <v>508</v>
      </c>
      <c r="M5" s="374" t="s">
        <v>688</v>
      </c>
      <c r="O5" s="374" t="s">
        <v>689</v>
      </c>
      <c r="Q5" s="374" t="s">
        <v>688</v>
      </c>
      <c r="S5" s="374" t="s">
        <v>689</v>
      </c>
      <c r="U5" s="374" t="s">
        <v>508</v>
      </c>
      <c r="W5" s="969"/>
    </row>
    <row r="6" spans="2:23" x14ac:dyDescent="0.15">
      <c r="B6" s="374">
        <v>1</v>
      </c>
      <c r="C6" s="379" t="s">
        <v>671</v>
      </c>
      <c r="D6" s="374" t="s">
        <v>690</v>
      </c>
      <c r="E6" s="380">
        <v>0.375</v>
      </c>
      <c r="F6" s="374" t="s">
        <v>691</v>
      </c>
      <c r="G6" s="380">
        <v>0.75</v>
      </c>
      <c r="H6" s="375" t="s">
        <v>692</v>
      </c>
      <c r="I6" s="380">
        <v>4.1666666666666699E-2</v>
      </c>
      <c r="J6" s="375" t="s">
        <v>693</v>
      </c>
      <c r="K6" s="381">
        <f t="shared" ref="K6:K8" si="0">(G6-E6-I6)*24</f>
        <v>8</v>
      </c>
      <c r="M6" s="380">
        <v>0.39583333333333298</v>
      </c>
      <c r="N6" s="374" t="s">
        <v>694</v>
      </c>
      <c r="O6" s="380">
        <v>0.6875</v>
      </c>
      <c r="Q6" s="382">
        <f>IF(E6&lt;M6,M6,E6)</f>
        <v>0.39583333333333298</v>
      </c>
      <c r="R6" s="374" t="s">
        <v>695</v>
      </c>
      <c r="S6" s="382">
        <f t="shared" ref="S6:S8" si="1">IF(G6&gt;O6,O6,G6)</f>
        <v>0.6875</v>
      </c>
      <c r="U6" s="381">
        <f t="shared" ref="U6:U8" si="2">(S6-Q6)*24</f>
        <v>7.0000000000000098</v>
      </c>
      <c r="W6" s="383"/>
    </row>
    <row r="7" spans="2:23" x14ac:dyDescent="0.15">
      <c r="B7" s="374">
        <v>2</v>
      </c>
      <c r="C7" s="379" t="s">
        <v>696</v>
      </c>
      <c r="D7" s="374" t="s">
        <v>697</v>
      </c>
      <c r="E7" s="380"/>
      <c r="F7" s="374" t="s">
        <v>694</v>
      </c>
      <c r="G7" s="380"/>
      <c r="H7" s="375" t="s">
        <v>698</v>
      </c>
      <c r="I7" s="380">
        <v>0</v>
      </c>
      <c r="J7" s="375" t="s">
        <v>699</v>
      </c>
      <c r="K7" s="381">
        <f t="shared" si="0"/>
        <v>0</v>
      </c>
      <c r="M7" s="380"/>
      <c r="N7" s="374" t="s">
        <v>691</v>
      </c>
      <c r="O7" s="380"/>
      <c r="Q7" s="382">
        <f t="shared" ref="Q7:Q8" si="3">IF(E7&lt;M7,M7,E7)</f>
        <v>0</v>
      </c>
      <c r="R7" s="374" t="s">
        <v>691</v>
      </c>
      <c r="S7" s="382">
        <f t="shared" si="1"/>
        <v>0</v>
      </c>
      <c r="U7" s="381">
        <f t="shared" si="2"/>
        <v>0</v>
      </c>
      <c r="W7" s="383"/>
    </row>
    <row r="8" spans="2:23" x14ac:dyDescent="0.15">
      <c r="B8" s="374">
        <v>3</v>
      </c>
      <c r="C8" s="379" t="s">
        <v>700</v>
      </c>
      <c r="D8" s="374" t="s">
        <v>697</v>
      </c>
      <c r="E8" s="380"/>
      <c r="F8" s="374" t="s">
        <v>694</v>
      </c>
      <c r="G8" s="380"/>
      <c r="H8" s="375" t="s">
        <v>698</v>
      </c>
      <c r="I8" s="380">
        <v>0</v>
      </c>
      <c r="J8" s="375" t="s">
        <v>699</v>
      </c>
      <c r="K8" s="381">
        <f t="shared" si="0"/>
        <v>0</v>
      </c>
      <c r="M8" s="380"/>
      <c r="N8" s="374" t="s">
        <v>694</v>
      </c>
      <c r="O8" s="380"/>
      <c r="Q8" s="382">
        <f t="shared" si="3"/>
        <v>0</v>
      </c>
      <c r="R8" s="374" t="s">
        <v>695</v>
      </c>
      <c r="S8" s="382">
        <f t="shared" si="1"/>
        <v>0</v>
      </c>
      <c r="U8" s="381">
        <f t="shared" si="2"/>
        <v>0</v>
      </c>
      <c r="W8" s="383"/>
    </row>
    <row r="9" spans="2:23" x14ac:dyDescent="0.15">
      <c r="B9" s="374">
        <v>4</v>
      </c>
      <c r="C9" s="379" t="s">
        <v>701</v>
      </c>
      <c r="D9" s="374" t="s">
        <v>697</v>
      </c>
      <c r="E9" s="380"/>
      <c r="F9" s="374" t="s">
        <v>695</v>
      </c>
      <c r="G9" s="380"/>
      <c r="H9" s="375" t="s">
        <v>692</v>
      </c>
      <c r="I9" s="380">
        <v>0</v>
      </c>
      <c r="J9" s="375" t="s">
        <v>693</v>
      </c>
      <c r="K9" s="381">
        <f>(G9-E9-I9)*24</f>
        <v>0</v>
      </c>
      <c r="M9" s="380"/>
      <c r="N9" s="374" t="s">
        <v>695</v>
      </c>
      <c r="O9" s="380"/>
      <c r="Q9" s="382">
        <f>IF(E9&lt;M9,M9,E9)</f>
        <v>0</v>
      </c>
      <c r="R9" s="374" t="s">
        <v>691</v>
      </c>
      <c r="S9" s="382">
        <f>IF(G9&gt;O9,O9,G9)</f>
        <v>0</v>
      </c>
      <c r="U9" s="381">
        <f>(S9-Q9)*24</f>
        <v>0</v>
      </c>
      <c r="W9" s="383"/>
    </row>
    <row r="10" spans="2:23" x14ac:dyDescent="0.15">
      <c r="B10" s="374">
        <v>5</v>
      </c>
      <c r="C10" s="379" t="s">
        <v>702</v>
      </c>
      <c r="D10" s="374" t="s">
        <v>697</v>
      </c>
      <c r="E10" s="380"/>
      <c r="F10" s="374" t="s">
        <v>694</v>
      </c>
      <c r="G10" s="380"/>
      <c r="H10" s="375" t="s">
        <v>698</v>
      </c>
      <c r="I10" s="380">
        <v>0</v>
      </c>
      <c r="J10" s="375" t="s">
        <v>693</v>
      </c>
      <c r="K10" s="381">
        <f>(G10-E10-I10)*24</f>
        <v>0</v>
      </c>
      <c r="M10" s="380"/>
      <c r="N10" s="374" t="s">
        <v>691</v>
      </c>
      <c r="O10" s="380"/>
      <c r="Q10" s="382">
        <f t="shared" ref="Q10:Q25" si="4">IF(E10&lt;M10,M10,E10)</f>
        <v>0</v>
      </c>
      <c r="R10" s="374" t="s">
        <v>694</v>
      </c>
      <c r="S10" s="382">
        <f t="shared" ref="S10:S25" si="5">IF(G10&gt;O10,O10,G10)</f>
        <v>0</v>
      </c>
      <c r="U10" s="381">
        <f t="shared" ref="U10:U25" si="6">(S10-Q10)*24</f>
        <v>0</v>
      </c>
      <c r="W10" s="383"/>
    </row>
    <row r="11" spans="2:23" x14ac:dyDescent="0.15">
      <c r="B11" s="374">
        <v>6</v>
      </c>
      <c r="C11" s="379" t="s">
        <v>703</v>
      </c>
      <c r="D11" s="374" t="s">
        <v>704</v>
      </c>
      <c r="E11" s="380"/>
      <c r="F11" s="374" t="s">
        <v>694</v>
      </c>
      <c r="G11" s="380"/>
      <c r="H11" s="375" t="s">
        <v>698</v>
      </c>
      <c r="I11" s="380">
        <v>0</v>
      </c>
      <c r="J11" s="375" t="s">
        <v>699</v>
      </c>
      <c r="K11" s="381">
        <f t="shared" ref="K11:K25" si="7">(G11-E11-I11)*24</f>
        <v>0</v>
      </c>
      <c r="M11" s="380"/>
      <c r="N11" s="374" t="s">
        <v>691</v>
      </c>
      <c r="O11" s="380"/>
      <c r="Q11" s="382">
        <f t="shared" si="4"/>
        <v>0</v>
      </c>
      <c r="R11" s="374" t="s">
        <v>694</v>
      </c>
      <c r="S11" s="382">
        <f t="shared" si="5"/>
        <v>0</v>
      </c>
      <c r="U11" s="381">
        <f t="shared" si="6"/>
        <v>0</v>
      </c>
      <c r="W11" s="383"/>
    </row>
    <row r="12" spans="2:23" x14ac:dyDescent="0.15">
      <c r="B12" s="374">
        <v>7</v>
      </c>
      <c r="C12" s="379" t="s">
        <v>705</v>
      </c>
      <c r="D12" s="374" t="s">
        <v>690</v>
      </c>
      <c r="E12" s="380"/>
      <c r="F12" s="374" t="s">
        <v>695</v>
      </c>
      <c r="G12" s="380"/>
      <c r="H12" s="375" t="s">
        <v>698</v>
      </c>
      <c r="I12" s="380">
        <v>0</v>
      </c>
      <c r="J12" s="375" t="s">
        <v>706</v>
      </c>
      <c r="K12" s="381">
        <f t="shared" si="7"/>
        <v>0</v>
      </c>
      <c r="M12" s="380"/>
      <c r="N12" s="374" t="s">
        <v>694</v>
      </c>
      <c r="O12" s="380"/>
      <c r="Q12" s="382">
        <f t="shared" si="4"/>
        <v>0</v>
      </c>
      <c r="R12" s="374" t="s">
        <v>707</v>
      </c>
      <c r="S12" s="382">
        <f t="shared" si="5"/>
        <v>0</v>
      </c>
      <c r="U12" s="381">
        <f t="shared" si="6"/>
        <v>0</v>
      </c>
      <c r="W12" s="383"/>
    </row>
    <row r="13" spans="2:23" x14ac:dyDescent="0.15">
      <c r="B13" s="374">
        <v>8</v>
      </c>
      <c r="C13" s="379" t="s">
        <v>708</v>
      </c>
      <c r="D13" s="374" t="s">
        <v>690</v>
      </c>
      <c r="E13" s="380"/>
      <c r="F13" s="374" t="s">
        <v>694</v>
      </c>
      <c r="G13" s="380"/>
      <c r="H13" s="375" t="s">
        <v>709</v>
      </c>
      <c r="I13" s="380">
        <v>0</v>
      </c>
      <c r="J13" s="375" t="s">
        <v>699</v>
      </c>
      <c r="K13" s="381">
        <f t="shared" si="7"/>
        <v>0</v>
      </c>
      <c r="M13" s="380"/>
      <c r="N13" s="374" t="s">
        <v>695</v>
      </c>
      <c r="O13" s="380"/>
      <c r="Q13" s="382">
        <f t="shared" si="4"/>
        <v>0</v>
      </c>
      <c r="R13" s="374" t="s">
        <v>695</v>
      </c>
      <c r="S13" s="382">
        <f t="shared" si="5"/>
        <v>0</v>
      </c>
      <c r="U13" s="381">
        <f t="shared" si="6"/>
        <v>0</v>
      </c>
      <c r="W13" s="383"/>
    </row>
    <row r="14" spans="2:23" x14ac:dyDescent="0.15">
      <c r="B14" s="374">
        <v>9</v>
      </c>
      <c r="C14" s="379" t="s">
        <v>710</v>
      </c>
      <c r="D14" s="374" t="s">
        <v>704</v>
      </c>
      <c r="E14" s="380"/>
      <c r="F14" s="374" t="s">
        <v>694</v>
      </c>
      <c r="G14" s="380"/>
      <c r="H14" s="375" t="s">
        <v>692</v>
      </c>
      <c r="I14" s="380">
        <v>0</v>
      </c>
      <c r="J14" s="375" t="s">
        <v>711</v>
      </c>
      <c r="K14" s="381">
        <f t="shared" si="7"/>
        <v>0</v>
      </c>
      <c r="M14" s="380"/>
      <c r="N14" s="374" t="s">
        <v>695</v>
      </c>
      <c r="O14" s="380"/>
      <c r="Q14" s="382">
        <f t="shared" si="4"/>
        <v>0</v>
      </c>
      <c r="R14" s="374" t="s">
        <v>694</v>
      </c>
      <c r="S14" s="382">
        <f t="shared" si="5"/>
        <v>0</v>
      </c>
      <c r="U14" s="381">
        <f t="shared" si="6"/>
        <v>0</v>
      </c>
      <c r="W14" s="383"/>
    </row>
    <row r="15" spans="2:23" x14ac:dyDescent="0.15">
      <c r="B15" s="374">
        <v>10</v>
      </c>
      <c r="C15" s="379" t="s">
        <v>712</v>
      </c>
      <c r="D15" s="374" t="s">
        <v>697</v>
      </c>
      <c r="E15" s="380"/>
      <c r="F15" s="374" t="s">
        <v>695</v>
      </c>
      <c r="G15" s="380"/>
      <c r="H15" s="375" t="s">
        <v>692</v>
      </c>
      <c r="I15" s="380">
        <v>0</v>
      </c>
      <c r="J15" s="375" t="s">
        <v>693</v>
      </c>
      <c r="K15" s="381">
        <f t="shared" si="7"/>
        <v>0</v>
      </c>
      <c r="M15" s="380"/>
      <c r="N15" s="374" t="s">
        <v>694</v>
      </c>
      <c r="O15" s="380"/>
      <c r="Q15" s="382">
        <f t="shared" si="4"/>
        <v>0</v>
      </c>
      <c r="R15" s="374" t="s">
        <v>694</v>
      </c>
      <c r="S15" s="382">
        <f>IF(G15&gt;O15,O15,G15)</f>
        <v>0</v>
      </c>
      <c r="U15" s="381">
        <f t="shared" si="6"/>
        <v>0</v>
      </c>
      <c r="W15" s="383"/>
    </row>
    <row r="16" spans="2:23" x14ac:dyDescent="0.15">
      <c r="B16" s="374">
        <v>11</v>
      </c>
      <c r="C16" s="379" t="s">
        <v>713</v>
      </c>
      <c r="D16" s="374" t="s">
        <v>690</v>
      </c>
      <c r="E16" s="380"/>
      <c r="F16" s="374" t="s">
        <v>691</v>
      </c>
      <c r="G16" s="380"/>
      <c r="H16" s="375" t="s">
        <v>698</v>
      </c>
      <c r="I16" s="380">
        <v>0</v>
      </c>
      <c r="J16" s="375" t="s">
        <v>699</v>
      </c>
      <c r="K16" s="381">
        <f t="shared" si="7"/>
        <v>0</v>
      </c>
      <c r="M16" s="380"/>
      <c r="N16" s="374" t="s">
        <v>695</v>
      </c>
      <c r="O16" s="380"/>
      <c r="Q16" s="382">
        <f t="shared" si="4"/>
        <v>0</v>
      </c>
      <c r="R16" s="374" t="s">
        <v>694</v>
      </c>
      <c r="S16" s="382">
        <f t="shared" si="5"/>
        <v>0</v>
      </c>
      <c r="U16" s="381">
        <f t="shared" si="6"/>
        <v>0</v>
      </c>
      <c r="W16" s="383"/>
    </row>
    <row r="17" spans="2:23" x14ac:dyDescent="0.15">
      <c r="B17" s="374">
        <v>12</v>
      </c>
      <c r="C17" s="379" t="s">
        <v>714</v>
      </c>
      <c r="D17" s="374" t="s">
        <v>690</v>
      </c>
      <c r="E17" s="380"/>
      <c r="F17" s="374" t="s">
        <v>695</v>
      </c>
      <c r="G17" s="380"/>
      <c r="H17" s="375" t="s">
        <v>692</v>
      </c>
      <c r="I17" s="380">
        <v>0</v>
      </c>
      <c r="J17" s="375" t="s">
        <v>706</v>
      </c>
      <c r="K17" s="381">
        <f t="shared" si="7"/>
        <v>0</v>
      </c>
      <c r="M17" s="380"/>
      <c r="N17" s="374" t="s">
        <v>695</v>
      </c>
      <c r="O17" s="380"/>
      <c r="Q17" s="382">
        <f t="shared" si="4"/>
        <v>0</v>
      </c>
      <c r="R17" s="374" t="s">
        <v>691</v>
      </c>
      <c r="S17" s="382">
        <f t="shared" si="5"/>
        <v>0</v>
      </c>
      <c r="U17" s="381">
        <f t="shared" si="6"/>
        <v>0</v>
      </c>
      <c r="W17" s="383"/>
    </row>
    <row r="18" spans="2:23" x14ac:dyDescent="0.15">
      <c r="B18" s="374">
        <v>13</v>
      </c>
      <c r="C18" s="379" t="s">
        <v>715</v>
      </c>
      <c r="D18" s="374" t="s">
        <v>697</v>
      </c>
      <c r="E18" s="380"/>
      <c r="F18" s="374" t="s">
        <v>694</v>
      </c>
      <c r="G18" s="380"/>
      <c r="H18" s="375" t="s">
        <v>716</v>
      </c>
      <c r="I18" s="380">
        <v>0</v>
      </c>
      <c r="J18" s="375" t="s">
        <v>706</v>
      </c>
      <c r="K18" s="381">
        <f t="shared" si="7"/>
        <v>0</v>
      </c>
      <c r="M18" s="380"/>
      <c r="N18" s="374" t="s">
        <v>694</v>
      </c>
      <c r="O18" s="380"/>
      <c r="Q18" s="382">
        <f t="shared" si="4"/>
        <v>0</v>
      </c>
      <c r="R18" s="374" t="s">
        <v>691</v>
      </c>
      <c r="S18" s="382">
        <f t="shared" si="5"/>
        <v>0</v>
      </c>
      <c r="U18" s="381">
        <f t="shared" si="6"/>
        <v>0</v>
      </c>
      <c r="W18" s="383"/>
    </row>
    <row r="19" spans="2:23" x14ac:dyDescent="0.15">
      <c r="B19" s="374">
        <v>14</v>
      </c>
      <c r="C19" s="379" t="s">
        <v>717</v>
      </c>
      <c r="D19" s="374" t="s">
        <v>697</v>
      </c>
      <c r="E19" s="380"/>
      <c r="F19" s="374" t="s">
        <v>694</v>
      </c>
      <c r="G19" s="380"/>
      <c r="H19" s="375" t="s">
        <v>692</v>
      </c>
      <c r="I19" s="380">
        <v>0</v>
      </c>
      <c r="J19" s="375" t="s">
        <v>693</v>
      </c>
      <c r="K19" s="381">
        <f t="shared" si="7"/>
        <v>0</v>
      </c>
      <c r="M19" s="380"/>
      <c r="N19" s="374" t="s">
        <v>695</v>
      </c>
      <c r="O19" s="380"/>
      <c r="Q19" s="382">
        <f t="shared" si="4"/>
        <v>0</v>
      </c>
      <c r="R19" s="374" t="s">
        <v>695</v>
      </c>
      <c r="S19" s="382">
        <f t="shared" si="5"/>
        <v>0</v>
      </c>
      <c r="U19" s="381">
        <f t="shared" si="6"/>
        <v>0</v>
      </c>
      <c r="W19" s="383"/>
    </row>
    <row r="20" spans="2:23" x14ac:dyDescent="0.15">
      <c r="B20" s="374">
        <v>15</v>
      </c>
      <c r="C20" s="379" t="s">
        <v>718</v>
      </c>
      <c r="D20" s="374" t="s">
        <v>704</v>
      </c>
      <c r="E20" s="380"/>
      <c r="F20" s="374" t="s">
        <v>695</v>
      </c>
      <c r="G20" s="380"/>
      <c r="H20" s="375" t="s">
        <v>692</v>
      </c>
      <c r="I20" s="380">
        <v>0</v>
      </c>
      <c r="J20" s="375" t="s">
        <v>693</v>
      </c>
      <c r="K20" s="384">
        <f t="shared" si="7"/>
        <v>0</v>
      </c>
      <c r="M20" s="380"/>
      <c r="N20" s="374" t="s">
        <v>695</v>
      </c>
      <c r="O20" s="380"/>
      <c r="Q20" s="382">
        <f t="shared" si="4"/>
        <v>0</v>
      </c>
      <c r="R20" s="374" t="s">
        <v>694</v>
      </c>
      <c r="S20" s="382">
        <f t="shared" si="5"/>
        <v>0</v>
      </c>
      <c r="U20" s="381">
        <f t="shared" si="6"/>
        <v>0</v>
      </c>
      <c r="W20" s="383"/>
    </row>
    <row r="21" spans="2:23" x14ac:dyDescent="0.15">
      <c r="B21" s="374">
        <v>16</v>
      </c>
      <c r="C21" s="379" t="s">
        <v>719</v>
      </c>
      <c r="D21" s="374" t="s">
        <v>690</v>
      </c>
      <c r="E21" s="380"/>
      <c r="F21" s="374" t="s">
        <v>691</v>
      </c>
      <c r="G21" s="380"/>
      <c r="H21" s="375" t="s">
        <v>698</v>
      </c>
      <c r="I21" s="380">
        <v>0</v>
      </c>
      <c r="J21" s="375" t="s">
        <v>693</v>
      </c>
      <c r="K21" s="381">
        <f t="shared" si="7"/>
        <v>0</v>
      </c>
      <c r="M21" s="380"/>
      <c r="N21" s="374" t="s">
        <v>694</v>
      </c>
      <c r="O21" s="380"/>
      <c r="Q21" s="382">
        <f t="shared" si="4"/>
        <v>0</v>
      </c>
      <c r="R21" s="374" t="s">
        <v>694</v>
      </c>
      <c r="S21" s="382">
        <f t="shared" si="5"/>
        <v>0</v>
      </c>
      <c r="U21" s="381">
        <f t="shared" si="6"/>
        <v>0</v>
      </c>
      <c r="W21" s="383"/>
    </row>
    <row r="22" spans="2:23" x14ac:dyDescent="0.15">
      <c r="B22" s="374">
        <v>17</v>
      </c>
      <c r="C22" s="379" t="s">
        <v>720</v>
      </c>
      <c r="D22" s="374" t="s">
        <v>721</v>
      </c>
      <c r="E22" s="380"/>
      <c r="F22" s="374" t="s">
        <v>694</v>
      </c>
      <c r="G22" s="380"/>
      <c r="H22" s="375" t="s">
        <v>698</v>
      </c>
      <c r="I22" s="380">
        <v>0</v>
      </c>
      <c r="J22" s="375" t="s">
        <v>693</v>
      </c>
      <c r="K22" s="381">
        <f t="shared" si="7"/>
        <v>0</v>
      </c>
      <c r="M22" s="380"/>
      <c r="N22" s="374" t="s">
        <v>694</v>
      </c>
      <c r="O22" s="380"/>
      <c r="Q22" s="382">
        <f t="shared" si="4"/>
        <v>0</v>
      </c>
      <c r="R22" s="374" t="s">
        <v>707</v>
      </c>
      <c r="S22" s="382">
        <f t="shared" si="5"/>
        <v>0</v>
      </c>
      <c r="U22" s="381">
        <f t="shared" si="6"/>
        <v>0</v>
      </c>
      <c r="W22" s="383"/>
    </row>
    <row r="23" spans="2:23" x14ac:dyDescent="0.15">
      <c r="B23" s="374">
        <v>18</v>
      </c>
      <c r="C23" s="379" t="s">
        <v>722</v>
      </c>
      <c r="D23" s="374" t="s">
        <v>697</v>
      </c>
      <c r="E23" s="380"/>
      <c r="F23" s="374" t="s">
        <v>691</v>
      </c>
      <c r="G23" s="380"/>
      <c r="H23" s="375" t="s">
        <v>692</v>
      </c>
      <c r="I23" s="380">
        <v>0</v>
      </c>
      <c r="J23" s="375" t="s">
        <v>699</v>
      </c>
      <c r="K23" s="381">
        <f t="shared" si="7"/>
        <v>0</v>
      </c>
      <c r="M23" s="380"/>
      <c r="N23" s="374" t="s">
        <v>694</v>
      </c>
      <c r="O23" s="380"/>
      <c r="Q23" s="382">
        <f t="shared" si="4"/>
        <v>0</v>
      </c>
      <c r="R23" s="374" t="s">
        <v>694</v>
      </c>
      <c r="S23" s="382">
        <f t="shared" si="5"/>
        <v>0</v>
      </c>
      <c r="U23" s="381">
        <f t="shared" si="6"/>
        <v>0</v>
      </c>
      <c r="W23" s="383"/>
    </row>
    <row r="24" spans="2:23" x14ac:dyDescent="0.15">
      <c r="B24" s="374">
        <v>19</v>
      </c>
      <c r="C24" s="379" t="s">
        <v>723</v>
      </c>
      <c r="D24" s="374" t="s">
        <v>697</v>
      </c>
      <c r="E24" s="380"/>
      <c r="F24" s="374" t="s">
        <v>707</v>
      </c>
      <c r="G24" s="380"/>
      <c r="H24" s="375" t="s">
        <v>692</v>
      </c>
      <c r="I24" s="380">
        <v>0</v>
      </c>
      <c r="J24" s="375" t="s">
        <v>693</v>
      </c>
      <c r="K24" s="381">
        <f t="shared" si="7"/>
        <v>0</v>
      </c>
      <c r="M24" s="380"/>
      <c r="N24" s="374" t="s">
        <v>694</v>
      </c>
      <c r="O24" s="380"/>
      <c r="Q24" s="382">
        <f t="shared" si="4"/>
        <v>0</v>
      </c>
      <c r="R24" s="374" t="s">
        <v>691</v>
      </c>
      <c r="S24" s="382">
        <f t="shared" si="5"/>
        <v>0</v>
      </c>
      <c r="U24" s="381">
        <f t="shared" si="6"/>
        <v>0</v>
      </c>
      <c r="W24" s="383"/>
    </row>
    <row r="25" spans="2:23" x14ac:dyDescent="0.15">
      <c r="B25" s="374">
        <v>20</v>
      </c>
      <c r="C25" s="379" t="s">
        <v>724</v>
      </c>
      <c r="D25" s="374" t="s">
        <v>697</v>
      </c>
      <c r="E25" s="380"/>
      <c r="F25" s="374" t="s">
        <v>694</v>
      </c>
      <c r="G25" s="380"/>
      <c r="H25" s="375" t="s">
        <v>692</v>
      </c>
      <c r="I25" s="380">
        <v>0</v>
      </c>
      <c r="J25" s="375" t="s">
        <v>711</v>
      </c>
      <c r="K25" s="381">
        <f t="shared" si="7"/>
        <v>0</v>
      </c>
      <c r="M25" s="380"/>
      <c r="N25" s="374" t="s">
        <v>691</v>
      </c>
      <c r="O25" s="380"/>
      <c r="Q25" s="382">
        <f t="shared" si="4"/>
        <v>0</v>
      </c>
      <c r="R25" s="374" t="s">
        <v>694</v>
      </c>
      <c r="S25" s="382">
        <f t="shared" si="5"/>
        <v>0</v>
      </c>
      <c r="U25" s="381">
        <f t="shared" si="6"/>
        <v>0</v>
      </c>
      <c r="W25" s="383"/>
    </row>
    <row r="26" spans="2:23" x14ac:dyDescent="0.15">
      <c r="B26" s="374">
        <v>21</v>
      </c>
      <c r="C26" s="379" t="s">
        <v>725</v>
      </c>
      <c r="D26" s="374" t="s">
        <v>697</v>
      </c>
      <c r="E26" s="385"/>
      <c r="F26" s="374" t="s">
        <v>691</v>
      </c>
      <c r="G26" s="385"/>
      <c r="H26" s="375" t="s">
        <v>709</v>
      </c>
      <c r="I26" s="385"/>
      <c r="J26" s="375" t="s">
        <v>711</v>
      </c>
      <c r="K26" s="379">
        <v>1</v>
      </c>
      <c r="M26" s="381"/>
      <c r="N26" s="374" t="s">
        <v>694</v>
      </c>
      <c r="O26" s="381"/>
      <c r="Q26" s="381"/>
      <c r="R26" s="374" t="s">
        <v>695</v>
      </c>
      <c r="S26" s="381"/>
      <c r="U26" s="379">
        <v>1</v>
      </c>
      <c r="W26" s="383"/>
    </row>
    <row r="27" spans="2:23" x14ac:dyDescent="0.15">
      <c r="B27" s="374">
        <v>22</v>
      </c>
      <c r="C27" s="379" t="s">
        <v>726</v>
      </c>
      <c r="D27" s="374" t="s">
        <v>697</v>
      </c>
      <c r="E27" s="385"/>
      <c r="F27" s="374" t="s">
        <v>694</v>
      </c>
      <c r="G27" s="385"/>
      <c r="H27" s="375" t="s">
        <v>698</v>
      </c>
      <c r="I27" s="385"/>
      <c r="J27" s="375" t="s">
        <v>711</v>
      </c>
      <c r="K27" s="379">
        <v>2</v>
      </c>
      <c r="M27" s="381"/>
      <c r="N27" s="374" t="s">
        <v>695</v>
      </c>
      <c r="O27" s="381"/>
      <c r="Q27" s="381"/>
      <c r="R27" s="374" t="s">
        <v>694</v>
      </c>
      <c r="S27" s="381"/>
      <c r="U27" s="379">
        <v>2</v>
      </c>
      <c r="W27" s="383"/>
    </row>
    <row r="28" spans="2:23" x14ac:dyDescent="0.15">
      <c r="B28" s="374">
        <v>23</v>
      </c>
      <c r="C28" s="379" t="s">
        <v>727</v>
      </c>
      <c r="D28" s="374" t="s">
        <v>690</v>
      </c>
      <c r="E28" s="385"/>
      <c r="F28" s="374" t="s">
        <v>694</v>
      </c>
      <c r="G28" s="385"/>
      <c r="H28" s="375" t="s">
        <v>692</v>
      </c>
      <c r="I28" s="385"/>
      <c r="J28" s="375" t="s">
        <v>711</v>
      </c>
      <c r="K28" s="379">
        <v>3</v>
      </c>
      <c r="M28" s="381"/>
      <c r="N28" s="374" t="s">
        <v>695</v>
      </c>
      <c r="O28" s="381"/>
      <c r="Q28" s="381"/>
      <c r="R28" s="374" t="s">
        <v>694</v>
      </c>
      <c r="S28" s="381"/>
      <c r="U28" s="379">
        <v>3</v>
      </c>
      <c r="W28" s="383"/>
    </row>
    <row r="29" spans="2:23" x14ac:dyDescent="0.15">
      <c r="B29" s="374">
        <v>24</v>
      </c>
      <c r="C29" s="379" t="s">
        <v>662</v>
      </c>
      <c r="D29" s="374" t="s">
        <v>690</v>
      </c>
      <c r="E29" s="385"/>
      <c r="F29" s="374" t="s">
        <v>707</v>
      </c>
      <c r="G29" s="385"/>
      <c r="H29" s="375" t="s">
        <v>716</v>
      </c>
      <c r="I29" s="385"/>
      <c r="J29" s="375" t="s">
        <v>699</v>
      </c>
      <c r="K29" s="379">
        <v>4</v>
      </c>
      <c r="M29" s="381"/>
      <c r="N29" s="374" t="s">
        <v>694</v>
      </c>
      <c r="O29" s="381"/>
      <c r="Q29" s="381"/>
      <c r="R29" s="374" t="s">
        <v>694</v>
      </c>
      <c r="S29" s="381"/>
      <c r="U29" s="379">
        <v>4</v>
      </c>
      <c r="W29" s="383"/>
    </row>
    <row r="30" spans="2:23" x14ac:dyDescent="0.15">
      <c r="B30" s="374">
        <v>25</v>
      </c>
      <c r="C30" s="379" t="s">
        <v>674</v>
      </c>
      <c r="D30" s="374" t="s">
        <v>690</v>
      </c>
      <c r="E30" s="385"/>
      <c r="F30" s="374" t="s">
        <v>691</v>
      </c>
      <c r="G30" s="385"/>
      <c r="H30" s="375" t="s">
        <v>698</v>
      </c>
      <c r="I30" s="385"/>
      <c r="J30" s="375" t="s">
        <v>693</v>
      </c>
      <c r="K30" s="379">
        <v>4</v>
      </c>
      <c r="M30" s="381"/>
      <c r="N30" s="374" t="s">
        <v>694</v>
      </c>
      <c r="O30" s="381"/>
      <c r="Q30" s="381"/>
      <c r="R30" s="374" t="s">
        <v>694</v>
      </c>
      <c r="S30" s="381"/>
      <c r="U30" s="379">
        <v>3</v>
      </c>
      <c r="W30" s="383"/>
    </row>
    <row r="31" spans="2:23" x14ac:dyDescent="0.15">
      <c r="B31" s="374">
        <v>26</v>
      </c>
      <c r="C31" s="379" t="s">
        <v>728</v>
      </c>
      <c r="D31" s="374" t="s">
        <v>690</v>
      </c>
      <c r="E31" s="385"/>
      <c r="F31" s="374" t="s">
        <v>694</v>
      </c>
      <c r="G31" s="385"/>
      <c r="H31" s="375" t="s">
        <v>698</v>
      </c>
      <c r="I31" s="385"/>
      <c r="J31" s="375" t="s">
        <v>693</v>
      </c>
      <c r="K31" s="379">
        <v>5</v>
      </c>
      <c r="M31" s="381"/>
      <c r="N31" s="374" t="s">
        <v>695</v>
      </c>
      <c r="O31" s="381"/>
      <c r="Q31" s="381"/>
      <c r="R31" s="374" t="s">
        <v>707</v>
      </c>
      <c r="S31" s="381"/>
      <c r="U31" s="379">
        <v>5</v>
      </c>
      <c r="W31" s="383"/>
    </row>
    <row r="32" spans="2:23" x14ac:dyDescent="0.15">
      <c r="B32" s="374">
        <v>27</v>
      </c>
      <c r="C32" s="379" t="s">
        <v>482</v>
      </c>
      <c r="D32" s="374" t="s">
        <v>697</v>
      </c>
      <c r="E32" s="385"/>
      <c r="F32" s="374" t="s">
        <v>695</v>
      </c>
      <c r="G32" s="385"/>
      <c r="H32" s="375" t="s">
        <v>729</v>
      </c>
      <c r="I32" s="385"/>
      <c r="J32" s="375" t="s">
        <v>711</v>
      </c>
      <c r="K32" s="379">
        <v>0</v>
      </c>
      <c r="M32" s="381"/>
      <c r="N32" s="374" t="s">
        <v>695</v>
      </c>
      <c r="O32" s="381"/>
      <c r="Q32" s="381"/>
      <c r="R32" s="374" t="s">
        <v>694</v>
      </c>
      <c r="S32" s="381"/>
      <c r="U32" s="379">
        <v>0</v>
      </c>
      <c r="W32" s="383" t="s">
        <v>730</v>
      </c>
    </row>
    <row r="33" spans="2:23" x14ac:dyDescent="0.15">
      <c r="B33" s="374">
        <v>28</v>
      </c>
      <c r="C33" s="379" t="s">
        <v>731</v>
      </c>
      <c r="D33" s="374" t="s">
        <v>697</v>
      </c>
      <c r="E33" s="385"/>
      <c r="F33" s="374" t="s">
        <v>694</v>
      </c>
      <c r="G33" s="385"/>
      <c r="H33" s="375" t="s">
        <v>698</v>
      </c>
      <c r="I33" s="385"/>
      <c r="J33" s="375" t="s">
        <v>711</v>
      </c>
      <c r="K33" s="379"/>
      <c r="M33" s="381"/>
      <c r="N33" s="374" t="s">
        <v>691</v>
      </c>
      <c r="O33" s="381"/>
      <c r="Q33" s="381"/>
      <c r="R33" s="374" t="s">
        <v>694</v>
      </c>
      <c r="S33" s="381"/>
      <c r="U33" s="379"/>
      <c r="W33" s="383"/>
    </row>
    <row r="34" spans="2:23" x14ac:dyDescent="0.15">
      <c r="B34" s="374">
        <v>29</v>
      </c>
      <c r="C34" s="379" t="s">
        <v>731</v>
      </c>
      <c r="D34" s="374" t="s">
        <v>704</v>
      </c>
      <c r="E34" s="385"/>
      <c r="F34" s="374" t="s">
        <v>695</v>
      </c>
      <c r="G34" s="385"/>
      <c r="H34" s="375" t="s">
        <v>698</v>
      </c>
      <c r="I34" s="385"/>
      <c r="J34" s="375" t="s">
        <v>711</v>
      </c>
      <c r="K34" s="379"/>
      <c r="M34" s="381"/>
      <c r="N34" s="374" t="s">
        <v>691</v>
      </c>
      <c r="O34" s="381"/>
      <c r="Q34" s="381"/>
      <c r="R34" s="374" t="s">
        <v>695</v>
      </c>
      <c r="S34" s="381"/>
      <c r="U34" s="379"/>
      <c r="W34" s="383"/>
    </row>
    <row r="35" spans="2:23" x14ac:dyDescent="0.15">
      <c r="B35" s="374">
        <v>30</v>
      </c>
      <c r="C35" s="379" t="s">
        <v>732</v>
      </c>
      <c r="D35" s="374" t="s">
        <v>690</v>
      </c>
      <c r="E35" s="385"/>
      <c r="F35" s="374" t="s">
        <v>695</v>
      </c>
      <c r="G35" s="385"/>
      <c r="H35" s="375" t="s">
        <v>698</v>
      </c>
      <c r="I35" s="385"/>
      <c r="J35" s="375" t="s">
        <v>699</v>
      </c>
      <c r="K35" s="379"/>
      <c r="M35" s="381"/>
      <c r="N35" s="374" t="s">
        <v>707</v>
      </c>
      <c r="O35" s="381"/>
      <c r="Q35" s="381"/>
      <c r="R35" s="374" t="s">
        <v>695</v>
      </c>
      <c r="S35" s="381"/>
      <c r="U35" s="379"/>
      <c r="W35" s="383"/>
    </row>
    <row r="36" spans="2:23" x14ac:dyDescent="0.15">
      <c r="C36" s="386"/>
    </row>
    <row r="37" spans="2:23" x14ac:dyDescent="0.15">
      <c r="C37" s="375" t="s">
        <v>733</v>
      </c>
    </row>
    <row r="38" spans="2:23" x14ac:dyDescent="0.15">
      <c r="C38" s="375" t="s">
        <v>734</v>
      </c>
    </row>
    <row r="39" spans="2:23" x14ac:dyDescent="0.15">
      <c r="C39" s="375" t="s">
        <v>735</v>
      </c>
    </row>
    <row r="40" spans="2:23" x14ac:dyDescent="0.15">
      <c r="C40" s="375" t="s">
        <v>736</v>
      </c>
    </row>
    <row r="41" spans="2:23" x14ac:dyDescent="0.15">
      <c r="C41" s="376" t="s">
        <v>737</v>
      </c>
    </row>
    <row r="42" spans="2:23" x14ac:dyDescent="0.15">
      <c r="C42" s="376" t="s">
        <v>738</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70"/>
  <sheetViews>
    <sheetView zoomScaleNormal="100" workbookViewId="0">
      <selection activeCell="D8" sqref="D8"/>
    </sheetView>
  </sheetViews>
  <sheetFormatPr defaultColWidth="10.28515625" defaultRowHeight="13.5" x14ac:dyDescent="0.15"/>
  <cols>
    <col min="1" max="1" width="2.140625" style="251" customWidth="1"/>
    <col min="2" max="3" width="10.28515625" style="251"/>
    <col min="4" max="4" width="52.140625" style="251" customWidth="1"/>
    <col min="5" max="16384" width="10.28515625" style="251"/>
  </cols>
  <sheetData>
    <row r="1" spans="2:11" ht="14.25" x14ac:dyDescent="0.15">
      <c r="B1" s="251" t="s">
        <v>513</v>
      </c>
      <c r="D1" s="252"/>
      <c r="E1" s="252"/>
      <c r="F1" s="252"/>
    </row>
    <row r="2" spans="2:11" s="254" customFormat="1" ht="20.25" customHeight="1" x14ac:dyDescent="0.15">
      <c r="B2" s="253" t="s">
        <v>599</v>
      </c>
      <c r="C2" s="253"/>
      <c r="D2" s="252"/>
      <c r="E2" s="252"/>
      <c r="F2" s="252"/>
    </row>
    <row r="3" spans="2:11" s="254" customFormat="1" ht="20.25" customHeight="1" x14ac:dyDescent="0.15">
      <c r="B3" s="253"/>
      <c r="C3" s="253"/>
      <c r="D3" s="252"/>
      <c r="E3" s="252"/>
      <c r="F3" s="252"/>
    </row>
    <row r="4" spans="2:11" s="254" customFormat="1" ht="20.25" customHeight="1" x14ac:dyDescent="0.15">
      <c r="B4" s="255"/>
      <c r="C4" s="252" t="s">
        <v>514</v>
      </c>
      <c r="D4" s="252"/>
      <c r="F4" s="1037" t="s">
        <v>600</v>
      </c>
      <c r="G4" s="1037"/>
      <c r="H4" s="1037"/>
      <c r="I4" s="1037"/>
      <c r="J4" s="1037"/>
      <c r="K4" s="1037"/>
    </row>
    <row r="5" spans="2:11" s="254" customFormat="1" ht="20.25" customHeight="1" x14ac:dyDescent="0.15">
      <c r="B5" s="256"/>
      <c r="C5" s="252" t="s">
        <v>515</v>
      </c>
      <c r="D5" s="252"/>
      <c r="F5" s="1037"/>
      <c r="G5" s="1037"/>
      <c r="H5" s="1037"/>
      <c r="I5" s="1037"/>
      <c r="J5" s="1037"/>
      <c r="K5" s="1037"/>
    </row>
    <row r="6" spans="2:11" s="254" customFormat="1" ht="20.25" customHeight="1" x14ac:dyDescent="0.15">
      <c r="B6" s="257" t="s">
        <v>516</v>
      </c>
      <c r="C6" s="252"/>
      <c r="D6" s="252"/>
      <c r="E6" s="258"/>
      <c r="F6" s="252"/>
    </row>
    <row r="7" spans="2:11" s="254" customFormat="1" ht="20.25" customHeight="1" x14ac:dyDescent="0.15">
      <c r="B7" s="253"/>
      <c r="C7" s="253"/>
      <c r="D7" s="252"/>
      <c r="E7" s="258"/>
      <c r="F7" s="252"/>
    </row>
    <row r="8" spans="2:11" s="254" customFormat="1" ht="20.25" customHeight="1" x14ac:dyDescent="0.15">
      <c r="B8" s="252" t="s">
        <v>517</v>
      </c>
      <c r="C8" s="253"/>
      <c r="D8" s="252"/>
      <c r="E8" s="258"/>
      <c r="F8" s="252"/>
    </row>
    <row r="9" spans="2:11" s="254" customFormat="1" ht="20.25" customHeight="1" x14ac:dyDescent="0.15">
      <c r="B9" s="253"/>
      <c r="C9" s="253"/>
      <c r="D9" s="252"/>
      <c r="E9" s="252"/>
      <c r="F9" s="252"/>
    </row>
    <row r="10" spans="2:11" s="254" customFormat="1" ht="20.25" customHeight="1" x14ac:dyDescent="0.15">
      <c r="B10" s="252" t="s">
        <v>601</v>
      </c>
      <c r="C10" s="253"/>
      <c r="D10" s="252"/>
      <c r="E10" s="252"/>
      <c r="F10" s="252"/>
    </row>
    <row r="11" spans="2:11" s="254" customFormat="1" ht="20.25" customHeight="1" x14ac:dyDescent="0.15">
      <c r="B11" s="252"/>
      <c r="C11" s="253"/>
      <c r="D11" s="252"/>
      <c r="E11" s="252"/>
      <c r="F11" s="252"/>
    </row>
    <row r="12" spans="2:11" s="254" customFormat="1" ht="20.25" customHeight="1" x14ac:dyDescent="0.15">
      <c r="B12" s="252" t="s">
        <v>602</v>
      </c>
      <c r="C12" s="253"/>
      <c r="D12" s="252"/>
    </row>
    <row r="13" spans="2:11" s="254" customFormat="1" ht="20.25" customHeight="1" x14ac:dyDescent="0.15">
      <c r="B13" s="252"/>
      <c r="C13" s="253"/>
      <c r="D13" s="252"/>
    </row>
    <row r="14" spans="2:11" s="254" customFormat="1" ht="20.25" customHeight="1" x14ac:dyDescent="0.15">
      <c r="B14" s="252" t="s">
        <v>518</v>
      </c>
      <c r="C14" s="253"/>
      <c r="D14" s="252"/>
    </row>
    <row r="15" spans="2:11" s="254" customFormat="1" ht="20.25" customHeight="1" x14ac:dyDescent="0.15">
      <c r="B15" s="252"/>
      <c r="C15" s="253"/>
      <c r="D15" s="252"/>
    </row>
    <row r="16" spans="2:11" s="254" customFormat="1" ht="20.25" customHeight="1" x14ac:dyDescent="0.15">
      <c r="B16" s="252" t="s">
        <v>603</v>
      </c>
      <c r="C16" s="253"/>
      <c r="D16" s="252"/>
    </row>
    <row r="17" spans="2:25" s="254" customFormat="1" ht="20.25" customHeight="1" x14ac:dyDescent="0.15">
      <c r="B17" s="253"/>
      <c r="C17" s="253"/>
      <c r="D17" s="252"/>
    </row>
    <row r="18" spans="2:25" s="254" customFormat="1" ht="20.25" customHeight="1" x14ac:dyDescent="0.15">
      <c r="B18" s="252" t="s">
        <v>604</v>
      </c>
      <c r="C18" s="253"/>
      <c r="D18" s="252"/>
    </row>
    <row r="19" spans="2:25" s="254" customFormat="1" ht="20.25" customHeight="1" x14ac:dyDescent="0.15">
      <c r="B19" s="253"/>
      <c r="C19" s="253"/>
      <c r="D19" s="252"/>
    </row>
    <row r="20" spans="2:25" s="254" customFormat="1" ht="17.25" customHeight="1" x14ac:dyDescent="0.15">
      <c r="B20" s="252" t="s">
        <v>605</v>
      </c>
      <c r="C20" s="252"/>
      <c r="D20" s="252"/>
    </row>
    <row r="21" spans="2:25" s="254" customFormat="1" ht="17.25" customHeight="1" x14ac:dyDescent="0.15">
      <c r="B21" s="252" t="s">
        <v>519</v>
      </c>
      <c r="C21" s="252"/>
      <c r="D21" s="252"/>
    </row>
    <row r="22" spans="2:25" s="254" customFormat="1" ht="17.25" customHeight="1" x14ac:dyDescent="0.15">
      <c r="B22" s="252"/>
      <c r="C22" s="252"/>
      <c r="D22" s="252"/>
    </row>
    <row r="23" spans="2:25" s="254" customFormat="1" ht="17.25" customHeight="1" x14ac:dyDescent="0.15">
      <c r="B23" s="252"/>
      <c r="C23" s="259" t="s">
        <v>606</v>
      </c>
      <c r="D23" s="259" t="s">
        <v>521</v>
      </c>
    </row>
    <row r="24" spans="2:25" s="254" customFormat="1" ht="17.25" customHeight="1" x14ac:dyDescent="0.15">
      <c r="B24" s="252"/>
      <c r="C24" s="259">
        <v>1</v>
      </c>
      <c r="D24" s="260" t="s">
        <v>483</v>
      </c>
    </row>
    <row r="25" spans="2:25" s="254" customFormat="1" ht="17.25" customHeight="1" x14ac:dyDescent="0.15">
      <c r="B25" s="252"/>
      <c r="C25" s="259">
        <v>2</v>
      </c>
      <c r="D25" s="260" t="s">
        <v>488</v>
      </c>
    </row>
    <row r="26" spans="2:25" s="254" customFormat="1" ht="17.25" customHeight="1" x14ac:dyDescent="0.15">
      <c r="B26" s="252"/>
      <c r="C26" s="259">
        <v>3</v>
      </c>
      <c r="D26" s="260" t="s">
        <v>495</v>
      </c>
    </row>
    <row r="27" spans="2:25" s="254" customFormat="1" ht="17.25" customHeight="1" x14ac:dyDescent="0.15">
      <c r="B27" s="252"/>
      <c r="C27" s="259">
        <v>4</v>
      </c>
      <c r="D27" s="260" t="s">
        <v>491</v>
      </c>
    </row>
    <row r="28" spans="2:25" s="254" customFormat="1" ht="17.25" customHeight="1" x14ac:dyDescent="0.15">
      <c r="B28" s="252"/>
      <c r="C28" s="259">
        <v>5</v>
      </c>
      <c r="D28" s="260" t="s">
        <v>499</v>
      </c>
    </row>
    <row r="29" spans="2:25" s="254" customFormat="1" ht="17.25" customHeight="1" x14ac:dyDescent="0.15">
      <c r="B29" s="252"/>
      <c r="C29" s="258"/>
      <c r="D29" s="252"/>
    </row>
    <row r="30" spans="2:25" s="254" customFormat="1" ht="17.25" customHeight="1" x14ac:dyDescent="0.15">
      <c r="B30" s="252" t="s">
        <v>607</v>
      </c>
      <c r="C30" s="252"/>
      <c r="D30" s="252"/>
    </row>
    <row r="31" spans="2:25" s="254" customFormat="1" ht="17.25" customHeight="1" x14ac:dyDescent="0.15">
      <c r="B31" s="252" t="s">
        <v>522</v>
      </c>
      <c r="C31" s="252"/>
      <c r="D31" s="252"/>
    </row>
    <row r="32" spans="2:25" s="254" customFormat="1" ht="17.25" customHeight="1" x14ac:dyDescent="0.15">
      <c r="B32" s="252"/>
      <c r="C32" s="252"/>
      <c r="D32" s="252"/>
      <c r="G32" s="261"/>
      <c r="H32" s="261"/>
      <c r="J32" s="261"/>
      <c r="K32" s="261"/>
      <c r="L32" s="261"/>
      <c r="M32" s="261"/>
      <c r="N32" s="261"/>
      <c r="O32" s="261"/>
      <c r="R32" s="261"/>
      <c r="S32" s="261"/>
      <c r="T32" s="261"/>
      <c r="W32" s="261"/>
      <c r="X32" s="261"/>
      <c r="Y32" s="261"/>
    </row>
    <row r="33" spans="2:51" s="254" customFormat="1" ht="17.25" customHeight="1" x14ac:dyDescent="0.15">
      <c r="B33" s="252"/>
      <c r="C33" s="259" t="s">
        <v>511</v>
      </c>
      <c r="D33" s="259" t="s">
        <v>523</v>
      </c>
      <c r="G33" s="261"/>
      <c r="H33" s="261"/>
      <c r="J33" s="261"/>
      <c r="K33" s="261"/>
      <c r="L33" s="261"/>
      <c r="M33" s="261"/>
      <c r="N33" s="261"/>
      <c r="O33" s="261"/>
      <c r="R33" s="261"/>
      <c r="S33" s="261"/>
      <c r="T33" s="261"/>
      <c r="W33" s="261"/>
      <c r="X33" s="261"/>
      <c r="Y33" s="261"/>
    </row>
    <row r="34" spans="2:51" s="254" customFormat="1" ht="17.25" customHeight="1" x14ac:dyDescent="0.15">
      <c r="B34" s="252"/>
      <c r="C34" s="259" t="s">
        <v>608</v>
      </c>
      <c r="D34" s="260" t="s">
        <v>524</v>
      </c>
      <c r="G34" s="261"/>
      <c r="H34" s="261"/>
      <c r="J34" s="261"/>
      <c r="K34" s="261"/>
      <c r="L34" s="261"/>
      <c r="M34" s="261"/>
      <c r="N34" s="261"/>
      <c r="O34" s="261"/>
      <c r="R34" s="261"/>
      <c r="S34" s="261"/>
      <c r="T34" s="261"/>
      <c r="W34" s="261"/>
      <c r="X34" s="261"/>
      <c r="Y34" s="261"/>
    </row>
    <row r="35" spans="2:51" s="254" customFormat="1" ht="17.25" customHeight="1" x14ac:dyDescent="0.15">
      <c r="B35" s="252"/>
      <c r="C35" s="259" t="s">
        <v>609</v>
      </c>
      <c r="D35" s="260" t="s">
        <v>525</v>
      </c>
      <c r="G35" s="261"/>
      <c r="H35" s="261"/>
      <c r="J35" s="261"/>
      <c r="K35" s="261"/>
      <c r="L35" s="261"/>
      <c r="M35" s="261"/>
      <c r="N35" s="261"/>
      <c r="O35" s="261"/>
      <c r="R35" s="261"/>
      <c r="S35" s="261"/>
      <c r="T35" s="261"/>
      <c r="W35" s="261"/>
      <c r="X35" s="261"/>
      <c r="Y35" s="261"/>
    </row>
    <row r="36" spans="2:51" s="254" customFormat="1" ht="17.25" customHeight="1" x14ac:dyDescent="0.15">
      <c r="B36" s="252"/>
      <c r="C36" s="259" t="s">
        <v>610</v>
      </c>
      <c r="D36" s="260" t="s">
        <v>526</v>
      </c>
      <c r="G36" s="261"/>
      <c r="H36" s="261"/>
      <c r="J36" s="261"/>
      <c r="K36" s="261"/>
      <c r="L36" s="261"/>
      <c r="M36" s="261"/>
      <c r="N36" s="261"/>
      <c r="O36" s="261"/>
      <c r="R36" s="261"/>
      <c r="S36" s="261"/>
      <c r="T36" s="261"/>
      <c r="W36" s="261"/>
      <c r="X36" s="261"/>
      <c r="Y36" s="261"/>
    </row>
    <row r="37" spans="2:51" s="254" customFormat="1" ht="17.25" customHeight="1" x14ac:dyDescent="0.15">
      <c r="B37" s="252"/>
      <c r="C37" s="259" t="s">
        <v>611</v>
      </c>
      <c r="D37" s="260" t="s">
        <v>527</v>
      </c>
      <c r="G37" s="261"/>
      <c r="H37" s="261"/>
      <c r="J37" s="261"/>
      <c r="K37" s="261"/>
      <c r="L37" s="261"/>
      <c r="M37" s="261"/>
      <c r="N37" s="261"/>
      <c r="O37" s="261"/>
      <c r="R37" s="261"/>
      <c r="S37" s="261"/>
      <c r="T37" s="261"/>
      <c r="W37" s="261"/>
      <c r="X37" s="261"/>
      <c r="Y37" s="261"/>
    </row>
    <row r="38" spans="2:51" s="254" customFormat="1" ht="17.25" customHeight="1" x14ac:dyDescent="0.15">
      <c r="B38" s="252"/>
      <c r="C38" s="252"/>
      <c r="D38" s="252"/>
      <c r="G38" s="261"/>
      <c r="H38" s="261"/>
      <c r="J38" s="261"/>
      <c r="K38" s="261"/>
      <c r="L38" s="261"/>
      <c r="M38" s="261"/>
      <c r="N38" s="261"/>
      <c r="O38" s="261"/>
      <c r="R38" s="261"/>
      <c r="S38" s="261"/>
      <c r="T38" s="261"/>
      <c r="W38" s="261"/>
      <c r="X38" s="261"/>
      <c r="Y38" s="261"/>
    </row>
    <row r="39" spans="2:51" s="254" customFormat="1" ht="17.25" customHeight="1" x14ac:dyDescent="0.15">
      <c r="B39" s="252"/>
      <c r="C39" s="262" t="s">
        <v>528</v>
      </c>
      <c r="D39" s="252"/>
      <c r="G39" s="261"/>
      <c r="H39" s="261"/>
      <c r="J39" s="261"/>
      <c r="K39" s="261"/>
      <c r="L39" s="261"/>
      <c r="M39" s="261"/>
      <c r="N39" s="261"/>
      <c r="O39" s="261"/>
      <c r="R39" s="261"/>
      <c r="S39" s="261"/>
      <c r="T39" s="261"/>
      <c r="W39" s="261"/>
      <c r="X39" s="261"/>
      <c r="Y39" s="261"/>
    </row>
    <row r="40" spans="2:51" s="254" customFormat="1" ht="17.25" customHeight="1" x14ac:dyDescent="0.15">
      <c r="C40" s="252" t="s">
        <v>529</v>
      </c>
      <c r="F40" s="262"/>
      <c r="G40" s="261"/>
      <c r="H40" s="261"/>
      <c r="J40" s="261"/>
      <c r="K40" s="261"/>
      <c r="L40" s="261"/>
      <c r="M40" s="261"/>
      <c r="N40" s="261"/>
      <c r="O40" s="261"/>
      <c r="R40" s="261"/>
      <c r="S40" s="261"/>
      <c r="T40" s="261"/>
      <c r="W40" s="261"/>
      <c r="X40" s="261"/>
      <c r="Y40" s="261"/>
    </row>
    <row r="41" spans="2:51" s="254" customFormat="1" ht="17.25" customHeight="1" x14ac:dyDescent="0.15">
      <c r="C41" s="252" t="s">
        <v>530</v>
      </c>
      <c r="F41" s="252"/>
      <c r="G41" s="261"/>
      <c r="H41" s="261"/>
      <c r="J41" s="261"/>
      <c r="K41" s="261"/>
      <c r="L41" s="261"/>
      <c r="M41" s="261"/>
      <c r="N41" s="261"/>
      <c r="O41" s="261"/>
      <c r="R41" s="261"/>
      <c r="S41" s="261"/>
      <c r="T41" s="261"/>
      <c r="W41" s="261"/>
      <c r="X41" s="261"/>
      <c r="Y41" s="261"/>
    </row>
    <row r="42" spans="2:51" s="254" customFormat="1" ht="17.25" customHeight="1" x14ac:dyDescent="0.15">
      <c r="B42" s="252"/>
      <c r="C42" s="252"/>
      <c r="D42" s="252"/>
      <c r="E42" s="262"/>
      <c r="F42" s="261"/>
      <c r="G42" s="261"/>
      <c r="H42" s="261"/>
      <c r="J42" s="261"/>
      <c r="K42" s="261"/>
      <c r="L42" s="261"/>
      <c r="M42" s="261"/>
      <c r="N42" s="261"/>
      <c r="O42" s="261"/>
      <c r="R42" s="261"/>
      <c r="S42" s="261"/>
      <c r="T42" s="261"/>
      <c r="W42" s="261"/>
      <c r="X42" s="261"/>
      <c r="Y42" s="261"/>
    </row>
    <row r="43" spans="2:51" s="254" customFormat="1" ht="17.25" customHeight="1" x14ac:dyDescent="0.15">
      <c r="B43" s="252" t="s">
        <v>612</v>
      </c>
      <c r="C43" s="252"/>
      <c r="D43" s="252"/>
    </row>
    <row r="44" spans="2:51" s="254" customFormat="1" ht="17.25" customHeight="1" x14ac:dyDescent="0.15">
      <c r="B44" s="252" t="s">
        <v>531</v>
      </c>
      <c r="C44" s="252"/>
      <c r="D44" s="252"/>
    </row>
    <row r="45" spans="2:51" s="254" customFormat="1" ht="17.25" customHeight="1" x14ac:dyDescent="0.15">
      <c r="B45" s="263" t="s">
        <v>532</v>
      </c>
      <c r="E45" s="261"/>
      <c r="F45" s="261"/>
      <c r="G45" s="261"/>
      <c r="H45" s="261"/>
      <c r="I45" s="261"/>
      <c r="J45" s="261"/>
      <c r="K45" s="261"/>
      <c r="L45" s="261"/>
      <c r="M45" s="261"/>
      <c r="N45" s="261"/>
      <c r="O45" s="261"/>
      <c r="P45" s="261"/>
      <c r="Q45" s="261"/>
      <c r="R45" s="261"/>
      <c r="S45" s="261"/>
      <c r="T45" s="261"/>
      <c r="U45" s="261"/>
      <c r="Y45" s="261"/>
      <c r="Z45" s="261"/>
      <c r="AA45" s="261"/>
      <c r="AB45" s="261"/>
      <c r="AD45" s="261"/>
      <c r="AE45" s="261"/>
      <c r="AF45" s="261"/>
      <c r="AG45" s="261"/>
      <c r="AH45" s="261"/>
      <c r="AI45" s="264"/>
      <c r="AJ45" s="261"/>
      <c r="AK45" s="261"/>
      <c r="AL45" s="261"/>
      <c r="AM45" s="261"/>
      <c r="AN45" s="261"/>
      <c r="AO45" s="261"/>
      <c r="AP45" s="261"/>
      <c r="AQ45" s="261"/>
      <c r="AR45" s="261"/>
      <c r="AS45" s="261"/>
      <c r="AT45" s="261"/>
      <c r="AU45" s="261"/>
      <c r="AV45" s="261"/>
      <c r="AW45" s="261"/>
      <c r="AX45" s="261"/>
      <c r="AY45" s="264"/>
    </row>
    <row r="46" spans="2:51" s="254" customFormat="1" ht="17.25" customHeight="1" x14ac:dyDescent="0.15"/>
    <row r="47" spans="2:51" s="254" customFormat="1" ht="17.25" customHeight="1" x14ac:dyDescent="0.15">
      <c r="B47" s="252" t="s">
        <v>613</v>
      </c>
      <c r="C47" s="252"/>
    </row>
    <row r="48" spans="2:51" s="254" customFormat="1" ht="17.25" customHeight="1" x14ac:dyDescent="0.15">
      <c r="B48" s="252"/>
      <c r="C48" s="252"/>
    </row>
    <row r="49" spans="2:54" s="254" customFormat="1" ht="17.25" customHeight="1" x14ac:dyDescent="0.15">
      <c r="B49" s="252" t="s">
        <v>614</v>
      </c>
      <c r="C49" s="252"/>
    </row>
    <row r="50" spans="2:54" s="254" customFormat="1" ht="17.25" customHeight="1" x14ac:dyDescent="0.15">
      <c r="B50" s="252" t="s">
        <v>615</v>
      </c>
      <c r="C50" s="252"/>
    </row>
    <row r="51" spans="2:54" s="254" customFormat="1" ht="17.25" customHeight="1" x14ac:dyDescent="0.15">
      <c r="B51" s="252"/>
      <c r="C51" s="252"/>
    </row>
    <row r="52" spans="2:54" s="254" customFormat="1" ht="17.25" customHeight="1" x14ac:dyDescent="0.15">
      <c r="B52" s="252" t="s">
        <v>616</v>
      </c>
      <c r="C52" s="252"/>
    </row>
    <row r="53" spans="2:54" s="254" customFormat="1" ht="17.25" customHeight="1" x14ac:dyDescent="0.15">
      <c r="B53" s="252" t="s">
        <v>533</v>
      </c>
      <c r="C53" s="252"/>
    </row>
    <row r="54" spans="2:54" s="254" customFormat="1" ht="17.25" customHeight="1" x14ac:dyDescent="0.15">
      <c r="B54" s="252"/>
      <c r="C54" s="252"/>
    </row>
    <row r="55" spans="2:54" s="254" customFormat="1" ht="17.25" customHeight="1" x14ac:dyDescent="0.15">
      <c r="B55" s="252" t="s">
        <v>617</v>
      </c>
      <c r="C55" s="252"/>
      <c r="D55" s="252"/>
    </row>
    <row r="56" spans="2:54" s="254" customFormat="1" ht="17.25" customHeight="1" x14ac:dyDescent="0.15">
      <c r="B56" s="252"/>
      <c r="C56" s="252"/>
      <c r="D56" s="252"/>
    </row>
    <row r="57" spans="2:54" s="254" customFormat="1" ht="17.25" customHeight="1" x14ac:dyDescent="0.15">
      <c r="B57" s="254" t="s">
        <v>618</v>
      </c>
      <c r="D57" s="252"/>
    </row>
    <row r="58" spans="2:54" s="254" customFormat="1" ht="17.25" customHeight="1" x14ac:dyDescent="0.15">
      <c r="B58" s="254" t="s">
        <v>534</v>
      </c>
      <c r="D58" s="252"/>
    </row>
    <row r="59" spans="2:54" s="254" customFormat="1" ht="17.25" customHeight="1" x14ac:dyDescent="0.15">
      <c r="B59" s="254" t="s">
        <v>619</v>
      </c>
      <c r="D59" s="252"/>
    </row>
    <row r="60" spans="2:54" s="254" customFormat="1" ht="17.25" customHeight="1" x14ac:dyDescent="0.15"/>
    <row r="61" spans="2:54" s="254" customFormat="1" ht="17.25" customHeight="1" x14ac:dyDescent="0.15">
      <c r="B61" s="254" t="s">
        <v>620</v>
      </c>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row>
    <row r="62" spans="2:54" s="254" customFormat="1" ht="17.25" customHeight="1" x14ac:dyDescent="0.1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row>
    <row r="63" spans="2:54" s="254" customFormat="1" ht="17.25" customHeight="1" x14ac:dyDescent="0.15">
      <c r="B63" s="254" t="s">
        <v>621</v>
      </c>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c r="AS63" s="265"/>
      <c r="AT63" s="265"/>
      <c r="AU63" s="265"/>
      <c r="AV63" s="265"/>
      <c r="AW63" s="265"/>
      <c r="AX63" s="265"/>
      <c r="AY63" s="265"/>
      <c r="AZ63" s="265"/>
      <c r="BA63" s="265"/>
      <c r="BB63" s="265"/>
    </row>
    <row r="64" spans="2:54" s="254" customFormat="1" ht="17.25" customHeight="1" x14ac:dyDescent="0.1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row>
    <row r="65" spans="2:71" s="254" customFormat="1" ht="17.25" customHeight="1" x14ac:dyDescent="0.2">
      <c r="B65" s="254" t="s">
        <v>622</v>
      </c>
      <c r="BL65" s="266"/>
      <c r="BM65" s="267"/>
      <c r="BN65" s="266"/>
      <c r="BO65" s="266"/>
      <c r="BP65" s="266"/>
      <c r="BQ65" s="268"/>
      <c r="BR65" s="269"/>
      <c r="BS65" s="269"/>
    </row>
    <row r="66" spans="2:71" s="254" customFormat="1" ht="17.25" customHeight="1" x14ac:dyDescent="0.1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c r="AS66" s="265"/>
      <c r="AT66" s="265"/>
      <c r="AU66" s="265"/>
      <c r="AV66" s="265"/>
      <c r="AW66" s="265"/>
      <c r="AX66" s="265"/>
    </row>
    <row r="67" spans="2:71" ht="17.25" customHeight="1" x14ac:dyDescent="0.15">
      <c r="B67" s="251" t="s">
        <v>623</v>
      </c>
    </row>
    <row r="68" spans="2:71" ht="17.25" customHeight="1" x14ac:dyDescent="0.15">
      <c r="B68" s="254" t="s">
        <v>624</v>
      </c>
    </row>
    <row r="69" spans="2:71" ht="17.25" customHeight="1" x14ac:dyDescent="0.15"/>
    <row r="70" spans="2:71" ht="17.25" customHeight="1" x14ac:dyDescent="0.15"/>
  </sheetData>
  <mergeCells count="1">
    <mergeCell ref="F4:K5"/>
  </mergeCells>
  <phoneticPr fontId="3"/>
  <pageMargins left="0.70866141732283472" right="0.70866141732283472" top="0.74803149606299213" bottom="0.74803149606299213"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4"/>
  <sheetViews>
    <sheetView zoomScale="115" zoomScaleNormal="115" workbookViewId="0">
      <selection activeCell="F15" sqref="F15"/>
    </sheetView>
  </sheetViews>
  <sheetFormatPr defaultRowHeight="13.5" x14ac:dyDescent="0.15"/>
  <cols>
    <col min="1" max="1" width="2" style="223" customWidth="1"/>
    <col min="2" max="2" width="9.140625" style="223"/>
    <col min="3" max="12" width="46.42578125" style="223" customWidth="1"/>
    <col min="13" max="16384" width="9.140625" style="223"/>
  </cols>
  <sheetData>
    <row r="1" spans="1:12" ht="14.25" x14ac:dyDescent="0.15">
      <c r="A1" s="226"/>
      <c r="B1" s="225" t="s">
        <v>535</v>
      </c>
      <c r="C1" s="225"/>
      <c r="D1" s="225"/>
    </row>
    <row r="2" spans="1:12" ht="14.25" x14ac:dyDescent="0.15">
      <c r="A2" s="226"/>
      <c r="B2" s="225"/>
      <c r="C2" s="225"/>
      <c r="D2" s="225"/>
    </row>
    <row r="3" spans="1:12" ht="14.25" x14ac:dyDescent="0.15">
      <c r="A3" s="226"/>
      <c r="B3" s="224" t="s">
        <v>520</v>
      </c>
      <c r="C3" s="224" t="s">
        <v>536</v>
      </c>
      <c r="D3" s="225"/>
    </row>
    <row r="4" spans="1:12" ht="14.25" x14ac:dyDescent="0.15">
      <c r="A4" s="226"/>
      <c r="B4" s="227">
        <v>1</v>
      </c>
      <c r="C4" s="228" t="s">
        <v>460</v>
      </c>
      <c r="D4" s="225"/>
    </row>
    <row r="5" spans="1:12" ht="14.25" x14ac:dyDescent="0.15">
      <c r="A5" s="226"/>
      <c r="B5" s="227">
        <v>2</v>
      </c>
      <c r="C5" s="228" t="s">
        <v>537</v>
      </c>
    </row>
    <row r="6" spans="1:12" ht="14.25" x14ac:dyDescent="0.15">
      <c r="A6" s="226"/>
      <c r="B6" s="227">
        <v>3</v>
      </c>
      <c r="C6" s="228" t="s">
        <v>538</v>
      </c>
      <c r="D6" s="225"/>
    </row>
    <row r="7" spans="1:12" ht="14.25" x14ac:dyDescent="0.15">
      <c r="A7" s="226"/>
      <c r="B7" s="227">
        <v>4</v>
      </c>
      <c r="C7" s="228" t="s">
        <v>500</v>
      </c>
      <c r="D7" s="225"/>
    </row>
    <row r="8" spans="1:12" ht="14.25" x14ac:dyDescent="0.15">
      <c r="A8" s="226"/>
      <c r="B8" s="227">
        <v>5</v>
      </c>
      <c r="C8" s="228" t="s">
        <v>500</v>
      </c>
      <c r="D8" s="225"/>
    </row>
    <row r="9" spans="1:12" ht="14.25" x14ac:dyDescent="0.15">
      <c r="A9" s="226"/>
      <c r="B9" s="225"/>
      <c r="C9" s="225"/>
      <c r="D9" s="225"/>
    </row>
    <row r="10" spans="1:12" ht="14.25" x14ac:dyDescent="0.15">
      <c r="A10" s="226"/>
      <c r="B10" s="225" t="s">
        <v>539</v>
      </c>
      <c r="C10" s="225"/>
      <c r="D10" s="225"/>
    </row>
    <row r="11" spans="1:12" ht="15" thickBot="1" x14ac:dyDescent="0.2">
      <c r="A11" s="226"/>
      <c r="B11" s="225"/>
      <c r="C11" s="225"/>
      <c r="D11" s="225"/>
    </row>
    <row r="12" spans="1:12" ht="15" thickBot="1" x14ac:dyDescent="0.2">
      <c r="A12" s="226"/>
      <c r="B12" s="229" t="s">
        <v>521</v>
      </c>
      <c r="C12" s="230" t="s">
        <v>483</v>
      </c>
      <c r="D12" s="231" t="s">
        <v>488</v>
      </c>
      <c r="E12" s="231" t="s">
        <v>495</v>
      </c>
      <c r="F12" s="231" t="s">
        <v>491</v>
      </c>
      <c r="G12" s="232" t="s">
        <v>499</v>
      </c>
      <c r="H12" s="237" t="s">
        <v>543</v>
      </c>
      <c r="I12" s="237" t="s">
        <v>543</v>
      </c>
      <c r="J12" s="237" t="s">
        <v>543</v>
      </c>
      <c r="K12" s="237" t="s">
        <v>543</v>
      </c>
      <c r="L12" s="237" t="s">
        <v>543</v>
      </c>
    </row>
    <row r="13" spans="1:12" ht="14.25" x14ac:dyDescent="0.15">
      <c r="A13" s="226"/>
      <c r="B13" s="1038" t="s">
        <v>540</v>
      </c>
      <c r="C13" s="243" t="s">
        <v>479</v>
      </c>
      <c r="D13" s="233" t="s">
        <v>486</v>
      </c>
      <c r="E13" s="233" t="s">
        <v>492</v>
      </c>
      <c r="F13" s="233" t="s">
        <v>502</v>
      </c>
      <c r="G13" s="234" t="s">
        <v>541</v>
      </c>
      <c r="H13" s="235"/>
      <c r="I13" s="235"/>
      <c r="J13" s="235"/>
      <c r="K13" s="235"/>
      <c r="L13" s="236"/>
    </row>
    <row r="14" spans="1:12" ht="14.25" x14ac:dyDescent="0.15">
      <c r="B14" s="1039"/>
      <c r="C14" s="244" t="s">
        <v>598</v>
      </c>
      <c r="D14" s="237" t="s">
        <v>542</v>
      </c>
      <c r="E14" s="237" t="s">
        <v>497</v>
      </c>
      <c r="F14" s="237" t="s">
        <v>543</v>
      </c>
      <c r="G14" s="238" t="s">
        <v>544</v>
      </c>
      <c r="H14" s="239"/>
      <c r="I14" s="239"/>
      <c r="J14" s="239"/>
      <c r="K14" s="239"/>
      <c r="L14" s="240"/>
    </row>
    <row r="15" spans="1:12" ht="14.25" x14ac:dyDescent="0.15">
      <c r="B15" s="1039"/>
      <c r="C15" s="244" t="s">
        <v>500</v>
      </c>
      <c r="D15" s="238" t="s">
        <v>545</v>
      </c>
      <c r="E15" s="248" t="s">
        <v>500</v>
      </c>
      <c r="F15" s="237" t="s">
        <v>543</v>
      </c>
      <c r="G15" s="238" t="s">
        <v>546</v>
      </c>
      <c r="H15" s="239"/>
      <c r="I15" s="239"/>
      <c r="J15" s="239"/>
      <c r="K15" s="239"/>
      <c r="L15" s="240"/>
    </row>
    <row r="16" spans="1:12" ht="14.25" x14ac:dyDescent="0.15">
      <c r="B16" s="1039"/>
      <c r="C16" s="244" t="s">
        <v>500</v>
      </c>
      <c r="D16" s="246" t="s">
        <v>500</v>
      </c>
      <c r="E16" s="248" t="s">
        <v>500</v>
      </c>
      <c r="F16" s="237" t="s">
        <v>543</v>
      </c>
      <c r="G16" s="238" t="s">
        <v>492</v>
      </c>
      <c r="H16" s="239"/>
      <c r="I16" s="239"/>
      <c r="J16" s="239"/>
      <c r="K16" s="239"/>
      <c r="L16" s="240"/>
    </row>
    <row r="17" spans="2:12" ht="14.25" x14ac:dyDescent="0.15">
      <c r="B17" s="1039"/>
      <c r="C17" s="244" t="s">
        <v>500</v>
      </c>
      <c r="D17" s="246" t="s">
        <v>500</v>
      </c>
      <c r="E17" s="248" t="s">
        <v>500</v>
      </c>
      <c r="F17" s="237" t="s">
        <v>543</v>
      </c>
      <c r="G17" s="238" t="s">
        <v>497</v>
      </c>
      <c r="H17" s="239"/>
      <c r="I17" s="239"/>
      <c r="J17" s="239"/>
      <c r="K17" s="239"/>
      <c r="L17" s="240"/>
    </row>
    <row r="18" spans="2:12" ht="14.25" x14ac:dyDescent="0.15">
      <c r="B18" s="1039"/>
      <c r="C18" s="244" t="s">
        <v>500</v>
      </c>
      <c r="D18" s="246" t="s">
        <v>598</v>
      </c>
      <c r="E18" s="248" t="s">
        <v>598</v>
      </c>
      <c r="F18" s="237" t="s">
        <v>543</v>
      </c>
      <c r="G18" s="238" t="s">
        <v>547</v>
      </c>
      <c r="H18" s="239"/>
      <c r="I18" s="239"/>
      <c r="J18" s="239"/>
      <c r="K18" s="239"/>
      <c r="L18" s="240"/>
    </row>
    <row r="19" spans="2:12" ht="14.25" x14ac:dyDescent="0.15">
      <c r="B19" s="1039"/>
      <c r="C19" s="244" t="s">
        <v>500</v>
      </c>
      <c r="D19" s="246" t="s">
        <v>500</v>
      </c>
      <c r="E19" s="248" t="s">
        <v>500</v>
      </c>
      <c r="F19" s="237" t="s">
        <v>543</v>
      </c>
      <c r="G19" s="238" t="s">
        <v>548</v>
      </c>
      <c r="H19" s="239"/>
      <c r="I19" s="239"/>
      <c r="J19" s="239"/>
      <c r="K19" s="239"/>
      <c r="L19" s="240"/>
    </row>
    <row r="20" spans="2:12" ht="14.25" x14ac:dyDescent="0.15">
      <c r="B20" s="1039"/>
      <c r="C20" s="244" t="s">
        <v>500</v>
      </c>
      <c r="D20" s="246" t="s">
        <v>500</v>
      </c>
      <c r="E20" s="248" t="s">
        <v>500</v>
      </c>
      <c r="F20" s="237" t="s">
        <v>543</v>
      </c>
      <c r="G20" s="238" t="s">
        <v>549</v>
      </c>
      <c r="H20" s="239"/>
      <c r="I20" s="239"/>
      <c r="J20" s="239"/>
      <c r="K20" s="239"/>
      <c r="L20" s="240"/>
    </row>
    <row r="21" spans="2:12" ht="14.25" x14ac:dyDescent="0.15">
      <c r="B21" s="1039"/>
      <c r="C21" s="244" t="s">
        <v>500</v>
      </c>
      <c r="D21" s="246" t="s">
        <v>500</v>
      </c>
      <c r="E21" s="248" t="s">
        <v>500</v>
      </c>
      <c r="F21" s="237" t="s">
        <v>543</v>
      </c>
      <c r="G21" s="238" t="s">
        <v>550</v>
      </c>
      <c r="H21" s="239"/>
      <c r="I21" s="239"/>
      <c r="J21" s="239"/>
      <c r="K21" s="239"/>
      <c r="L21" s="240"/>
    </row>
    <row r="22" spans="2:12" ht="14.25" x14ac:dyDescent="0.15">
      <c r="B22" s="1039"/>
      <c r="C22" s="244" t="s">
        <v>500</v>
      </c>
      <c r="D22" s="246" t="s">
        <v>500</v>
      </c>
      <c r="E22" s="248" t="s">
        <v>500</v>
      </c>
      <c r="F22" s="237" t="s">
        <v>543</v>
      </c>
      <c r="G22" s="237" t="s">
        <v>543</v>
      </c>
      <c r="H22" s="239"/>
      <c r="I22" s="239"/>
      <c r="J22" s="239"/>
      <c r="K22" s="239"/>
      <c r="L22" s="240"/>
    </row>
    <row r="23" spans="2:12" ht="14.25" x14ac:dyDescent="0.15">
      <c r="B23" s="1039"/>
      <c r="C23" s="244" t="s">
        <v>500</v>
      </c>
      <c r="D23" s="246" t="s">
        <v>500</v>
      </c>
      <c r="E23" s="248" t="s">
        <v>500</v>
      </c>
      <c r="F23" s="237" t="s">
        <v>543</v>
      </c>
      <c r="G23" s="237" t="s">
        <v>543</v>
      </c>
      <c r="H23" s="239"/>
      <c r="I23" s="239"/>
      <c r="J23" s="239"/>
      <c r="K23" s="239"/>
      <c r="L23" s="240"/>
    </row>
    <row r="24" spans="2:12" ht="14.25" x14ac:dyDescent="0.15">
      <c r="B24" s="1039"/>
      <c r="C24" s="244" t="s">
        <v>500</v>
      </c>
      <c r="D24" s="246" t="s">
        <v>500</v>
      </c>
      <c r="E24" s="248" t="s">
        <v>500</v>
      </c>
      <c r="F24" s="237" t="s">
        <v>543</v>
      </c>
      <c r="G24" s="237" t="s">
        <v>543</v>
      </c>
      <c r="H24" s="239"/>
      <c r="I24" s="239"/>
      <c r="J24" s="239"/>
      <c r="K24" s="239"/>
      <c r="L24" s="240"/>
    </row>
    <row r="25" spans="2:12" ht="15" thickBot="1" x14ac:dyDescent="0.2">
      <c r="B25" s="1040"/>
      <c r="C25" s="245" t="s">
        <v>500</v>
      </c>
      <c r="D25" s="247" t="s">
        <v>500</v>
      </c>
      <c r="E25" s="249" t="s">
        <v>500</v>
      </c>
      <c r="F25" s="250" t="s">
        <v>543</v>
      </c>
      <c r="G25" s="250" t="s">
        <v>543</v>
      </c>
      <c r="H25" s="241"/>
      <c r="I25" s="241"/>
      <c r="J25" s="241"/>
      <c r="K25" s="241"/>
      <c r="L25" s="242"/>
    </row>
    <row r="28" spans="2:12" x14ac:dyDescent="0.15">
      <c r="C28" s="223" t="s">
        <v>551</v>
      </c>
    </row>
    <row r="29" spans="2:12" x14ac:dyDescent="0.15">
      <c r="C29" s="223" t="s">
        <v>552</v>
      </c>
    </row>
    <row r="30" spans="2:12" x14ac:dyDescent="0.15">
      <c r="C30" s="223" t="s">
        <v>553</v>
      </c>
    </row>
    <row r="31" spans="2:12" x14ac:dyDescent="0.15">
      <c r="C31" s="223" t="s">
        <v>554</v>
      </c>
    </row>
    <row r="32" spans="2:12" x14ac:dyDescent="0.15">
      <c r="C32" s="223" t="s">
        <v>555</v>
      </c>
    </row>
    <row r="33" spans="3:3" x14ac:dyDescent="0.15">
      <c r="C33" s="223" t="s">
        <v>556</v>
      </c>
    </row>
    <row r="34" spans="3:3" x14ac:dyDescent="0.15">
      <c r="C34" s="223" t="s">
        <v>557</v>
      </c>
    </row>
    <row r="35" spans="3:3" x14ac:dyDescent="0.15">
      <c r="C35" s="223" t="s">
        <v>558</v>
      </c>
    </row>
    <row r="36" spans="3:3" x14ac:dyDescent="0.15">
      <c r="C36" s="223" t="s">
        <v>559</v>
      </c>
    </row>
    <row r="37" spans="3:3" x14ac:dyDescent="0.15">
      <c r="C37" s="223" t="s">
        <v>560</v>
      </c>
    </row>
    <row r="39" spans="3:3" x14ac:dyDescent="0.15">
      <c r="C39" s="223" t="s">
        <v>561</v>
      </c>
    </row>
    <row r="40" spans="3:3" x14ac:dyDescent="0.15">
      <c r="C40" s="223" t="s">
        <v>562</v>
      </c>
    </row>
    <row r="41" spans="3:3" x14ac:dyDescent="0.15">
      <c r="C41" s="223" t="s">
        <v>563</v>
      </c>
    </row>
    <row r="42" spans="3:3" x14ac:dyDescent="0.15">
      <c r="C42" s="223" t="s">
        <v>564</v>
      </c>
    </row>
    <row r="43" spans="3:3" x14ac:dyDescent="0.15">
      <c r="C43" s="223" t="s">
        <v>565</v>
      </c>
    </row>
    <row r="44" spans="3:3" x14ac:dyDescent="0.15">
      <c r="C44" s="223" t="s">
        <v>566</v>
      </c>
    </row>
  </sheetData>
  <mergeCells count="1">
    <mergeCell ref="B13:B25"/>
  </mergeCells>
  <phoneticPr fontId="3"/>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運営状況点検書</vt:lpstr>
      <vt:lpstr>勤務形態一覧表（1枚版）</vt:lpstr>
      <vt:lpstr>勤務形態一覧表（100名）</vt:lpstr>
      <vt:lpstr>シフト記号表（勤務時間帯）</vt:lpstr>
      <vt:lpstr>利用者数一覧表 </vt:lpstr>
      <vt:lpstr>【記載例】勤務形態一覧表</vt:lpstr>
      <vt:lpstr>【記載例】シフト記号表（勤務時間帯）</vt:lpstr>
      <vt:lpstr>【参考】勤務形態一覧表記入方法</vt:lpstr>
      <vt:lpstr>プルダウン・リスト</vt:lpstr>
      <vt:lpstr>'シフト記号表（勤務時間帯）'!【記載例】シフト記号</vt:lpstr>
      <vt:lpstr>【記載例】勤務形態一覧表!Print_Area</vt:lpstr>
      <vt:lpstr>【参考】勤務形態一覧表記入方法!Print_Area</vt:lpstr>
      <vt:lpstr>運営状況点検書!Print_Area</vt:lpstr>
      <vt:lpstr>'勤務形態一覧表（100名）'!Print_Area</vt:lpstr>
      <vt:lpstr>'勤務形態一覧表（1枚版）'!Print_Area</vt:lpstr>
      <vt:lpstr>'利用者数一覧表 '!Print_Area</vt:lpstr>
      <vt:lpstr>'勤務形態一覧表（100名）'!Print_Titles</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2021-12-16T01:18:59Z</cp:lastPrinted>
  <dcterms:created xsi:type="dcterms:W3CDTF">2008-06-06T11:29:08Z</dcterms:created>
  <dcterms:modified xsi:type="dcterms:W3CDTF">2025-05-09T13:21:58Z</dcterms:modified>
</cp:coreProperties>
</file>