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HP更新依頼】0526福祉基盤課\"/>
    </mc:Choice>
  </mc:AlternateContent>
  <xr:revisionPtr revIDLastSave="0" documentId="13_ncr:1_{0A8A378C-F8F0-4647-9DE7-C311A49F12C6}" xr6:coauthVersionLast="47" xr6:coauthVersionMax="47" xr10:uidLastSave="{00000000-0000-0000-0000-000000000000}"/>
  <bookViews>
    <workbookView xWindow="8025" yWindow="-14670" windowWidth="17400" windowHeight="12990" tabRatio="775" xr2:uid="{00000000-000D-0000-FFFF-FFFF00000000}"/>
  </bookViews>
  <sheets>
    <sheet name="運営状況点検書" sheetId="1" r:id="rId1"/>
    <sheet name="勤務形態一覧表（１枚版）" sheetId="12" r:id="rId2"/>
    <sheet name="勤務形態一覧表（100名）" sheetId="13" r:id="rId3"/>
    <sheet name="【記載例】勤務形態一覧表" sheetId="11" r:id="rId4"/>
    <sheet name="【参考】勤務形態一覧表記入方法" sheetId="10" r:id="rId5"/>
    <sheet name="プルダウン・リスト" sheetId="9" state="hidden" r:id="rId6"/>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3">【記載例】勤務形態一覧表!$A$1:$BD$50</definedName>
    <definedName name="_xlnm.Print_Area" localSheetId="4">【参考】勤務形態一覧表記入方法!$A$1:$O$74</definedName>
    <definedName name="_xlnm.Print_Area" localSheetId="0">運営状況点検書!$A$1:$AA$572</definedName>
    <definedName name="_xlnm.Print_Area" localSheetId="2">'勤務形態一覧表（100名）'!$A$1:$BD$132</definedName>
    <definedName name="_xlnm.Print_Area" localSheetId="1">'勤務形態一覧表（１枚版）'!$A$1:$BD$50</definedName>
    <definedName name="_xlnm.Print_Titles" localSheetId="3">【記載例】勤務形態一覧表!$1:$12</definedName>
    <definedName name="_xlnm.Print_Titles" localSheetId="2">'勤務形態一覧表（100名）'!$1:$12</definedName>
    <definedName name="_xlnm.Print_Titles" localSheetId="1">'勤務形態一覧表（１枚版）'!$1:$12</definedName>
    <definedName name="Z_23577B4C_DE44_4FBB_967B_8518A13DE2F8_.wvu.PrintArea" localSheetId="0" hidden="1">運営状況点検書!$A$1:$AA$572</definedName>
    <definedName name="管理者">プルダウン・リスト!$C$15:$C$27</definedName>
    <definedName name="職種">プルダウン・リスト!$C$14:$J$14</definedName>
    <definedName name="福祉用具専門相談員">プルダウン・リスト!$D$15:$D$27</definedName>
  </definedNames>
  <calcPr calcId="191029" fullPrecision="0"/>
  <customWorkbookViews>
    <customWorkbookView name="相模原市役所 - 個人用ビュー" guid="{23577B4C-DE44-4FBB-967B-8518A13DE2F8}" mergeInterval="0" personalView="1" maximized="1" windowWidth="1277" windowHeight="670" tabRatio="64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13" l="1"/>
  <c r="H125" i="13"/>
  <c r="C125" i="13"/>
  <c r="P121" i="13"/>
  <c r="C131" i="13" s="1"/>
  <c r="L121" i="13"/>
  <c r="C126" i="13" s="1"/>
  <c r="M126" i="13" s="1"/>
  <c r="H131" i="13" s="1"/>
  <c r="J121" i="13"/>
  <c r="G120" i="13"/>
  <c r="E120" i="13"/>
  <c r="G119" i="13"/>
  <c r="E119" i="13"/>
  <c r="G118" i="13"/>
  <c r="E118" i="13"/>
  <c r="G117" i="13"/>
  <c r="E117" i="13"/>
  <c r="AW112" i="13"/>
  <c r="AU112" i="13"/>
  <c r="AU111" i="13"/>
  <c r="AW111" i="13" s="1"/>
  <c r="AU110" i="13"/>
  <c r="AW110" i="13" s="1"/>
  <c r="AU109" i="13"/>
  <c r="AW109" i="13" s="1"/>
  <c r="AU108" i="13"/>
  <c r="AW108" i="13" s="1"/>
  <c r="AU107" i="13"/>
  <c r="AW107" i="13" s="1"/>
  <c r="AW106" i="13"/>
  <c r="AU106" i="13"/>
  <c r="AU105" i="13"/>
  <c r="AW105" i="13" s="1"/>
  <c r="AW104" i="13"/>
  <c r="AU104" i="13"/>
  <c r="AU103" i="13"/>
  <c r="AW103" i="13" s="1"/>
  <c r="AU102" i="13"/>
  <c r="AW102" i="13" s="1"/>
  <c r="AU101" i="13"/>
  <c r="AW101" i="13" s="1"/>
  <c r="AU100" i="13"/>
  <c r="AW100" i="13" s="1"/>
  <c r="AU99" i="13"/>
  <c r="AW99" i="13" s="1"/>
  <c r="AW98" i="13"/>
  <c r="AU98" i="13"/>
  <c r="AU97" i="13"/>
  <c r="AW97" i="13" s="1"/>
  <c r="AW96" i="13"/>
  <c r="AU96" i="13"/>
  <c r="AU95" i="13"/>
  <c r="AW95" i="13" s="1"/>
  <c r="AU94" i="13"/>
  <c r="AW94" i="13" s="1"/>
  <c r="AU93" i="13"/>
  <c r="AW93" i="13" s="1"/>
  <c r="AU92" i="13"/>
  <c r="AW92" i="13" s="1"/>
  <c r="AU91" i="13"/>
  <c r="AW91" i="13" s="1"/>
  <c r="AW90" i="13"/>
  <c r="AU90" i="13"/>
  <c r="AU89" i="13"/>
  <c r="AW89" i="13" s="1"/>
  <c r="AW88" i="13"/>
  <c r="AU88" i="13"/>
  <c r="AU87" i="13"/>
  <c r="AW87" i="13" s="1"/>
  <c r="AU86" i="13"/>
  <c r="AW86" i="13" s="1"/>
  <c r="AU85" i="13"/>
  <c r="AW85" i="13" s="1"/>
  <c r="AU84" i="13"/>
  <c r="AW84" i="13" s="1"/>
  <c r="AU83" i="13"/>
  <c r="AW83" i="13" s="1"/>
  <c r="AW82" i="13"/>
  <c r="AU82" i="13"/>
  <c r="AU81" i="13"/>
  <c r="AW81" i="13" s="1"/>
  <c r="AU80" i="13"/>
  <c r="AW80" i="13" s="1"/>
  <c r="AU79" i="13"/>
  <c r="AW79" i="13" s="1"/>
  <c r="AU78" i="13"/>
  <c r="AW78" i="13" s="1"/>
  <c r="AU77" i="13"/>
  <c r="AW77" i="13" s="1"/>
  <c r="AW76" i="13"/>
  <c r="AU76" i="13"/>
  <c r="AU75" i="13"/>
  <c r="AW75" i="13" s="1"/>
  <c r="AU74" i="13"/>
  <c r="AW74" i="13" s="1"/>
  <c r="AU73" i="13"/>
  <c r="AW73" i="13" s="1"/>
  <c r="AW72" i="13"/>
  <c r="AU72" i="13"/>
  <c r="AU71" i="13"/>
  <c r="AW71" i="13" s="1"/>
  <c r="AU70" i="13"/>
  <c r="AW70" i="13" s="1"/>
  <c r="AU69" i="13"/>
  <c r="AW69" i="13" s="1"/>
  <c r="AU68" i="13"/>
  <c r="AW68" i="13" s="1"/>
  <c r="AU67" i="13"/>
  <c r="AW67" i="13" s="1"/>
  <c r="AU66" i="13"/>
  <c r="AW66" i="13" s="1"/>
  <c r="AU65" i="13"/>
  <c r="AW65" i="13" s="1"/>
  <c r="AU64" i="13"/>
  <c r="AW64" i="13" s="1"/>
  <c r="AU63" i="13"/>
  <c r="AW63" i="13" s="1"/>
  <c r="AW62" i="13"/>
  <c r="AU62" i="13"/>
  <c r="AU61" i="13"/>
  <c r="AW61" i="13" s="1"/>
  <c r="AU60" i="13"/>
  <c r="AW60" i="13" s="1"/>
  <c r="AU59" i="13"/>
  <c r="AW59" i="13" s="1"/>
  <c r="AW58" i="13"/>
  <c r="AU58" i="13"/>
  <c r="AU57" i="13"/>
  <c r="AW57" i="13" s="1"/>
  <c r="AU56" i="13"/>
  <c r="AW56" i="13" s="1"/>
  <c r="AU55" i="13"/>
  <c r="AW55" i="13" s="1"/>
  <c r="AW54" i="13"/>
  <c r="AU54" i="13"/>
  <c r="AU53" i="13"/>
  <c r="AW53" i="13" s="1"/>
  <c r="AU52" i="13"/>
  <c r="AW52" i="13" s="1"/>
  <c r="AU51" i="13"/>
  <c r="AW51" i="13" s="1"/>
  <c r="AU50" i="13"/>
  <c r="AW50" i="13" s="1"/>
  <c r="AU49" i="13"/>
  <c r="AW49" i="13" s="1"/>
  <c r="AU48" i="13"/>
  <c r="AW48" i="13" s="1"/>
  <c r="AU47" i="13"/>
  <c r="AW47" i="13" s="1"/>
  <c r="AU46" i="13"/>
  <c r="AW46" i="13" s="1"/>
  <c r="AU45" i="13"/>
  <c r="AW45" i="13" s="1"/>
  <c r="AU44" i="13"/>
  <c r="AW44" i="13" s="1"/>
  <c r="AU43" i="13"/>
  <c r="AW43" i="13" s="1"/>
  <c r="AU42" i="13"/>
  <c r="AW42" i="13" s="1"/>
  <c r="AU41" i="13"/>
  <c r="AW41" i="13" s="1"/>
  <c r="AU40" i="13"/>
  <c r="AW40" i="13" s="1"/>
  <c r="AU39" i="13"/>
  <c r="AW39" i="13" s="1"/>
  <c r="AU38" i="13"/>
  <c r="AW38" i="13" s="1"/>
  <c r="AU37" i="13"/>
  <c r="AW37" i="13" s="1"/>
  <c r="AU36" i="13"/>
  <c r="AW36" i="13" s="1"/>
  <c r="AU35" i="13"/>
  <c r="AW35" i="13" s="1"/>
  <c r="AW34" i="13"/>
  <c r="AU34" i="13"/>
  <c r="AU33" i="13"/>
  <c r="AW33" i="13" s="1"/>
  <c r="AU32" i="13"/>
  <c r="AW32" i="13" s="1"/>
  <c r="AU31" i="13"/>
  <c r="AW31" i="13" s="1"/>
  <c r="AW30" i="13"/>
  <c r="AU30" i="13"/>
  <c r="AU29" i="13"/>
  <c r="AW29" i="13" s="1"/>
  <c r="AU28" i="13"/>
  <c r="AW28" i="13" s="1"/>
  <c r="AU27" i="13"/>
  <c r="AW27" i="13" s="1"/>
  <c r="AU26" i="13"/>
  <c r="AW26" i="13" s="1"/>
  <c r="AU25" i="13"/>
  <c r="AW25" i="13" s="1"/>
  <c r="AU24" i="13"/>
  <c r="AW24" i="13" s="1"/>
  <c r="AU23" i="13"/>
  <c r="AW23" i="13" s="1"/>
  <c r="AW22" i="13"/>
  <c r="AU22" i="13"/>
  <c r="AU21" i="13"/>
  <c r="AW21" i="13" s="1"/>
  <c r="AU20" i="13"/>
  <c r="AW20" i="13" s="1"/>
  <c r="AU19" i="13"/>
  <c r="AW19" i="13" s="1"/>
  <c r="AU18" i="13"/>
  <c r="AW18" i="13" s="1"/>
  <c r="AU17" i="13"/>
  <c r="AW17" i="13" s="1"/>
  <c r="AU16" i="13"/>
  <c r="AW16" i="13" s="1"/>
  <c r="AU15" i="13"/>
  <c r="AW15" i="13" s="1"/>
  <c r="AU14" i="13"/>
  <c r="AW14" i="13" s="1"/>
  <c r="B14" i="13"/>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AU13" i="13"/>
  <c r="AW13" i="13" s="1"/>
  <c r="AT10" i="13"/>
  <c r="AT11" i="13" s="1"/>
  <c r="AT12" i="13" s="1"/>
  <c r="AS10" i="13"/>
  <c r="AS11" i="13" s="1"/>
  <c r="AS12" i="13" s="1"/>
  <c r="AR10" i="13"/>
  <c r="AR11" i="13" s="1"/>
  <c r="AR12" i="13" s="1"/>
  <c r="AU8" i="13"/>
  <c r="X2" i="13"/>
  <c r="AD11" i="13" s="1"/>
  <c r="AD12" i="13" s="1"/>
  <c r="H44" i="12"/>
  <c r="H43" i="12"/>
  <c r="C43" i="12"/>
  <c r="P39" i="12"/>
  <c r="C49" i="12" s="1"/>
  <c r="L39" i="12"/>
  <c r="C44" i="12" s="1"/>
  <c r="M44" i="12" s="1"/>
  <c r="H49" i="12" s="1"/>
  <c r="J39" i="12"/>
  <c r="G38" i="12"/>
  <c r="E38" i="12"/>
  <c r="G37" i="12"/>
  <c r="E37" i="12"/>
  <c r="G36" i="12"/>
  <c r="E36" i="12"/>
  <c r="G35" i="12"/>
  <c r="E35" i="12"/>
  <c r="AU30" i="12"/>
  <c r="AW30" i="12" s="1"/>
  <c r="AW29" i="12"/>
  <c r="AU29" i="12"/>
  <c r="AW28" i="12"/>
  <c r="AU28" i="12"/>
  <c r="AU27" i="12"/>
  <c r="AW27" i="12" s="1"/>
  <c r="AU26" i="12"/>
  <c r="AW26" i="12" s="1"/>
  <c r="AU25" i="12"/>
  <c r="AW25" i="12" s="1"/>
  <c r="AU24" i="12"/>
  <c r="AW24" i="12" s="1"/>
  <c r="AU23" i="12"/>
  <c r="AW23" i="12" s="1"/>
  <c r="AU22" i="12"/>
  <c r="AW22" i="12" s="1"/>
  <c r="AU21" i="12"/>
  <c r="AW21" i="12" s="1"/>
  <c r="AU20" i="12"/>
  <c r="AW20" i="12" s="1"/>
  <c r="AU19" i="12"/>
  <c r="AW19" i="12" s="1"/>
  <c r="AU18" i="12"/>
  <c r="AW18" i="12" s="1"/>
  <c r="AU17" i="12"/>
  <c r="AW17" i="12" s="1"/>
  <c r="AU16" i="12"/>
  <c r="AW16" i="12" s="1"/>
  <c r="AU15" i="12"/>
  <c r="AW15" i="12" s="1"/>
  <c r="AU14" i="12"/>
  <c r="AW14" i="12" s="1"/>
  <c r="B14" i="12"/>
  <c r="B15" i="12" s="1"/>
  <c r="B16" i="12" s="1"/>
  <c r="B17" i="12" s="1"/>
  <c r="B18" i="12" s="1"/>
  <c r="B19" i="12" s="1"/>
  <c r="B20" i="12" s="1"/>
  <c r="B21" i="12" s="1"/>
  <c r="B22" i="12" s="1"/>
  <c r="B23" i="12" s="1"/>
  <c r="B24" i="12" s="1"/>
  <c r="B25" i="12" s="1"/>
  <c r="B26" i="12" s="1"/>
  <c r="B27" i="12" s="1"/>
  <c r="B28" i="12" s="1"/>
  <c r="B29" i="12" s="1"/>
  <c r="B30" i="12" s="1"/>
  <c r="AU13" i="12"/>
  <c r="AW13" i="12" s="1"/>
  <c r="AT10" i="12"/>
  <c r="AT11" i="12" s="1"/>
  <c r="AT12" i="12" s="1"/>
  <c r="AS10" i="12"/>
  <c r="AS11" i="12" s="1"/>
  <c r="AS12" i="12" s="1"/>
  <c r="AR10" i="12"/>
  <c r="AR11" i="12" s="1"/>
  <c r="AR12" i="12" s="1"/>
  <c r="AU8" i="12"/>
  <c r="X2" i="12"/>
  <c r="AO11" i="12" s="1"/>
  <c r="AO12" i="12" s="1"/>
  <c r="H44" i="11"/>
  <c r="H43" i="11"/>
  <c r="C43" i="11"/>
  <c r="P39" i="11"/>
  <c r="C49" i="11" s="1"/>
  <c r="L39" i="11"/>
  <c r="C44" i="11" s="1"/>
  <c r="M44" i="11" s="1"/>
  <c r="H49" i="11" s="1"/>
  <c r="J39" i="11"/>
  <c r="G38" i="11"/>
  <c r="E38" i="11"/>
  <c r="G36" i="11"/>
  <c r="E36" i="11"/>
  <c r="AW30" i="11"/>
  <c r="AU30" i="11"/>
  <c r="AU29" i="11"/>
  <c r="AW29" i="11" s="1"/>
  <c r="AU28" i="11"/>
  <c r="AW28" i="11" s="1"/>
  <c r="AU27" i="11"/>
  <c r="AW27" i="11" s="1"/>
  <c r="AW26" i="11"/>
  <c r="AU26" i="11"/>
  <c r="AU25" i="11"/>
  <c r="AW25" i="11" s="1"/>
  <c r="AU24" i="11"/>
  <c r="AW24" i="11" s="1"/>
  <c r="AU23" i="11"/>
  <c r="AW23" i="11" s="1"/>
  <c r="AU22" i="11"/>
  <c r="AW22" i="11" s="1"/>
  <c r="AU21" i="11"/>
  <c r="AW21" i="11" s="1"/>
  <c r="AU20" i="11"/>
  <c r="AW20" i="11" s="1"/>
  <c r="AU19" i="11"/>
  <c r="AW19" i="11" s="1"/>
  <c r="AW18" i="11"/>
  <c r="AU18" i="11"/>
  <c r="AU17" i="11"/>
  <c r="AW17" i="11" s="1"/>
  <c r="AU16" i="11"/>
  <c r="E37" i="11" s="1"/>
  <c r="AU15" i="11"/>
  <c r="AW15" i="11" s="1"/>
  <c r="AU14" i="11"/>
  <c r="AW14" i="11" s="1"/>
  <c r="G35" i="11" s="1"/>
  <c r="B14" i="11"/>
  <c r="B15" i="11" s="1"/>
  <c r="B16" i="11" s="1"/>
  <c r="B17" i="11" s="1"/>
  <c r="B18" i="11" s="1"/>
  <c r="B19" i="11" s="1"/>
  <c r="B20" i="11" s="1"/>
  <c r="B21" i="11" s="1"/>
  <c r="B22" i="11" s="1"/>
  <c r="B23" i="11" s="1"/>
  <c r="B24" i="11" s="1"/>
  <c r="B25" i="11" s="1"/>
  <c r="B26" i="11" s="1"/>
  <c r="B27" i="11" s="1"/>
  <c r="B28" i="11" s="1"/>
  <c r="B29" i="11" s="1"/>
  <c r="B30" i="11" s="1"/>
  <c r="AU13" i="11"/>
  <c r="AW13" i="11" s="1"/>
  <c r="AT10" i="11"/>
  <c r="AT11" i="11" s="1"/>
  <c r="AT12" i="11" s="1"/>
  <c r="AS10" i="11"/>
  <c r="AS11" i="11" s="1"/>
  <c r="AS12" i="11" s="1"/>
  <c r="AR10" i="11"/>
  <c r="AR11" i="11" s="1"/>
  <c r="AR12" i="11" s="1"/>
  <c r="AU8" i="11"/>
  <c r="X2" i="11"/>
  <c r="AM11" i="11" s="1"/>
  <c r="AM12" i="11" s="1"/>
  <c r="S10" i="12" l="1"/>
  <c r="W10" i="12"/>
  <c r="AI10" i="12"/>
  <c r="AN11" i="12"/>
  <c r="AN12" i="12" s="1"/>
  <c r="X11" i="12"/>
  <c r="X12" i="12" s="1"/>
  <c r="AB11" i="12"/>
  <c r="AB12" i="12" s="1"/>
  <c r="AM10" i="12"/>
  <c r="AQ10" i="12"/>
  <c r="E35" i="11"/>
  <c r="E39" i="11" s="1"/>
  <c r="P11" i="12"/>
  <c r="P12" i="12" s="1"/>
  <c r="T11" i="12"/>
  <c r="T12" i="12" s="1"/>
  <c r="M131" i="13"/>
  <c r="AA10" i="12"/>
  <c r="AF11" i="12"/>
  <c r="AF12" i="12" s="1"/>
  <c r="E121" i="13"/>
  <c r="AE10" i="12"/>
  <c r="AJ11" i="12"/>
  <c r="AJ12" i="12" s="1"/>
  <c r="G121" i="13"/>
  <c r="G39" i="12"/>
  <c r="E39" i="12"/>
  <c r="M49" i="11"/>
  <c r="Q10" i="11"/>
  <c r="U10" i="11"/>
  <c r="Y10" i="11"/>
  <c r="AC10" i="11"/>
  <c r="AG10" i="11"/>
  <c r="AK10" i="11"/>
  <c r="AO10" i="11"/>
  <c r="R11" i="11"/>
  <c r="R12" i="11" s="1"/>
  <c r="V11" i="11"/>
  <c r="V12" i="11" s="1"/>
  <c r="Z11" i="11"/>
  <c r="Z12" i="11" s="1"/>
  <c r="AD11" i="11"/>
  <c r="AD12" i="11" s="1"/>
  <c r="AH11" i="11"/>
  <c r="AH12" i="11" s="1"/>
  <c r="AL11" i="11"/>
  <c r="AL12" i="11" s="1"/>
  <c r="AP11" i="11"/>
  <c r="AP12" i="11" s="1"/>
  <c r="AZ6" i="11"/>
  <c r="R10" i="11"/>
  <c r="V10" i="11"/>
  <c r="Z10" i="11"/>
  <c r="AD10" i="11"/>
  <c r="AH10" i="11"/>
  <c r="AL10" i="11"/>
  <c r="AP10" i="11"/>
  <c r="S11" i="11"/>
  <c r="S12" i="11" s="1"/>
  <c r="AA11" i="11"/>
  <c r="AA12" i="11" s="1"/>
  <c r="AI11" i="11"/>
  <c r="AI12" i="11" s="1"/>
  <c r="AQ11" i="11"/>
  <c r="AQ12" i="11" s="1"/>
  <c r="S10" i="11"/>
  <c r="W10" i="11"/>
  <c r="AA10" i="11"/>
  <c r="AE10" i="11"/>
  <c r="AI10" i="11"/>
  <c r="AM10" i="11"/>
  <c r="AQ10" i="11"/>
  <c r="P11" i="11"/>
  <c r="P12" i="11" s="1"/>
  <c r="T11" i="11"/>
  <c r="T12" i="11" s="1"/>
  <c r="X11" i="11"/>
  <c r="X12" i="11" s="1"/>
  <c r="AB11" i="11"/>
  <c r="AB12" i="11" s="1"/>
  <c r="AF11" i="11"/>
  <c r="AF12" i="11" s="1"/>
  <c r="AJ11" i="11"/>
  <c r="AJ12" i="11" s="1"/>
  <c r="AN11" i="11"/>
  <c r="AN12" i="11" s="1"/>
  <c r="AW16" i="11"/>
  <c r="G37" i="11" s="1"/>
  <c r="G39" i="11" s="1"/>
  <c r="Q10" i="12"/>
  <c r="U10" i="12"/>
  <c r="Y10" i="12"/>
  <c r="AC10" i="12"/>
  <c r="AG10" i="12"/>
  <c r="AK10" i="12"/>
  <c r="AO10" i="12"/>
  <c r="R11" i="12"/>
  <c r="R12" i="12" s="1"/>
  <c r="V11" i="12"/>
  <c r="V12" i="12" s="1"/>
  <c r="Z11" i="12"/>
  <c r="Z12" i="12" s="1"/>
  <c r="AD11" i="12"/>
  <c r="AD12" i="12" s="1"/>
  <c r="AH11" i="12"/>
  <c r="AH12" i="12" s="1"/>
  <c r="AL11" i="12"/>
  <c r="AL12" i="12" s="1"/>
  <c r="AP11" i="12"/>
  <c r="AP12" i="12" s="1"/>
  <c r="Q10" i="13"/>
  <c r="AG10" i="13"/>
  <c r="Z11" i="13"/>
  <c r="Z12" i="13" s="1"/>
  <c r="AP11" i="13"/>
  <c r="AP12" i="13" s="1"/>
  <c r="P10" i="11"/>
  <c r="T10" i="11"/>
  <c r="X10" i="11"/>
  <c r="AB10" i="11"/>
  <c r="AF10" i="11"/>
  <c r="AJ10" i="11"/>
  <c r="AN10" i="11"/>
  <c r="Q11" i="11"/>
  <c r="Q12" i="11" s="1"/>
  <c r="U11" i="11"/>
  <c r="U12" i="11" s="1"/>
  <c r="Y11" i="11"/>
  <c r="Y12" i="11" s="1"/>
  <c r="AC11" i="11"/>
  <c r="AC12" i="11" s="1"/>
  <c r="AG11" i="11"/>
  <c r="AG12" i="11" s="1"/>
  <c r="AK11" i="11"/>
  <c r="AK12" i="11" s="1"/>
  <c r="AO11" i="11"/>
  <c r="AO12" i="11" s="1"/>
  <c r="AZ6" i="12"/>
  <c r="R10" i="12"/>
  <c r="V10" i="12"/>
  <c r="Z10" i="12"/>
  <c r="AD10" i="12"/>
  <c r="AH10" i="12"/>
  <c r="AL10" i="12"/>
  <c r="AP10" i="12"/>
  <c r="S11" i="12"/>
  <c r="S12" i="12" s="1"/>
  <c r="W11" i="12"/>
  <c r="W12" i="12" s="1"/>
  <c r="AA11" i="12"/>
  <c r="AA12" i="12" s="1"/>
  <c r="AE11" i="12"/>
  <c r="AE12" i="12" s="1"/>
  <c r="AI11" i="12"/>
  <c r="AI12" i="12" s="1"/>
  <c r="AM11" i="12"/>
  <c r="AM12" i="12" s="1"/>
  <c r="AQ11" i="12"/>
  <c r="AQ12" i="12" s="1"/>
  <c r="M49" i="12"/>
  <c r="U10" i="13"/>
  <c r="AK10" i="13"/>
  <c r="AO11" i="13"/>
  <c r="AO12" i="13" s="1"/>
  <c r="AK11" i="13"/>
  <c r="AK12" i="13" s="1"/>
  <c r="AG11" i="13"/>
  <c r="AG12" i="13" s="1"/>
  <c r="AC11" i="13"/>
  <c r="AC12" i="13" s="1"/>
  <c r="Y11" i="13"/>
  <c r="Y12" i="13" s="1"/>
  <c r="U11" i="13"/>
  <c r="U12" i="13" s="1"/>
  <c r="Q11" i="13"/>
  <c r="Q12" i="13" s="1"/>
  <c r="AN10" i="13"/>
  <c r="AJ10" i="13"/>
  <c r="AF10" i="13"/>
  <c r="AB10" i="13"/>
  <c r="X10" i="13"/>
  <c r="T10" i="13"/>
  <c r="P10" i="13"/>
  <c r="AN11" i="13"/>
  <c r="AN12" i="13" s="1"/>
  <c r="AJ11" i="13"/>
  <c r="AJ12" i="13" s="1"/>
  <c r="AF11" i="13"/>
  <c r="AF12" i="13" s="1"/>
  <c r="AB11" i="13"/>
  <c r="AB12" i="13" s="1"/>
  <c r="X11" i="13"/>
  <c r="X12" i="13" s="1"/>
  <c r="T11" i="13"/>
  <c r="T12" i="13" s="1"/>
  <c r="P11" i="13"/>
  <c r="P12" i="13" s="1"/>
  <c r="AQ10" i="13"/>
  <c r="AM10" i="13"/>
  <c r="AI10" i="13"/>
  <c r="AE10" i="13"/>
  <c r="AA10" i="13"/>
  <c r="W10" i="13"/>
  <c r="S10" i="13"/>
  <c r="AQ11" i="13"/>
  <c r="AQ12" i="13" s="1"/>
  <c r="AM11" i="13"/>
  <c r="AM12" i="13" s="1"/>
  <c r="AI11" i="13"/>
  <c r="AI12" i="13" s="1"/>
  <c r="AE11" i="13"/>
  <c r="AE12" i="13" s="1"/>
  <c r="AA11" i="13"/>
  <c r="AA12" i="13" s="1"/>
  <c r="W11" i="13"/>
  <c r="W12" i="13" s="1"/>
  <c r="S11" i="13"/>
  <c r="S12" i="13" s="1"/>
  <c r="AP10" i="13"/>
  <c r="AL10" i="13"/>
  <c r="AH10" i="13"/>
  <c r="AD10" i="13"/>
  <c r="Z10" i="13"/>
  <c r="V10" i="13"/>
  <c r="R10" i="13"/>
  <c r="AZ6" i="13"/>
  <c r="Y10" i="13"/>
  <c r="AO10" i="13"/>
  <c r="R11" i="13"/>
  <c r="R12" i="13" s="1"/>
  <c r="AH11" i="13"/>
  <c r="AH12" i="13" s="1"/>
  <c r="W11" i="11"/>
  <c r="W12" i="11" s="1"/>
  <c r="AE11" i="11"/>
  <c r="AE12" i="11" s="1"/>
  <c r="P10" i="12"/>
  <c r="T10" i="12"/>
  <c r="X10" i="12"/>
  <c r="AB10" i="12"/>
  <c r="AF10" i="12"/>
  <c r="AJ10" i="12"/>
  <c r="AN10" i="12"/>
  <c r="Q11" i="12"/>
  <c r="Q12" i="12" s="1"/>
  <c r="U11" i="12"/>
  <c r="U12" i="12" s="1"/>
  <c r="Y11" i="12"/>
  <c r="Y12" i="12" s="1"/>
  <c r="AC11" i="12"/>
  <c r="AC12" i="12" s="1"/>
  <c r="AG11" i="12"/>
  <c r="AG12" i="12" s="1"/>
  <c r="AK11" i="12"/>
  <c r="AK12" i="12" s="1"/>
  <c r="AC10" i="13"/>
  <c r="V11" i="13"/>
  <c r="V12" i="13" s="1"/>
  <c r="AL11" i="13"/>
  <c r="AL12" i="13" s="1"/>
</calcChain>
</file>

<file path=xl/sharedStrings.xml><?xml version="1.0" encoding="utf-8"?>
<sst xmlns="http://schemas.openxmlformats.org/spreadsheetml/2006/main" count="888" uniqueCount="583">
  <si>
    <t>・</t>
    <phoneticPr fontId="5"/>
  </si>
  <si>
    <t>（介護予防）特定施設入居者生活介護</t>
    <phoneticPr fontId="5"/>
  </si>
  <si>
    <t>（介護予防）認知症対応型共同生活介護</t>
    <phoneticPr fontId="5"/>
  </si>
  <si>
    <t>地域密着型特定施設入居者生活介護</t>
    <phoneticPr fontId="5"/>
  </si>
  <si>
    <t>地域密着型介護老人福祉施設入居者生活介護</t>
    <phoneticPr fontId="5"/>
  </si>
  <si>
    <t>　要支援１・２、要介護１の利用者に次の①～⑧の福祉用具の貸与を行ったことがある。（なければ斜線を引いてくだいさい。）</t>
    <rPh sb="1" eb="4">
      <t>ヨウシエン</t>
    </rPh>
    <rPh sb="8" eb="11">
      <t>ヨウカイゴ</t>
    </rPh>
    <rPh sb="13" eb="16">
      <t>リヨウシャ</t>
    </rPh>
    <rPh sb="17" eb="18">
      <t>ツギ</t>
    </rPh>
    <rPh sb="23" eb="27">
      <t>フクシヨウグ</t>
    </rPh>
    <rPh sb="28" eb="30">
      <t>タイヨ</t>
    </rPh>
    <rPh sb="31" eb="32">
      <t>オコナ</t>
    </rPh>
    <rPh sb="45" eb="47">
      <t>シャセン</t>
    </rPh>
    <rPh sb="48" eb="49">
      <t>ヒ</t>
    </rPh>
    <phoneticPr fontId="5"/>
  </si>
  <si>
    <t>　</t>
    <phoneticPr fontId="5"/>
  </si>
  <si>
    <t>認定調査の実施日</t>
    <phoneticPr fontId="5"/>
  </si>
  <si>
    <t>●</t>
    <phoneticPr fontId="5"/>
  </si>
  <si>
    <t>問1</t>
    <rPh sb="0" eb="1">
      <t>トイ</t>
    </rPh>
    <phoneticPr fontId="5"/>
  </si>
  <si>
    <t>以上で終了です。お疲れ様でした。</t>
  </si>
  <si>
    <t>問3</t>
    <rPh sb="0" eb="1">
      <t>トイ</t>
    </rPh>
    <phoneticPr fontId="5"/>
  </si>
  <si>
    <t>問4</t>
    <rPh sb="0" eb="1">
      <t>トイ</t>
    </rPh>
    <phoneticPr fontId="5"/>
  </si>
  <si>
    <t>問2</t>
    <rPh sb="0" eb="1">
      <t>トイ</t>
    </rPh>
    <phoneticPr fontId="5"/>
  </si>
  <si>
    <t>介護保険</t>
    <phoneticPr fontId="5"/>
  </si>
  <si>
    <t>Ⅰ　配置状況</t>
    <phoneticPr fontId="5"/>
  </si>
  <si>
    <t>貴事業所の管理者の配置状況について記載してください。</t>
    <phoneticPr fontId="5"/>
  </si>
  <si>
    <t>また、管理者の兼務状況についても併せて記載してください。</t>
    <phoneticPr fontId="5"/>
  </si>
  <si>
    <t>（１０）　居宅サービス計画等の変更の援助</t>
    <phoneticPr fontId="5"/>
  </si>
  <si>
    <t>（１１）　身分を証する書類の携行</t>
    <phoneticPr fontId="5"/>
  </si>
  <si>
    <t>【販売】</t>
    <phoneticPr fontId="5"/>
  </si>
  <si>
    <t>当該指定特定福祉用具販売事業所の名称</t>
    <phoneticPr fontId="5"/>
  </si>
  <si>
    <t>偽りその他不正な行為によって保険給付を受け、又は受けようとしたとき。</t>
    <phoneticPr fontId="5"/>
  </si>
  <si>
    <t>　</t>
    <phoneticPr fontId="5"/>
  </si>
  <si>
    <t>本人確認のできる部分</t>
    <phoneticPr fontId="5"/>
  </si>
  <si>
    <t>　　　</t>
    <phoneticPr fontId="5"/>
  </si>
  <si>
    <t>●</t>
    <phoneticPr fontId="5"/>
  </si>
  <si>
    <t>【貸与】</t>
  </si>
  <si>
    <t xml:space="preserve">  </t>
  </si>
  <si>
    <t>認定調査対象者の時点の確認</t>
    <rPh sb="6" eb="7">
      <t>シャ</t>
    </rPh>
    <phoneticPr fontId="5"/>
  </si>
  <si>
    <t>基本調査の回答で当該軽度者の状態像の確認が必要な部分</t>
    <rPh sb="8" eb="10">
      <t>トウガイ</t>
    </rPh>
    <rPh sb="10" eb="13">
      <t>ケイドシャ</t>
    </rPh>
    <rPh sb="21" eb="23">
      <t>ヒツヨウ</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</si>
  <si>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</si>
  <si>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</si>
  <si>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</si>
  <si>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</si>
  <si>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事業所番号</t>
  </si>
  <si>
    <t xml:space="preserve"> フリガナ</t>
  </si>
  <si>
    <t xml:space="preserve"> 名　　称</t>
  </si>
  <si>
    <t>（１）　管理者</t>
    <rPh sb="4" eb="7">
      <t>カンリシャ</t>
    </rPh>
    <phoneticPr fontId="5"/>
  </si>
  <si>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</si>
  <si>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</si>
  <si>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</si>
  <si>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</si>
  <si>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</si>
  <si>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</si>
  <si>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（３）　サービス提供困難時の対応</t>
    <rPh sb="8" eb="10">
      <t>テイキョウ</t>
    </rPh>
    <rPh sb="10" eb="12">
      <t>コンナン</t>
    </rPh>
    <rPh sb="12" eb="13">
      <t>ジ</t>
    </rPh>
    <rPh sb="14" eb="16">
      <t>タイオウ</t>
    </rPh>
    <phoneticPr fontId="5"/>
  </si>
  <si>
    <t xml:space="preserve"> 管理者氏名</t>
    <rPh sb="1" eb="4">
      <t>カンリシャ</t>
    </rPh>
    <phoneticPr fontId="5"/>
  </si>
  <si>
    <t>兼務</t>
  </si>
  <si>
    <t xml:space="preserve">   有　　・　　　無</t>
  </si>
  <si>
    <t>時間</t>
    <rPh sb="0" eb="2">
      <t>ジカン</t>
    </rPh>
    <phoneticPr fontId="5"/>
  </si>
  <si>
    <t>【（介護予防）福祉用具貸与・特定（介護予防）福祉用具販売】</t>
    <rPh sb="2" eb="4">
      <t>カイゴ</t>
    </rPh>
    <rPh sb="4" eb="6">
      <t>ヨボウ</t>
    </rPh>
    <rPh sb="7" eb="11">
      <t>フクシヨウグ</t>
    </rPh>
    <rPh sb="11" eb="13">
      <t>タイヨ</t>
    </rPh>
    <rPh sb="14" eb="16">
      <t>トクテイ</t>
    </rPh>
    <rPh sb="17" eb="19">
      <t>カイゴ</t>
    </rPh>
    <rPh sb="19" eb="21">
      <t>ヨボウ</t>
    </rPh>
    <rPh sb="22" eb="26">
      <t>フクシヨウグ</t>
    </rPh>
    <rPh sb="26" eb="28">
      <t>ハンバイ</t>
    </rPh>
    <phoneticPr fontId="5"/>
  </si>
  <si>
    <t>（２）　提供拒否の禁止</t>
    <rPh sb="4" eb="6">
      <t>テイキョウ</t>
    </rPh>
    <rPh sb="6" eb="8">
      <t>キョヒ</t>
    </rPh>
    <rPh sb="9" eb="11">
      <t>キンシ</t>
    </rPh>
    <phoneticPr fontId="5"/>
  </si>
  <si>
    <t>（８）　法定代理受領サービスの提供を受けるための援助　【貸与】</t>
    <rPh sb="28" eb="30">
      <t>タイヨ</t>
    </rPh>
    <phoneticPr fontId="5"/>
  </si>
  <si>
    <t>問2</t>
    <phoneticPr fontId="5"/>
  </si>
  <si>
    <t>介護予防福祉用具（特定介護予防福祉用具販売）の貸与(販売)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が必要です。</t>
    <rPh sb="11" eb="13">
      <t>カイゴ</t>
    </rPh>
    <rPh sb="13" eb="15">
      <t>ヨボウ</t>
    </rPh>
    <phoneticPr fontId="5"/>
  </si>
  <si>
    <t>　・当該指定福祉用具貸与（指定特定福祉用具販売）事業所内で他の職種を兼務している場合には、</t>
    <rPh sb="4" eb="6">
      <t>シテイ</t>
    </rPh>
    <phoneticPr fontId="5"/>
  </si>
  <si>
    <t>２．設備基準について</t>
    <rPh sb="2" eb="4">
      <t>セツビ</t>
    </rPh>
    <rPh sb="4" eb="6">
      <t>キジュン</t>
    </rPh>
    <phoneticPr fontId="5"/>
  </si>
  <si>
    <t>３．運営基準について</t>
    <rPh sb="2" eb="4">
      <t>ウンエイ</t>
    </rPh>
    <rPh sb="4" eb="6">
      <t>キジュン</t>
    </rPh>
    <phoneticPr fontId="5"/>
  </si>
  <si>
    <t>適切にできていなかったものについては、速やかに改善してください。</t>
    <rPh sb="0" eb="2">
      <t>テキセツ</t>
    </rPh>
    <rPh sb="19" eb="20">
      <t>スミ</t>
    </rPh>
    <phoneticPr fontId="5"/>
  </si>
  <si>
    <t>問7</t>
    <rPh sb="0" eb="1">
      <t>ト</t>
    </rPh>
    <phoneticPr fontId="5"/>
  </si>
  <si>
    <t>①車いす</t>
    <rPh sb="1" eb="2">
      <t>クルマ</t>
    </rPh>
    <phoneticPr fontId="5"/>
  </si>
  <si>
    <t>②車いす付属品</t>
    <rPh sb="1" eb="2">
      <t>クルマ</t>
    </rPh>
    <rPh sb="4" eb="6">
      <t>フゾク</t>
    </rPh>
    <rPh sb="6" eb="7">
      <t>ヒン</t>
    </rPh>
    <phoneticPr fontId="5"/>
  </si>
  <si>
    <t>③特殊寝台</t>
    <rPh sb="1" eb="3">
      <t>トクシュ</t>
    </rPh>
    <rPh sb="3" eb="5">
      <t>シンダイ</t>
    </rPh>
    <phoneticPr fontId="5"/>
  </si>
  <si>
    <t>④特殊寝台付属品</t>
    <rPh sb="1" eb="3">
      <t>トクシュ</t>
    </rPh>
    <rPh sb="3" eb="5">
      <t>シンダイ</t>
    </rPh>
    <rPh sb="5" eb="7">
      <t>フゾク</t>
    </rPh>
    <rPh sb="7" eb="8">
      <t>ヒン</t>
    </rPh>
    <phoneticPr fontId="5"/>
  </si>
  <si>
    <t>⑤床ずれ防止用具</t>
    <rPh sb="1" eb="2">
      <t>トコ</t>
    </rPh>
    <rPh sb="4" eb="6">
      <t>ボウシ</t>
    </rPh>
    <rPh sb="6" eb="8">
      <t>ヨウグ</t>
    </rPh>
    <phoneticPr fontId="5"/>
  </si>
  <si>
    <t>⑥体位変換器</t>
    <rPh sb="1" eb="3">
      <t>タイイ</t>
    </rPh>
    <rPh sb="3" eb="5">
      <t>ヘンカン</t>
    </rPh>
    <rPh sb="5" eb="6">
      <t>ウツワ</t>
    </rPh>
    <phoneticPr fontId="5"/>
  </si>
  <si>
    <t>⑦認知症老人徘徊感知機器</t>
    <rPh sb="1" eb="3">
      <t>ニンチ</t>
    </rPh>
    <rPh sb="3" eb="4">
      <t>ショウ</t>
    </rPh>
    <rPh sb="4" eb="6">
      <t>ロウジン</t>
    </rPh>
    <rPh sb="6" eb="8">
      <t>ハイカイ</t>
    </rPh>
    <rPh sb="8" eb="10">
      <t>カンチ</t>
    </rPh>
    <rPh sb="10" eb="12">
      <t>キキ</t>
    </rPh>
    <phoneticPr fontId="5"/>
  </si>
  <si>
    <t>⑧移動用リフト</t>
    <rPh sb="1" eb="4">
      <t>イドウヨウ</t>
    </rPh>
    <phoneticPr fontId="5"/>
  </si>
  <si>
    <t>⑨自動排泄処理装置（尿のみを自動的に吸引する機能のものを除く）</t>
    <rPh sb="1" eb="3">
      <t>ジドウ</t>
    </rPh>
    <rPh sb="3" eb="5">
      <t>ハイセツ</t>
    </rPh>
    <rPh sb="5" eb="7">
      <t>ショリ</t>
    </rPh>
    <rPh sb="7" eb="9">
      <t>ソウチ</t>
    </rPh>
    <rPh sb="10" eb="11">
      <t>ニョウ</t>
    </rPh>
    <rPh sb="14" eb="17">
      <t>ジドウテキ</t>
    </rPh>
    <rPh sb="18" eb="20">
      <t>キュウイン</t>
    </rPh>
    <rPh sb="22" eb="24">
      <t>キノウ</t>
    </rPh>
    <rPh sb="28" eb="29">
      <t>ノゾ</t>
    </rPh>
    <phoneticPr fontId="5"/>
  </si>
  <si>
    <t>（２０）　管理者の責務</t>
    <rPh sb="5" eb="8">
      <t>カンリシャ</t>
    </rPh>
    <rPh sb="9" eb="11">
      <t>セキム</t>
    </rPh>
    <phoneticPr fontId="5"/>
  </si>
  <si>
    <t>●　加　算　　（算定している加算について点検を行ってください。）</t>
    <rPh sb="2" eb="3">
      <t>カ</t>
    </rPh>
    <rPh sb="4" eb="5">
      <t>ザン</t>
    </rPh>
    <rPh sb="8" eb="10">
      <t>サンテイ</t>
    </rPh>
    <rPh sb="14" eb="16">
      <t>カサン</t>
    </rPh>
    <rPh sb="20" eb="22">
      <t>テンケン</t>
    </rPh>
    <rPh sb="23" eb="24">
      <t>オコナ</t>
    </rPh>
    <phoneticPr fontId="5"/>
  </si>
  <si>
    <t>点検者（職・氏名）※原則として管理者が行ってください。　</t>
    <phoneticPr fontId="5"/>
  </si>
  <si>
    <t>〒</t>
    <phoneticPr fontId="5"/>
  </si>
  <si>
    <t>　　 その職種名（例：福祉用具専門相談員）を記載してください。</t>
    <rPh sb="22" eb="24">
      <t>キサイ</t>
    </rPh>
    <phoneticPr fontId="5"/>
  </si>
  <si>
    <t>　　　　１週間あたりの勤務時間数を記載してください。</t>
    <phoneticPr fontId="5"/>
  </si>
  <si>
    <t>　　　　（例：○○ケアセンター（居宅介護支援事業）管理者　週20時間）</t>
    <phoneticPr fontId="5"/>
  </si>
  <si>
    <t>当該事業所で
兼務する職種</t>
    <phoneticPr fontId="5"/>
  </si>
  <si>
    <t xml:space="preserve"> 時間数
 (１週)</t>
    <phoneticPr fontId="5"/>
  </si>
  <si>
    <t>職 種</t>
    <phoneticPr fontId="5"/>
  </si>
  <si>
    <t>①</t>
    <phoneticPr fontId="5"/>
  </si>
  <si>
    <t>福祉用具の保管のために必要な設備</t>
    <phoneticPr fontId="5"/>
  </si>
  <si>
    <t>イ</t>
    <phoneticPr fontId="5"/>
  </si>
  <si>
    <t>清潔であること。</t>
    <phoneticPr fontId="5"/>
  </si>
  <si>
    <t>ロ</t>
    <phoneticPr fontId="5"/>
  </si>
  <si>
    <t>②</t>
    <phoneticPr fontId="5"/>
  </si>
  <si>
    <t>福祉用具の消毒のために必要な器材</t>
    <phoneticPr fontId="5"/>
  </si>
  <si>
    <t>福祉用具の搬出入に特別な措置が必要な場合の当該措置に要する費用</t>
    <phoneticPr fontId="5"/>
  </si>
  <si>
    <t>特定福祉用具の搬入に特別な措置が必要な場合の当該措置に要する費用</t>
    <phoneticPr fontId="5"/>
  </si>
  <si>
    <t>（１４）　保険給付の請求のための証明書（申請に必要となる書類等）の交付</t>
    <phoneticPr fontId="5"/>
  </si>
  <si>
    <t>③</t>
    <phoneticPr fontId="5"/>
  </si>
  <si>
    <t>領収書</t>
    <phoneticPr fontId="5"/>
  </si>
  <si>
    <t>④</t>
    <phoneticPr fontId="5"/>
  </si>
  <si>
    <t>当該特定福祉用具のパンフレットその他の当該特定福祉用具の概要</t>
    <phoneticPr fontId="5"/>
  </si>
  <si>
    <t>（１９）　利用者に関する市町村への通知</t>
    <phoneticPr fontId="5"/>
  </si>
  <si>
    <t>従業者の職種、員数及び職務の内容</t>
    <phoneticPr fontId="5"/>
  </si>
  <si>
    <t>営業日及び営業時間</t>
    <phoneticPr fontId="5"/>
  </si>
  <si>
    <t>⑤</t>
    <phoneticPr fontId="5"/>
  </si>
  <si>
    <t>通常の事業の実施地域</t>
    <phoneticPr fontId="5"/>
  </si>
  <si>
    <t>⑥</t>
    <phoneticPr fontId="5"/>
  </si>
  <si>
    <t>「日常生活範囲における移動の支援が特に必要と認められる者」「生活環境において段差の解消が必要と認められる者」については、該当する基本調査結果がないため、主治医からの情報及びサービス担当者会議等を通じて介護支援専門員が判断します。</t>
    <rPh sb="100" eb="102">
      <t>カイゴ</t>
    </rPh>
    <rPh sb="102" eb="104">
      <t>シエン</t>
    </rPh>
    <rPh sb="104" eb="106">
      <t>センモン</t>
    </rPh>
    <rPh sb="106" eb="107">
      <t>イン</t>
    </rPh>
    <phoneticPr fontId="5"/>
  </si>
  <si>
    <r>
      <t>　管理者は、暴力団員等又は暴力団員等と密接な関係を有する者</t>
    </r>
    <r>
      <rPr>
        <u/>
        <sz val="11"/>
        <rFont val="ＭＳ Ｐ明朝"/>
        <family val="1"/>
        <charset val="128"/>
      </rPr>
      <t>ではない</t>
    </r>
    <r>
      <rPr>
        <sz val="1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</si>
  <si>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</si>
  <si>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r>
      <t>　事業所の運営について、暴力団、暴力団員等から支配的な影響を</t>
    </r>
    <r>
      <rPr>
        <u/>
        <sz val="11"/>
        <rFont val="ＭＳ Ｐ明朝"/>
        <family val="1"/>
        <charset val="128"/>
      </rPr>
      <t>受けていない</t>
    </r>
    <r>
      <rPr>
        <sz val="1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5"/>
  </si>
  <si>
    <t>【貸与】＜消毒等を委託している場合＞</t>
    <rPh sb="1" eb="3">
      <t>タイヨ</t>
    </rPh>
    <phoneticPr fontId="5"/>
  </si>
  <si>
    <t>相模原市緑区（鳥屋、青根、牧野）に事業所が所在している。</t>
    <rPh sb="4" eb="6">
      <t>ミドリク</t>
    </rPh>
    <rPh sb="8" eb="9">
      <t>ヤ</t>
    </rPh>
    <phoneticPr fontId="5"/>
  </si>
  <si>
    <t>・勤務形態一覧表（点検月の前月分）</t>
    <rPh sb="3" eb="5">
      <t>ケイタイ</t>
    </rPh>
    <rPh sb="5" eb="7">
      <t>イチラン</t>
    </rPh>
    <rPh sb="9" eb="11">
      <t>テンケン</t>
    </rPh>
    <rPh sb="11" eb="12">
      <t>ヅキ</t>
    </rPh>
    <rPh sb="13" eb="15">
      <t>ゼンゲツ</t>
    </rPh>
    <rPh sb="15" eb="16">
      <t>ブン</t>
    </rPh>
    <phoneticPr fontId="5"/>
  </si>
  <si>
    <t>◎「勤務形態一覧表」等を添付してください。</t>
    <rPh sb="2" eb="4">
      <t>キンム</t>
    </rPh>
    <rPh sb="4" eb="6">
      <t>ケイタイ</t>
    </rPh>
    <rPh sb="6" eb="9">
      <t>イチランヒョウ</t>
    </rPh>
    <rPh sb="10" eb="11">
      <t>トウ</t>
    </rPh>
    <rPh sb="12" eb="14">
      <t>テンプ</t>
    </rPh>
    <phoneticPr fontId="5"/>
  </si>
  <si>
    <t>電話番号</t>
    <rPh sb="0" eb="2">
      <t>デンワ</t>
    </rPh>
    <rPh sb="2" eb="4">
      <t>バンゴウ</t>
    </rPh>
    <phoneticPr fontId="5"/>
  </si>
  <si>
    <t>福祉用具貸与</t>
    <rPh sb="0" eb="2">
      <t>フクシ</t>
    </rPh>
    <rPh sb="2" eb="4">
      <t>ヨウグ</t>
    </rPh>
    <rPh sb="4" eb="6">
      <t>タイヨ</t>
    </rPh>
    <phoneticPr fontId="5"/>
  </si>
  <si>
    <t>介護予防福祉用具貸与</t>
    <phoneticPr fontId="5"/>
  </si>
  <si>
    <t>特定福祉用具販売</t>
    <phoneticPr fontId="5"/>
  </si>
  <si>
    <t>特定介護予防福祉用具販売</t>
    <phoneticPr fontId="5"/>
  </si>
  <si>
    <r>
      <rPr>
        <sz val="12"/>
        <rFont val="ＭＳ Ｐゴシック"/>
        <family val="3"/>
        <charset val="128"/>
      </rPr>
      <t>実施サービス</t>
    </r>
    <r>
      <rPr>
        <sz val="12"/>
        <rFont val="ＭＳ 明朝"/>
        <family val="1"/>
        <charset val="128"/>
      </rPr>
      <t xml:space="preserve">
</t>
    </r>
    <r>
      <rPr>
        <sz val="9"/>
        <rFont val="ＭＳ 明朝"/>
        <family val="1"/>
        <charset val="128"/>
      </rPr>
      <t>※該当するものに○</t>
    </r>
    <rPh sb="0" eb="2">
      <t>ジッシ</t>
    </rPh>
    <rPh sb="8" eb="10">
      <t>ガイトウ</t>
    </rPh>
    <phoneticPr fontId="5"/>
  </si>
  <si>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</si>
  <si>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</si>
  <si>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</si>
  <si>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</si>
  <si>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</si>
  <si>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</si>
  <si>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事業所の営業日、営業時間、サービス提供日又はサービス提供時間</t>
    <phoneticPr fontId="5"/>
  </si>
  <si>
    <t>ウ</t>
    <phoneticPr fontId="5"/>
  </si>
  <si>
    <t>エ</t>
    <phoneticPr fontId="5"/>
  </si>
  <si>
    <t>通常の事業の実施地域</t>
    <phoneticPr fontId="5"/>
  </si>
  <si>
    <t>オ</t>
    <phoneticPr fontId="5"/>
  </si>
  <si>
    <t>従業者の勤務体制</t>
    <phoneticPr fontId="5"/>
  </si>
  <si>
    <t>カ</t>
    <phoneticPr fontId="5"/>
  </si>
  <si>
    <t>事故発生時の対応</t>
    <phoneticPr fontId="5"/>
  </si>
  <si>
    <t>キ</t>
    <phoneticPr fontId="5"/>
  </si>
  <si>
    <t>苦情・相談体制（事業所担当、市町村、国民健康保険団体連合会などの窓口も記載）</t>
    <phoneticPr fontId="5"/>
  </si>
  <si>
    <t>ク</t>
    <phoneticPr fontId="5"/>
  </si>
  <si>
    <t>その他利用申込者がサービスを選択するために必要な重要事項</t>
    <phoneticPr fontId="5"/>
  </si>
  <si>
    <t>サービスの内容及び利用料その他の費用の額</t>
    <phoneticPr fontId="5"/>
  </si>
  <si>
    <t>　居宅サービスと介護予防サービスを一体として重要事項説明書を作成する場合、それぞれの内容が記載されている。</t>
    <rPh sb="1" eb="3">
      <t>キョタク</t>
    </rPh>
    <rPh sb="8" eb="10">
      <t>カイゴ</t>
    </rPh>
    <rPh sb="10" eb="12">
      <t>ヨボウ</t>
    </rPh>
    <rPh sb="17" eb="19">
      <t>イッタイ</t>
    </rPh>
    <rPh sb="22" eb="24">
      <t>ジュウヨウ</t>
    </rPh>
    <rPh sb="24" eb="26">
      <t>ジコウ</t>
    </rPh>
    <rPh sb="26" eb="29">
      <t>セツメイショ</t>
    </rPh>
    <rPh sb="30" eb="32">
      <t>サクセイ</t>
    </rPh>
    <rPh sb="34" eb="36">
      <t>バアイ</t>
    </rPh>
    <rPh sb="42" eb="44">
      <t>ナイヨウ</t>
    </rPh>
    <rPh sb="45" eb="47">
      <t>キサイ</t>
    </rPh>
    <phoneticPr fontId="5"/>
  </si>
  <si>
    <t>（５）　要介護・要支援認定の申請に係る援助</t>
    <rPh sb="4" eb="7">
      <t>ヨウカイゴ</t>
    </rPh>
    <rPh sb="8" eb="11">
      <t>ヨウシエン</t>
    </rPh>
    <rPh sb="11" eb="13">
      <t>ニンテイ</t>
    </rPh>
    <rPh sb="14" eb="16">
      <t>シンセイ</t>
    </rPh>
    <rPh sb="17" eb="18">
      <t>カカ</t>
    </rPh>
    <rPh sb="19" eb="21">
      <t>エンジョ</t>
    </rPh>
    <phoneticPr fontId="5"/>
  </si>
  <si>
    <t>※</t>
    <phoneticPr fontId="5"/>
  </si>
  <si>
    <t>※</t>
    <phoneticPr fontId="5"/>
  </si>
  <si>
    <t>通常の事業の実施地域以外の地域においてサービスを行う場合の交通費</t>
    <phoneticPr fontId="5"/>
  </si>
  <si>
    <t>問8</t>
    <rPh sb="0" eb="1">
      <t>ト</t>
    </rPh>
    <phoneticPr fontId="5"/>
  </si>
  <si>
    <t>問5</t>
    <rPh sb="0" eb="1">
      <t>トイ</t>
    </rPh>
    <phoneticPr fontId="5"/>
  </si>
  <si>
    <t>4．介護報酬の算定について</t>
    <rPh sb="2" eb="4">
      <t>カイゴ</t>
    </rPh>
    <rPh sb="4" eb="6">
      <t>ホウシュウ</t>
    </rPh>
    <rPh sb="7" eb="9">
      <t>サンテイ</t>
    </rPh>
    <phoneticPr fontId="5"/>
  </si>
  <si>
    <t>　福祉用具専門相談員が介護保険外の業務と兼務している場合、勤務時間を按分している。</t>
    <phoneticPr fontId="5"/>
  </si>
  <si>
    <t>　事務室、利用申込（購入申込）の受付、相談等に対応するのに適切な相談室（相談スペース）を確保している。</t>
    <rPh sb="5" eb="7">
      <t>リヨウ</t>
    </rPh>
    <rPh sb="7" eb="9">
      <t>モウシコミ</t>
    </rPh>
    <rPh sb="16" eb="18">
      <t>ウケツケ</t>
    </rPh>
    <rPh sb="19" eb="21">
      <t>ソウダン</t>
    </rPh>
    <rPh sb="21" eb="22">
      <t>トウ</t>
    </rPh>
    <rPh sb="23" eb="25">
      <t>タイオウ</t>
    </rPh>
    <rPh sb="29" eb="31">
      <t>テキセツ</t>
    </rPh>
    <rPh sb="36" eb="38">
      <t>ソウダン</t>
    </rPh>
    <rPh sb="44" eb="46">
      <t>カクホ</t>
    </rPh>
    <phoneticPr fontId="5"/>
  </si>
  <si>
    <t>　事業所のレイアウトを変更する場合は、市に届け出ている。</t>
    <rPh sb="1" eb="4">
      <t>ジギョウショ</t>
    </rPh>
    <rPh sb="11" eb="13">
      <t>ヘンコウ</t>
    </rPh>
    <rPh sb="15" eb="17">
      <t>バアイ</t>
    </rPh>
    <rPh sb="19" eb="20">
      <t>シ</t>
    </rPh>
    <rPh sb="21" eb="22">
      <t>トド</t>
    </rPh>
    <rPh sb="23" eb="24">
      <t>デ</t>
    </rPh>
    <phoneticPr fontId="5"/>
  </si>
  <si>
    <t>　福祉用具の保管及び消毒のために必要な次の設備及び器材を有している（他の事業者に委託する場合は不要）。　　</t>
    <rPh sb="40" eb="42">
      <t>イタク</t>
    </rPh>
    <rPh sb="47" eb="49">
      <t>フヨウ</t>
    </rPh>
    <phoneticPr fontId="5"/>
  </si>
  <si>
    <t>　正当な理由なくサービスの提供を拒んでいない。</t>
    <phoneticPr fontId="5"/>
  </si>
  <si>
    <t>　サービスの提供を求められた場合は、その者の提示する被保険者証によって、被保険者資格、要介護認定の有無及び要介護認定の有効期間を確かめている。</t>
    <phoneticPr fontId="5"/>
  </si>
  <si>
    <t>　被保険者証に、認定審査会意見が記載されているときは、当該認定審査会意見に配慮して、サービスを提供するように努めている。</t>
    <phoneticPr fontId="5"/>
  </si>
  <si>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5"/>
  </si>
  <si>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5"/>
  </si>
  <si>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phoneticPr fontId="5"/>
  </si>
  <si>
    <t>　やむを得ない理由がない限り、サービス担当者会議に出席している。また、欠席に伴い介護支援専門員から意見照会があった場合は意見を述べている。</t>
    <rPh sb="35" eb="37">
      <t>ケッセキ</t>
    </rPh>
    <rPh sb="38" eb="39">
      <t>トモナ</t>
    </rPh>
    <rPh sb="40" eb="42">
      <t>カイゴ</t>
    </rPh>
    <rPh sb="42" eb="44">
      <t>シエン</t>
    </rPh>
    <rPh sb="44" eb="47">
      <t>センモンイン</t>
    </rPh>
    <rPh sb="49" eb="51">
      <t>イケン</t>
    </rPh>
    <rPh sb="51" eb="53">
      <t>ショウカイ</t>
    </rPh>
    <rPh sb="57" eb="59">
      <t>バアイ</t>
    </rPh>
    <rPh sb="60" eb="62">
      <t>イケン</t>
    </rPh>
    <rPh sb="63" eb="64">
      <t>ノ</t>
    </rPh>
    <phoneticPr fontId="5"/>
  </si>
  <si>
    <t>　取り扱う福祉用具の種類及び材質等からみて適切な消毒効果を有するものであること。</t>
    <phoneticPr fontId="5"/>
  </si>
  <si>
    <t>→　別添の「従業者の勤務の体制及び勤務形態一覧表」で確認してください。</t>
    <phoneticPr fontId="5"/>
  </si>
  <si>
    <t>　福祉用具専門相談員を、常勤換算方法で２以上配置している。</t>
    <rPh sb="1" eb="3">
      <t>フクシ</t>
    </rPh>
    <rPh sb="3" eb="5">
      <t>ヨウグ</t>
    </rPh>
    <rPh sb="5" eb="7">
      <t>センモン</t>
    </rPh>
    <rPh sb="7" eb="10">
      <t>ソウダンイン</t>
    </rPh>
    <rPh sb="12" eb="14">
      <t>ジョウキン</t>
    </rPh>
    <rPh sb="14" eb="16">
      <t>カンサン</t>
    </rPh>
    <rPh sb="16" eb="18">
      <t>ホウホウ</t>
    </rPh>
    <rPh sb="20" eb="22">
      <t>イジョウ</t>
    </rPh>
    <rPh sb="22" eb="24">
      <t>ハイチ</t>
    </rPh>
    <phoneticPr fontId="5"/>
  </si>
  <si>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サービスの提供を法定代理受領サービスとして受けることができる旨を説明すること、居宅介護支援事業者等に関する情報を提供することその他の法定代理受領サービスを行うために必要な援助を行っている。</t>
    <phoneticPr fontId="5"/>
  </si>
  <si>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5"/>
  </si>
  <si>
    <t>通常、利用者は法定代理受領サービスとして訪問介護サービスを受け、１割負担分を事業所へ支払いますが、例えば、自己作成プランで予め市町村に届け出ていない場合等は償還払（一旦全額自己負担した後に保険者負担分の還付を受けること）となります。事業所にこうした利用者がいない場合、回答欄に斜線を引いておいてください。</t>
    <rPh sb="0" eb="2">
      <t>ツウジョウ</t>
    </rPh>
    <rPh sb="3" eb="6">
      <t>リヨウシャ</t>
    </rPh>
    <rPh sb="20" eb="22">
      <t>ホウモン</t>
    </rPh>
    <rPh sb="22" eb="24">
      <t>カイゴ</t>
    </rPh>
    <rPh sb="29" eb="30">
      <t>ウ</t>
    </rPh>
    <rPh sb="33" eb="34">
      <t>ワリ</t>
    </rPh>
    <rPh sb="34" eb="36">
      <t>フタン</t>
    </rPh>
    <rPh sb="36" eb="37">
      <t>ブン</t>
    </rPh>
    <rPh sb="38" eb="41">
      <t>ジギョウショ</t>
    </rPh>
    <rPh sb="42" eb="44">
      <t>シハラ</t>
    </rPh>
    <rPh sb="49" eb="50">
      <t>タト</t>
    </rPh>
    <rPh sb="53" eb="55">
      <t>ジコ</t>
    </rPh>
    <rPh sb="55" eb="57">
      <t>サクセイ</t>
    </rPh>
    <rPh sb="61" eb="62">
      <t>アラカジ</t>
    </rPh>
    <rPh sb="63" eb="66">
      <t>シチョウソン</t>
    </rPh>
    <rPh sb="67" eb="68">
      <t>トド</t>
    </rPh>
    <rPh sb="69" eb="70">
      <t>デ</t>
    </rPh>
    <rPh sb="74" eb="76">
      <t>バアイ</t>
    </rPh>
    <rPh sb="76" eb="77">
      <t>トウ</t>
    </rPh>
    <rPh sb="78" eb="80">
      <t>ショウカン</t>
    </rPh>
    <rPh sb="80" eb="81">
      <t>バラ</t>
    </rPh>
    <rPh sb="82" eb="84">
      <t>イッタン</t>
    </rPh>
    <rPh sb="84" eb="86">
      <t>ゼンガク</t>
    </rPh>
    <rPh sb="86" eb="88">
      <t>ジコ</t>
    </rPh>
    <rPh sb="88" eb="90">
      <t>フタン</t>
    </rPh>
    <rPh sb="92" eb="93">
      <t>ノチ</t>
    </rPh>
    <rPh sb="94" eb="97">
      <t>ホケンシャ</t>
    </rPh>
    <rPh sb="97" eb="99">
      <t>フタン</t>
    </rPh>
    <rPh sb="99" eb="100">
      <t>ブン</t>
    </rPh>
    <rPh sb="101" eb="103">
      <t>カンプ</t>
    </rPh>
    <rPh sb="104" eb="105">
      <t>ウ</t>
    </rPh>
    <rPh sb="116" eb="119">
      <t>ジギョウショ</t>
    </rPh>
    <rPh sb="124" eb="127">
      <t>リヨウシャ</t>
    </rPh>
    <rPh sb="131" eb="133">
      <t>バアイ</t>
    </rPh>
    <rPh sb="134" eb="136">
      <t>カイトウ</t>
    </rPh>
    <rPh sb="136" eb="137">
      <t>ラン</t>
    </rPh>
    <rPh sb="138" eb="140">
      <t>シャセン</t>
    </rPh>
    <rPh sb="141" eb="142">
      <t>ヒ</t>
    </rPh>
    <phoneticPr fontId="5"/>
  </si>
  <si>
    <t>　居宅サービス計画又は介護予防サービス計画が作成されている場合は、当該計画に沿ったサービスを提供している。</t>
    <phoneticPr fontId="5"/>
  </si>
  <si>
    <t>　従業者に身分を証する書類を携行させ、利用者又はその家族から求められたときは、これを提示すべき旨を指導している。</t>
    <rPh sb="1" eb="4">
      <t>ジュウギョウシャ</t>
    </rPh>
    <phoneticPr fontId="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</si>
  <si>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5"/>
  </si>
  <si>
    <t>　法定代理受領サービスに該当する指定(介護予防)福祉用具貸与を提供した際には、その利用者から利用料の一部として、当該指定(介護予防)福祉用具貸与に係る居宅介護サービス（介護予防サービス）費用基準額から当該事業者に支払われる居宅介護サービス費（介護予防サービス）の額を控除して得た額の支払を受けている。</t>
    <rPh sb="19" eb="21">
      <t>カイゴ</t>
    </rPh>
    <rPh sb="21" eb="23">
      <t>ヨボウ</t>
    </rPh>
    <phoneticPr fontId="5"/>
  </si>
  <si>
    <t>　法定代理受領サービスに該当しない指定(介護予防)福祉用具貸与を提供した際にその利用者から支払を受ける利用料の額と、指定(介護予防)福祉用具貸与に係る居宅介護サービス(介護予防サービス)費用基準額との間に、不合理な差額が生じないようにしている。</t>
    <phoneticPr fontId="5"/>
  </si>
  <si>
    <r>
      <t>　問１・問２を除き、</t>
    </r>
    <r>
      <rPr>
        <u/>
        <sz val="11"/>
        <rFont val="ＭＳ Ｐ明朝"/>
        <family val="1"/>
        <charset val="128"/>
      </rPr>
      <t>次に掲げる費用以外の額</t>
    </r>
    <r>
      <rPr>
        <sz val="11"/>
        <rFont val="ＭＳ Ｐ明朝"/>
        <family val="1"/>
        <charset val="128"/>
      </rPr>
      <t>を利用者から受けとっていない。</t>
    </r>
    <rPh sb="1" eb="2">
      <t>トイ</t>
    </rPh>
    <rPh sb="4" eb="5">
      <t>トイ</t>
    </rPh>
    <rPh sb="7" eb="8">
      <t>ノゾ</t>
    </rPh>
    <rPh sb="10" eb="11">
      <t>ツギ</t>
    </rPh>
    <rPh sb="12" eb="13">
      <t>カカ</t>
    </rPh>
    <rPh sb="15" eb="17">
      <t>ヒヨウ</t>
    </rPh>
    <rPh sb="17" eb="19">
      <t>イガイ</t>
    </rPh>
    <rPh sb="20" eb="21">
      <t>ガク</t>
    </rPh>
    <rPh sb="22" eb="25">
      <t>リヨウシャ</t>
    </rPh>
    <rPh sb="27" eb="28">
      <t>ウ</t>
    </rPh>
    <phoneticPr fontId="5"/>
  </si>
  <si>
    <t>　サービスの提供に当たっては、あらかじめ、利用者又はその家族に対し、当該サービスの内容及び費用について説明を行い、利用者の同意を得ている。</t>
    <phoneticPr fontId="5"/>
  </si>
  <si>
    <t>　指定特定福祉用具販売を提供した際には、現に当該特定福祉用具の購入に要した費用の額の支払を受けている。</t>
    <phoneticPr fontId="5"/>
  </si>
  <si>
    <r>
      <t>　問１以外で</t>
    </r>
    <r>
      <rPr>
        <u/>
        <sz val="11"/>
        <rFont val="ＭＳ Ｐ明朝"/>
        <family val="1"/>
        <charset val="128"/>
      </rPr>
      <t>次に掲げる費用以外の額</t>
    </r>
    <r>
      <rPr>
        <sz val="11"/>
        <rFont val="ＭＳ Ｐ明朝"/>
        <family val="1"/>
        <charset val="128"/>
      </rPr>
      <t>を利用者から受けとっていない。</t>
    </r>
    <rPh sb="1" eb="2">
      <t>トイ</t>
    </rPh>
    <rPh sb="3" eb="5">
      <t>イガイ</t>
    </rPh>
    <rPh sb="6" eb="7">
      <t>ツギ</t>
    </rPh>
    <rPh sb="8" eb="9">
      <t>カカ</t>
    </rPh>
    <rPh sb="11" eb="13">
      <t>ヒヨウ</t>
    </rPh>
    <rPh sb="13" eb="15">
      <t>イガイ</t>
    </rPh>
    <rPh sb="16" eb="17">
      <t>ガク</t>
    </rPh>
    <rPh sb="18" eb="21">
      <t>リヨウシャ</t>
    </rPh>
    <rPh sb="23" eb="24">
      <t>ウ</t>
    </rPh>
    <phoneticPr fontId="5"/>
  </si>
  <si>
    <t>通常の事業の実施地域以外の地域においてサービスを行う場合の交通費</t>
    <phoneticPr fontId="5"/>
  </si>
  <si>
    <t>　指定福祉用具貸与事業者は、法定代理受領サービスに該当しない指定福祉用具貸与に係る利用料の支払を受けた場合は、提供した指定福祉用具貸与の種目、品名、費用の額その他必要と認められる事項を記載したサービス提供証明書を利用者に対して交付している。</t>
    <phoneticPr fontId="5"/>
  </si>
  <si>
    <t>　指定特定福祉用具販売に係る販売費用の額の支払を受けた場合は、次の各号に掲げる事項を記載した書面を利用者に対して交付している。</t>
    <rPh sb="1" eb="3">
      <t>シテイ</t>
    </rPh>
    <rPh sb="3" eb="5">
      <t>トクテイ</t>
    </rPh>
    <rPh sb="5" eb="7">
      <t>フクシ</t>
    </rPh>
    <rPh sb="7" eb="9">
      <t>ヨウグ</t>
    </rPh>
    <rPh sb="9" eb="11">
      <t>ハンバイ</t>
    </rPh>
    <rPh sb="12" eb="13">
      <t>カカワ</t>
    </rPh>
    <rPh sb="14" eb="16">
      <t>ハンバイ</t>
    </rPh>
    <rPh sb="16" eb="18">
      <t>ヒヨウ</t>
    </rPh>
    <rPh sb="19" eb="20">
      <t>ガク</t>
    </rPh>
    <rPh sb="21" eb="23">
      <t>シハライ</t>
    </rPh>
    <rPh sb="24" eb="25">
      <t>ウ</t>
    </rPh>
    <rPh sb="27" eb="29">
      <t>バアイ</t>
    </rPh>
    <rPh sb="31" eb="32">
      <t>ツギ</t>
    </rPh>
    <rPh sb="33" eb="35">
      <t>カクゴウ</t>
    </rPh>
    <rPh sb="36" eb="37">
      <t>カカ</t>
    </rPh>
    <rPh sb="39" eb="41">
      <t>ジコウ</t>
    </rPh>
    <rPh sb="42" eb="44">
      <t>キサイ</t>
    </rPh>
    <rPh sb="46" eb="48">
      <t>ショメン</t>
    </rPh>
    <rPh sb="49" eb="52">
      <t>リヨウシャ</t>
    </rPh>
    <rPh sb="53" eb="54">
      <t>タイ</t>
    </rPh>
    <rPh sb="56" eb="58">
      <t>コウフ</t>
    </rPh>
    <phoneticPr fontId="5"/>
  </si>
  <si>
    <t>販売した特定福祉用具の種目及び品目の名称及び販売費用の額その他必要と認められる事項を記載した証明書</t>
    <phoneticPr fontId="5"/>
  </si>
  <si>
    <t>（１５）　指定福祉用具貸与・指定特定福祉用具販売の基本取扱方針</t>
    <rPh sb="14" eb="16">
      <t>シテイ</t>
    </rPh>
    <rPh sb="16" eb="18">
      <t>トクテイ</t>
    </rPh>
    <rPh sb="18" eb="20">
      <t>フクシ</t>
    </rPh>
    <rPh sb="20" eb="22">
      <t>ヨウグ</t>
    </rPh>
    <rPh sb="22" eb="24">
      <t>ハンバイ</t>
    </rPh>
    <rPh sb="25" eb="27">
      <t>キホン</t>
    </rPh>
    <rPh sb="27" eb="29">
      <t>トリアツカイ</t>
    </rPh>
    <phoneticPr fontId="5"/>
  </si>
  <si>
    <t>　指定福祉用具貸与・指定特定福祉用具販売は、利用者の要介護状態の軽減又は悪化の防止並びに利用者を介護する者の負担の軽減に資するよう、その目標を設定し、計画的に行っている。</t>
    <rPh sb="7" eb="9">
      <t>タイヨ</t>
    </rPh>
    <rPh sb="10" eb="12">
      <t>シテイ</t>
    </rPh>
    <rPh sb="12" eb="14">
      <t>トクテイ</t>
    </rPh>
    <rPh sb="14" eb="16">
      <t>フクシ</t>
    </rPh>
    <rPh sb="16" eb="18">
      <t>ヨウグ</t>
    </rPh>
    <rPh sb="18" eb="20">
      <t>ハンバイ</t>
    </rPh>
    <rPh sb="68" eb="70">
      <t>モクヒョウ</t>
    </rPh>
    <rPh sb="71" eb="73">
      <t>セッテイ</t>
    </rPh>
    <rPh sb="75" eb="77">
      <t>ケイカク</t>
    </rPh>
    <rPh sb="77" eb="78">
      <t>テキ</t>
    </rPh>
    <phoneticPr fontId="5"/>
  </si>
  <si>
    <t>　指定福祉用具貸与・指定特定福祉用具販売事業者は、常に、清潔かつ安全で正常な機能を有する福祉用具（特定福祉用具）を貸与（販売）している。</t>
    <rPh sb="60" eb="62">
      <t>ハンバイ</t>
    </rPh>
    <phoneticPr fontId="5"/>
  </si>
  <si>
    <t>　指定福祉用具貸与・指定特定福祉用具販売事業者は、自らその提供するサービスの質の評価を行い、常にその改善を図っている。</t>
    <rPh sb="1" eb="3">
      <t>シテイ</t>
    </rPh>
    <rPh sb="3" eb="5">
      <t>フクシ</t>
    </rPh>
    <rPh sb="5" eb="7">
      <t>ヨウグ</t>
    </rPh>
    <rPh sb="7" eb="9">
      <t>タイヨ</t>
    </rPh>
    <rPh sb="20" eb="23">
      <t>ジギョウシャ</t>
    </rPh>
    <rPh sb="25" eb="26">
      <t>ミズカ</t>
    </rPh>
    <rPh sb="29" eb="31">
      <t>テイキョウ</t>
    </rPh>
    <rPh sb="38" eb="39">
      <t>シツ</t>
    </rPh>
    <rPh sb="40" eb="42">
      <t>ヒョウカ</t>
    </rPh>
    <rPh sb="43" eb="44">
      <t>オコナ</t>
    </rPh>
    <rPh sb="46" eb="47">
      <t>ツネ</t>
    </rPh>
    <rPh sb="50" eb="52">
      <t>カイゼン</t>
    </rPh>
    <rPh sb="53" eb="54">
      <t>ハカ</t>
    </rPh>
    <phoneticPr fontId="5"/>
  </si>
  <si>
    <t>　貸与する福祉用具の機能、安全性、衛生状態等に関し、点検を行っている。</t>
    <phoneticPr fontId="5"/>
  </si>
  <si>
    <t>　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る。</t>
    <rPh sb="1" eb="3">
      <t>トクテイ</t>
    </rPh>
    <rPh sb="3" eb="5">
      <t>フクシ</t>
    </rPh>
    <rPh sb="5" eb="7">
      <t>ヨウグ</t>
    </rPh>
    <rPh sb="7" eb="9">
      <t>ハンバイ</t>
    </rPh>
    <rPh sb="9" eb="11">
      <t>ケイカク</t>
    </rPh>
    <rPh sb="12" eb="13">
      <t>モト</t>
    </rPh>
    <phoneticPr fontId="5"/>
  </si>
  <si>
    <t>　販売する特定福祉用具の機能、安全性、衛生状態等に関し、点検を行っている。</t>
    <phoneticPr fontId="5"/>
  </si>
  <si>
    <t>　利用者の身体の状況等に応じて特定福祉用具の調整を行うとともに、特定福祉用具の使用方法、使用上の留意事項等を記載した文書を利用者に交付し、十分な説明を行った上で、必要に応じて利用者に実際に当該特定福祉用具を使用させながら使用方法の指導を行っている。</t>
    <rPh sb="118" eb="119">
      <t>オコナ</t>
    </rPh>
    <phoneticPr fontId="5"/>
  </si>
  <si>
    <t>　居宅サービス計画に指定特定福祉用具販売が位置づけられる場合には、当該計画に特定福祉用具販売が必要な理由が記載されるように必要な措置を講じている。</t>
    <phoneticPr fontId="5"/>
  </si>
  <si>
    <t>　居宅サービス計画に指定福祉用具貸与が位置づけられる場合には、当該計画に福祉用具貸与が必要な理由が記載されるように必要な措置を講じている。</t>
    <phoneticPr fontId="5"/>
  </si>
  <si>
    <t>　福祉用具貸与と特定福祉用具販売の両方の利用がある場合は、計画を一体のものとして作成している。</t>
    <rPh sb="1" eb="3">
      <t>フクシ</t>
    </rPh>
    <rPh sb="3" eb="5">
      <t>ヨウグ</t>
    </rPh>
    <rPh sb="5" eb="7">
      <t>タイヨ</t>
    </rPh>
    <rPh sb="8" eb="10">
      <t>トクテイ</t>
    </rPh>
    <rPh sb="10" eb="12">
      <t>フクシ</t>
    </rPh>
    <rPh sb="12" eb="14">
      <t>ヨウグ</t>
    </rPh>
    <rPh sb="14" eb="16">
      <t>ハンバイ</t>
    </rPh>
    <rPh sb="17" eb="19">
      <t>リョウホウ</t>
    </rPh>
    <rPh sb="20" eb="22">
      <t>リヨウ</t>
    </rPh>
    <rPh sb="25" eb="27">
      <t>バアイ</t>
    </rPh>
    <rPh sb="29" eb="31">
      <t>ケイカク</t>
    </rPh>
    <rPh sb="32" eb="34">
      <t>イッタイ</t>
    </rPh>
    <rPh sb="40" eb="42">
      <t>サクセイ</t>
    </rPh>
    <phoneticPr fontId="5"/>
  </si>
  <si>
    <t>　既に居宅サービス計画が作成されている場合は、当該居宅サービス計画の内容に沿って福祉用具貸与計画（特定福祉用具販売計画）を作成している。</t>
    <rPh sb="25" eb="27">
      <t>キョタク</t>
    </rPh>
    <rPh sb="40" eb="42">
      <t>フクシ</t>
    </rPh>
    <rPh sb="42" eb="44">
      <t>ヨウグ</t>
    </rPh>
    <rPh sb="44" eb="46">
      <t>タイヨ</t>
    </rPh>
    <rPh sb="46" eb="48">
      <t>ケイカク</t>
    </rPh>
    <rPh sb="49" eb="51">
      <t>トクテイ</t>
    </rPh>
    <rPh sb="51" eb="53">
      <t>フクシ</t>
    </rPh>
    <rPh sb="53" eb="55">
      <t>ヨウグ</t>
    </rPh>
    <rPh sb="55" eb="57">
      <t>ハンバイ</t>
    </rPh>
    <rPh sb="57" eb="59">
      <t>ケイカク</t>
    </rPh>
    <phoneticPr fontId="5"/>
  </si>
  <si>
    <t>　福祉用具専門相談員は、福祉用具貸与計画（特定福祉用具販売計画）の作成に当たっては、その内容について利用者又はその家族に対して説明し、利用者の同意を得ている。</t>
    <rPh sb="1" eb="3">
      <t>フクシ</t>
    </rPh>
    <rPh sb="3" eb="5">
      <t>ヨウグ</t>
    </rPh>
    <rPh sb="5" eb="7">
      <t>センモン</t>
    </rPh>
    <rPh sb="7" eb="10">
      <t>ソウダンイン</t>
    </rPh>
    <rPh sb="12" eb="14">
      <t>フクシ</t>
    </rPh>
    <rPh sb="14" eb="16">
      <t>ヨウグ</t>
    </rPh>
    <rPh sb="16" eb="18">
      <t>タイヨ</t>
    </rPh>
    <rPh sb="18" eb="20">
      <t>ケイカク</t>
    </rPh>
    <rPh sb="21" eb="23">
      <t>トクテイ</t>
    </rPh>
    <rPh sb="23" eb="25">
      <t>フクシ</t>
    </rPh>
    <rPh sb="25" eb="27">
      <t>ヨウグ</t>
    </rPh>
    <rPh sb="27" eb="29">
      <t>ハンバイ</t>
    </rPh>
    <rPh sb="29" eb="31">
      <t>ケイカク</t>
    </rPh>
    <rPh sb="44" eb="46">
      <t>ナイヨウ</t>
    </rPh>
    <phoneticPr fontId="5"/>
  </si>
  <si>
    <t>　居宅介護支援事業所又は介護予防支援事業所から求めがあった場合は、福祉用具貸与計画（特定福祉用具販売計画）を提供している。</t>
    <phoneticPr fontId="5"/>
  </si>
  <si>
    <t>　福祉用具専門相談員は、介護予防福祉用具貸与計画の作成後、当該介護予防福祉用具貸与計画の実施状況の把握を行い、モニタリングの結果を介護予防サービス計画を作成した指定介護予防支事業者に報告している。</t>
    <rPh sb="1" eb="3">
      <t>フクシ</t>
    </rPh>
    <rPh sb="3" eb="5">
      <t>ヨウグ</t>
    </rPh>
    <rPh sb="5" eb="7">
      <t>センモン</t>
    </rPh>
    <rPh sb="7" eb="10">
      <t>ソウダンイン</t>
    </rPh>
    <rPh sb="12" eb="14">
      <t>カイゴ</t>
    </rPh>
    <rPh sb="14" eb="16">
      <t>ヨボウ</t>
    </rPh>
    <rPh sb="16" eb="18">
      <t>フクシ</t>
    </rPh>
    <rPh sb="18" eb="20">
      <t>ヨウグ</t>
    </rPh>
    <rPh sb="20" eb="22">
      <t>タイヨ</t>
    </rPh>
    <rPh sb="22" eb="24">
      <t>ケイカク</t>
    </rPh>
    <rPh sb="25" eb="27">
      <t>サクセイ</t>
    </rPh>
    <rPh sb="27" eb="28">
      <t>ゴ</t>
    </rPh>
    <rPh sb="29" eb="31">
      <t>トウガイ</t>
    </rPh>
    <rPh sb="31" eb="33">
      <t>カイゴ</t>
    </rPh>
    <rPh sb="33" eb="35">
      <t>ヨボウ</t>
    </rPh>
    <rPh sb="35" eb="37">
      <t>フクシ</t>
    </rPh>
    <rPh sb="37" eb="39">
      <t>ヨウグ</t>
    </rPh>
    <rPh sb="39" eb="41">
      <t>タイヨ</t>
    </rPh>
    <rPh sb="41" eb="43">
      <t>ケイカク</t>
    </rPh>
    <rPh sb="44" eb="46">
      <t>ジッシ</t>
    </rPh>
    <rPh sb="46" eb="48">
      <t>ジョウキョウ</t>
    </rPh>
    <rPh sb="62" eb="64">
      <t>ケッカ</t>
    </rPh>
    <rPh sb="65" eb="67">
      <t>カイゴ</t>
    </rPh>
    <rPh sb="67" eb="69">
      <t>ヨボウ</t>
    </rPh>
    <rPh sb="73" eb="75">
      <t>ケイカク</t>
    </rPh>
    <rPh sb="76" eb="78">
      <t>サクセイ</t>
    </rPh>
    <rPh sb="80" eb="82">
      <t>シテイ</t>
    </rPh>
    <rPh sb="82" eb="84">
      <t>カイゴ</t>
    </rPh>
    <rPh sb="84" eb="86">
      <t>ヨボウ</t>
    </rPh>
    <phoneticPr fontId="5"/>
  </si>
  <si>
    <t>　指定福祉用具貸与（指定特定福祉用具販売）事業者は、指定福祉用具貸与（指定特定福祉用具販売）を受けている利用者が次の各号のいずれかに該当する場合は、遅滞なく、意見を付してその旨を市町村に通知している。</t>
    <phoneticPr fontId="5"/>
  </si>
  <si>
    <t>正当な理由なしに指定福祉用具貸与（指定特定福祉用具販売）の利用に関する指示に従わないことにより、要介護状態の程度を増進させたと認められるとき。</t>
    <phoneticPr fontId="5"/>
  </si>
  <si>
    <t>　管理者は、従業者の管理及びサービスの利用の申込みに係る調整、業務の実施状況の把握その他の管理を一元的に行っている。</t>
    <phoneticPr fontId="5"/>
  </si>
  <si>
    <t>　管理者は、従業者に運営基準を遵守させるため必要な指揮命令を行っている。</t>
    <rPh sb="10" eb="12">
      <t>ウンエイ</t>
    </rPh>
    <rPh sb="12" eb="14">
      <t>キジュン</t>
    </rPh>
    <phoneticPr fontId="5"/>
  </si>
  <si>
    <t>　管理者自身を含む従事者全員の雇用契約等の写しを事業所に保管している。</t>
    <phoneticPr fontId="5"/>
  </si>
  <si>
    <t>　福祉用具専門相談員に必要な資格を確認し、資格証等の写しを保管している。</t>
    <rPh sb="1" eb="3">
      <t>フクシ</t>
    </rPh>
    <rPh sb="3" eb="5">
      <t>ヨウグ</t>
    </rPh>
    <rPh sb="5" eb="7">
      <t>センモン</t>
    </rPh>
    <rPh sb="7" eb="10">
      <t>ソウダンイン</t>
    </rPh>
    <rPh sb="21" eb="23">
      <t>シカク</t>
    </rPh>
    <rPh sb="23" eb="24">
      <t>ショウ</t>
    </rPh>
    <rPh sb="24" eb="25">
      <t>トウ</t>
    </rPh>
    <rPh sb="26" eb="27">
      <t>ウツ</t>
    </rPh>
    <phoneticPr fontId="5"/>
  </si>
  <si>
    <t>　月ごとの勤務表を作成している。</t>
    <phoneticPr fontId="5"/>
  </si>
  <si>
    <t>　全職員について、タイムカード等により、勤務実績が分かるようにしている。</t>
    <phoneticPr fontId="5"/>
  </si>
  <si>
    <t>　事業所ごとに、次に掲げる事業の運営についての重要事項に関する規程（運営規程）を定めている。</t>
    <phoneticPr fontId="5"/>
  </si>
  <si>
    <t>サービスの提供方法、取り扱う種目及び利用料（販売費用の額）その他の費用の額</t>
    <phoneticPr fontId="5"/>
  </si>
  <si>
    <t>　利用者に対し適切なサービスを提供できるよう、事業所ごとに従業者の勤務の体制を定めている。</t>
    <phoneticPr fontId="5"/>
  </si>
  <si>
    <t>　事業所の従業者によってサービスを提供している。</t>
    <phoneticPr fontId="5"/>
  </si>
  <si>
    <t>　福祉用具専門相談員の資質の向上のために、適切な研修の機会を確保している。</t>
    <phoneticPr fontId="5"/>
  </si>
  <si>
    <t>　利用者の身体の状態の多様性、変化等に対応することができるよう、できる限り多くの種類の福祉用具を取り扱うようにしている。</t>
    <phoneticPr fontId="5"/>
  </si>
  <si>
    <t>　従業者の清潔の保持及び健康状態について、必要な管理を行っている。</t>
    <phoneticPr fontId="5"/>
  </si>
  <si>
    <t>　事業所の設備及び備品について、衛生的な管理に努めている。</t>
    <phoneticPr fontId="5"/>
  </si>
  <si>
    <t>【貸与】</t>
    <phoneticPr fontId="5"/>
  </si>
  <si>
    <t>　回収した福祉用具を、その種類、材質等からみて適切な消毒効果を有する方法により速やかに消毒するとともに、既に消毒が行われた福祉用具と消毒が行われていない福祉用具とを区分して保管している。</t>
    <phoneticPr fontId="5"/>
  </si>
  <si>
    <t>　福祉用具の種類ごとに消毒の具体的な方法及び消毒機材の保守点検の方法を記載した標準作業書を作成し、これに従い消毒は熱湯、消毒液を用いた清拭等、その種類、材質等からみて適切な消毒効果を有する方法で実施している。</t>
    <rPh sb="1" eb="5">
      <t>フクシヨウグ</t>
    </rPh>
    <rPh sb="6" eb="8">
      <t>シュルイ</t>
    </rPh>
    <rPh sb="11" eb="13">
      <t>ショウドク</t>
    </rPh>
    <rPh sb="14" eb="17">
      <t>グタイテキ</t>
    </rPh>
    <rPh sb="18" eb="20">
      <t>ホウホウ</t>
    </rPh>
    <rPh sb="20" eb="21">
      <t>オヨ</t>
    </rPh>
    <rPh sb="22" eb="24">
      <t>ショウドク</t>
    </rPh>
    <rPh sb="24" eb="26">
      <t>キザイ</t>
    </rPh>
    <rPh sb="27" eb="29">
      <t>ホシュ</t>
    </rPh>
    <rPh sb="29" eb="31">
      <t>テンケン</t>
    </rPh>
    <rPh sb="32" eb="34">
      <t>ホウホウ</t>
    </rPh>
    <rPh sb="35" eb="37">
      <t>キサイ</t>
    </rPh>
    <rPh sb="39" eb="41">
      <t>ヒョウジュン</t>
    </rPh>
    <rPh sb="41" eb="43">
      <t>サギョウ</t>
    </rPh>
    <rPh sb="43" eb="44">
      <t>ショ</t>
    </rPh>
    <rPh sb="45" eb="47">
      <t>サクセイ</t>
    </rPh>
    <rPh sb="52" eb="53">
      <t>シタガ</t>
    </rPh>
    <rPh sb="54" eb="56">
      <t>ショウドク</t>
    </rPh>
    <rPh sb="57" eb="59">
      <t>ネットウ</t>
    </rPh>
    <rPh sb="60" eb="62">
      <t>ショウドク</t>
    </rPh>
    <rPh sb="62" eb="63">
      <t>エキ</t>
    </rPh>
    <rPh sb="64" eb="65">
      <t>モチ</t>
    </rPh>
    <rPh sb="67" eb="70">
      <t>セイシキナド</t>
    </rPh>
    <rPh sb="73" eb="75">
      <t>シュルイ</t>
    </rPh>
    <rPh sb="76" eb="79">
      <t>ザイシツナド</t>
    </rPh>
    <phoneticPr fontId="5"/>
  </si>
  <si>
    <t>　自動排泄処理装置を取り扱う場合は、製造業者が規定するメンテナンス要領等に則り、利用者を変更する場合に必要とされる衛生管理（分解洗浄、部品交換、動作確認等）が確実に実施されるよう、特に留意している。</t>
    <rPh sb="1" eb="3">
      <t>ジドウ</t>
    </rPh>
    <rPh sb="3" eb="5">
      <t>ハイセツ</t>
    </rPh>
    <rPh sb="5" eb="7">
      <t>ショリ</t>
    </rPh>
    <rPh sb="7" eb="9">
      <t>ソウチ</t>
    </rPh>
    <rPh sb="10" eb="11">
      <t>ト</t>
    </rPh>
    <rPh sb="12" eb="13">
      <t>アツカ</t>
    </rPh>
    <rPh sb="14" eb="16">
      <t>バアイ</t>
    </rPh>
    <rPh sb="18" eb="21">
      <t>セイゾウギョウ</t>
    </rPh>
    <rPh sb="21" eb="22">
      <t>シャ</t>
    </rPh>
    <rPh sb="23" eb="25">
      <t>キテイ</t>
    </rPh>
    <rPh sb="33" eb="36">
      <t>ヨウリョウトウ</t>
    </rPh>
    <rPh sb="37" eb="38">
      <t>ノット</t>
    </rPh>
    <rPh sb="40" eb="43">
      <t>リヨウシャ</t>
    </rPh>
    <rPh sb="44" eb="46">
      <t>ヘンコウ</t>
    </rPh>
    <rPh sb="48" eb="50">
      <t>バアイ</t>
    </rPh>
    <rPh sb="51" eb="53">
      <t>ヒツヨウ</t>
    </rPh>
    <rPh sb="57" eb="59">
      <t>エイセイ</t>
    </rPh>
    <rPh sb="59" eb="61">
      <t>カンリ</t>
    </rPh>
    <rPh sb="62" eb="64">
      <t>ブンカイ</t>
    </rPh>
    <rPh sb="64" eb="66">
      <t>センジョウ</t>
    </rPh>
    <rPh sb="67" eb="69">
      <t>ブヒン</t>
    </rPh>
    <rPh sb="69" eb="71">
      <t>コウカン</t>
    </rPh>
    <rPh sb="72" eb="74">
      <t>ドウサ</t>
    </rPh>
    <rPh sb="74" eb="77">
      <t>カクニントウ</t>
    </rPh>
    <rPh sb="79" eb="81">
      <t>カクジツ</t>
    </rPh>
    <rPh sb="82" eb="84">
      <t>ジッシ</t>
    </rPh>
    <rPh sb="90" eb="91">
      <t>トク</t>
    </rPh>
    <rPh sb="92" eb="94">
      <t>リュウイ</t>
    </rPh>
    <phoneticPr fontId="5"/>
  </si>
  <si>
    <t>　福祉用具の保管又は消毒を委託等により他の事業者に行わせる場合、委託契約で保管又は消毒が適切な方法により行われることを担保している。</t>
    <rPh sb="29" eb="31">
      <t>バアイ</t>
    </rPh>
    <phoneticPr fontId="5"/>
  </si>
  <si>
    <t>⑦</t>
    <phoneticPr fontId="5"/>
  </si>
  <si>
    <t>委託等の範囲</t>
    <phoneticPr fontId="5"/>
  </si>
  <si>
    <t>委託等に係る業務の実施に当たり遵守すべき条件</t>
    <phoneticPr fontId="5"/>
  </si>
  <si>
    <t>福祉用具貸与事業者が委託等業務に関し受託者等に指示を行い得る旨</t>
    <phoneticPr fontId="5"/>
  </si>
  <si>
    <t>福祉用具貸与事業者が業務改善の必要性を認め、所要の措置を講じるよう④の指示を行った場合に当該措置が講じられたことを、福祉用具貸与事業者が確認する旨</t>
    <phoneticPr fontId="5"/>
  </si>
  <si>
    <t>委託等業務により利用者に賠償すべき事故が発生した場合の責任の所在</t>
    <phoneticPr fontId="5"/>
  </si>
  <si>
    <t>その他当該委託等業務の適切な実施を確保するために必要な事項</t>
    <phoneticPr fontId="5"/>
  </si>
  <si>
    <t>　委託契約書には、次の①～⑦に掲げる事項を定めている。</t>
    <rPh sb="5" eb="6">
      <t>ショ</t>
    </rPh>
    <rPh sb="21" eb="22">
      <t>サダ</t>
    </rPh>
    <phoneticPr fontId="5"/>
  </si>
  <si>
    <t>　委託業務等に関し、改善の必要を認めた場合は文書により指示を行っている。</t>
    <rPh sb="1" eb="3">
      <t>イタク</t>
    </rPh>
    <rPh sb="3" eb="6">
      <t>ギョウムナド</t>
    </rPh>
    <rPh sb="7" eb="8">
      <t>カン</t>
    </rPh>
    <rPh sb="10" eb="12">
      <t>カイゼン</t>
    </rPh>
    <rPh sb="13" eb="15">
      <t>ヒツヨウ</t>
    </rPh>
    <rPh sb="16" eb="17">
      <t>ミト</t>
    </rPh>
    <rPh sb="19" eb="21">
      <t>バアイ</t>
    </rPh>
    <rPh sb="22" eb="24">
      <t>ブンショ</t>
    </rPh>
    <rPh sb="27" eb="29">
      <t>シジ</t>
    </rPh>
    <rPh sb="30" eb="31">
      <t>オコナ</t>
    </rPh>
    <phoneticPr fontId="5"/>
  </si>
  <si>
    <t>　委託業務等に関し、改善の必要を認め、所要の措置を講じるよう指示を行った場合について、改善されたかどうか確認し、記録している。</t>
    <rPh sb="1" eb="3">
      <t>イタク</t>
    </rPh>
    <rPh sb="3" eb="6">
      <t>ギョウムナド</t>
    </rPh>
    <rPh sb="7" eb="8">
      <t>カン</t>
    </rPh>
    <rPh sb="10" eb="12">
      <t>カイゼン</t>
    </rPh>
    <rPh sb="13" eb="15">
      <t>ヒツヨウ</t>
    </rPh>
    <rPh sb="16" eb="17">
      <t>ミト</t>
    </rPh>
    <rPh sb="19" eb="21">
      <t>ショヨウ</t>
    </rPh>
    <rPh sb="22" eb="24">
      <t>ソチ</t>
    </rPh>
    <rPh sb="25" eb="26">
      <t>コウ</t>
    </rPh>
    <rPh sb="30" eb="32">
      <t>シジ</t>
    </rPh>
    <rPh sb="33" eb="34">
      <t>オコナ</t>
    </rPh>
    <rPh sb="36" eb="38">
      <t>バアイ</t>
    </rPh>
    <rPh sb="43" eb="45">
      <t>カイゼン</t>
    </rPh>
    <rPh sb="52" eb="54">
      <t>カクニン</t>
    </rPh>
    <rPh sb="56" eb="58">
      <t>キロク</t>
    </rPh>
    <phoneticPr fontId="5"/>
  </si>
  <si>
    <t>　事業所の見やすい場所に、運営規程の概要その他の利用申込者のサービスの選択に資すると認められる重要事項を掲示している。</t>
    <rPh sb="1" eb="4">
      <t>ジギョウショ</t>
    </rPh>
    <rPh sb="5" eb="6">
      <t>ミ</t>
    </rPh>
    <rPh sb="9" eb="11">
      <t>バショ</t>
    </rPh>
    <rPh sb="13" eb="15">
      <t>ウンエイ</t>
    </rPh>
    <rPh sb="15" eb="17">
      <t>キテイ</t>
    </rPh>
    <rPh sb="18" eb="20">
      <t>ガイヨウ</t>
    </rPh>
    <rPh sb="22" eb="23">
      <t>タ</t>
    </rPh>
    <rPh sb="24" eb="26">
      <t>リヨウ</t>
    </rPh>
    <rPh sb="26" eb="28">
      <t>モウシコミ</t>
    </rPh>
    <rPh sb="28" eb="29">
      <t>シャ</t>
    </rPh>
    <rPh sb="35" eb="37">
      <t>センタク</t>
    </rPh>
    <rPh sb="38" eb="39">
      <t>シ</t>
    </rPh>
    <rPh sb="42" eb="43">
      <t>ミト</t>
    </rPh>
    <rPh sb="47" eb="49">
      <t>ジュウヨウ</t>
    </rPh>
    <rPh sb="49" eb="51">
      <t>ジコウ</t>
    </rPh>
    <rPh sb="52" eb="54">
      <t>ケイジ</t>
    </rPh>
    <phoneticPr fontId="5"/>
  </si>
  <si>
    <t>　利用者の福祉用具の選択に資するため、指定福祉用具貸与（指定特定福祉用具販売）事業所に、その取り扱う福祉用具（特定福祉用具）の品名及び品名ごとの利用料（販売費用の額）その他の必要事項が記載された目録等を備え付けている。</t>
    <rPh sb="76" eb="78">
      <t>ハンバイ</t>
    </rPh>
    <rPh sb="78" eb="80">
      <t>ヒヨウ</t>
    </rPh>
    <rPh sb="81" eb="82">
      <t>ガク</t>
    </rPh>
    <phoneticPr fontId="5"/>
  </si>
  <si>
    <t>　正当な理由なく、その業務上知り得た利用者又はその家族の秘密を漏らしていない。</t>
    <phoneticPr fontId="5"/>
  </si>
  <si>
    <t>　従業者であった者が、正当な理由がなく、その業務上知り得た利用者又はその家族の秘密を漏らすことがないよう、必要な措置を講じている。</t>
    <phoneticPr fontId="5"/>
  </si>
  <si>
    <t>　サービス担当者会議等において、利用者の個人情報を用いる場合は利用者の同意を、利用者の家族の個人情報を用いる場合は当該家族の同意を、あらかじめ文書により得ている。</t>
    <phoneticPr fontId="5"/>
  </si>
  <si>
    <t>　事業所について広告をしている場合、その内容が虚偽又は誇大なものではない。</t>
    <phoneticPr fontId="5"/>
  </si>
  <si>
    <t>　居宅介護支援事業者又はその従業者に対し、利用者に対して特定の事業者によるサービスを利用させることの対償として、金品その他の財産上の利益を供与していない。</t>
    <phoneticPr fontId="5"/>
  </si>
  <si>
    <t>　提供したサービスに係る利用者及びその家族からの苦情に迅速かつ適切に対応するために、苦情を受け付けるための窓口を設置する等の必要な措置を講じている。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</si>
  <si>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</si>
  <si>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</si>
  <si>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サービスの提供により事故が発生した場合は、市町村、当該利用者の家族、当該利用者に係る居宅介護支援事業者等に連絡を行うとともに、必要な措置を講じている。</t>
    <phoneticPr fontId="5"/>
  </si>
  <si>
    <t>　事故の状況及び事故に際して採った処置について記録している。</t>
    <phoneticPr fontId="5"/>
  </si>
  <si>
    <t>　賠償すべき事故が発生した場合は、損害賠償を速やかに行っている。</t>
    <phoneticPr fontId="5"/>
  </si>
  <si>
    <t>　福祉用具の事故に係る厚生労働省の注意喚起の内容を把握し、利用者に福祉用具（特定福祉用具）が適切に使用されるよう、継続的な使用状況の確認や使用方法を指導する等、安全性の確保に努めている。</t>
    <rPh sb="1" eb="5">
      <t>フクシヨウグ</t>
    </rPh>
    <rPh sb="6" eb="8">
      <t>ジコ</t>
    </rPh>
    <rPh sb="9" eb="10">
      <t>カカ</t>
    </rPh>
    <rPh sb="11" eb="13">
      <t>コウセイ</t>
    </rPh>
    <rPh sb="13" eb="16">
      <t>ロウドウショウ</t>
    </rPh>
    <rPh sb="17" eb="19">
      <t>チュウイ</t>
    </rPh>
    <rPh sb="19" eb="21">
      <t>カンキ</t>
    </rPh>
    <rPh sb="22" eb="24">
      <t>ナイヨウ</t>
    </rPh>
    <rPh sb="25" eb="27">
      <t>ハアク</t>
    </rPh>
    <rPh sb="29" eb="32">
      <t>リヨウシャ</t>
    </rPh>
    <rPh sb="46" eb="48">
      <t>テキセツ</t>
    </rPh>
    <rPh sb="49" eb="51">
      <t>シヨウ</t>
    </rPh>
    <rPh sb="57" eb="60">
      <t>ケイゾクテキ</t>
    </rPh>
    <rPh sb="61" eb="63">
      <t>シヨウ</t>
    </rPh>
    <rPh sb="63" eb="65">
      <t>ジョウキョウ</t>
    </rPh>
    <rPh sb="66" eb="68">
      <t>カクニン</t>
    </rPh>
    <rPh sb="69" eb="71">
      <t>シヨウ</t>
    </rPh>
    <rPh sb="71" eb="73">
      <t>ホウホウ</t>
    </rPh>
    <rPh sb="74" eb="76">
      <t>シドウ</t>
    </rPh>
    <rPh sb="78" eb="79">
      <t>トウ</t>
    </rPh>
    <rPh sb="80" eb="83">
      <t>アンゼンセイ</t>
    </rPh>
    <rPh sb="84" eb="86">
      <t>カクホ</t>
    </rPh>
    <rPh sb="87" eb="88">
      <t>ツト</t>
    </rPh>
    <phoneticPr fontId="5"/>
  </si>
  <si>
    <t>　事故原因を解明し、再発防止のための対策を講じている。</t>
    <rPh sb="1" eb="3">
      <t>ジコ</t>
    </rPh>
    <rPh sb="3" eb="5">
      <t>ゲンイン</t>
    </rPh>
    <rPh sb="6" eb="8">
      <t>カイメイ</t>
    </rPh>
    <rPh sb="10" eb="12">
      <t>サイハツ</t>
    </rPh>
    <rPh sb="12" eb="14">
      <t>ボウシ</t>
    </rPh>
    <rPh sb="18" eb="20">
      <t>タイサク</t>
    </rPh>
    <rPh sb="21" eb="22">
      <t>コウ</t>
    </rPh>
    <phoneticPr fontId="5"/>
  </si>
  <si>
    <t>　事故に至らなかったが、介護事故が発生しそうになった場合（ヒヤリ・ハット事例）及び現状を放置しておくと事故に結びつく可能性が高いものについて、事前に情報を収集し、未然防止を講じている。</t>
    <rPh sb="1" eb="3">
      <t>ジコ</t>
    </rPh>
    <rPh sb="4" eb="5">
      <t>イタ</t>
    </rPh>
    <rPh sb="12" eb="14">
      <t>カイゴ</t>
    </rPh>
    <rPh sb="14" eb="16">
      <t>ジコ</t>
    </rPh>
    <rPh sb="17" eb="19">
      <t>ハッセイ</t>
    </rPh>
    <rPh sb="26" eb="28">
      <t>バアイ</t>
    </rPh>
    <rPh sb="36" eb="38">
      <t>ジレイ</t>
    </rPh>
    <rPh sb="39" eb="40">
      <t>オヨ</t>
    </rPh>
    <rPh sb="41" eb="43">
      <t>ゲンジョウ</t>
    </rPh>
    <rPh sb="44" eb="46">
      <t>ホウチ</t>
    </rPh>
    <rPh sb="51" eb="53">
      <t>ジコ</t>
    </rPh>
    <rPh sb="54" eb="55">
      <t>ムス</t>
    </rPh>
    <rPh sb="58" eb="61">
      <t>カノウセイ</t>
    </rPh>
    <rPh sb="62" eb="63">
      <t>タカ</t>
    </rPh>
    <rPh sb="71" eb="73">
      <t>ジゼン</t>
    </rPh>
    <rPh sb="74" eb="76">
      <t>ジョウホウ</t>
    </rPh>
    <rPh sb="77" eb="79">
      <t>シュウシュウ</t>
    </rPh>
    <rPh sb="81" eb="83">
      <t>ミゼン</t>
    </rPh>
    <rPh sb="83" eb="85">
      <t>ボウシ</t>
    </rPh>
    <rPh sb="86" eb="87">
      <t>コウ</t>
    </rPh>
    <phoneticPr fontId="5"/>
  </si>
  <si>
    <t>　事故が発生した場合又はそれに至る危険性がある事態が生じた場合に、当該事実が報告され、その分析を通じた改善策を従業者に周知徹底する体制を整備している。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ツウ</t>
    </rPh>
    <rPh sb="51" eb="54">
      <t>カイゼンサク</t>
    </rPh>
    <rPh sb="55" eb="58">
      <t>ジュウギョウシャ</t>
    </rPh>
    <rPh sb="59" eb="61">
      <t>シュウチ</t>
    </rPh>
    <rPh sb="61" eb="63">
      <t>テッテイ</t>
    </rPh>
    <rPh sb="65" eb="67">
      <t>タイセイ</t>
    </rPh>
    <rPh sb="68" eb="70">
      <t>セイビ</t>
    </rPh>
    <phoneticPr fontId="5"/>
  </si>
  <si>
    <t>　事業所ごとに経理を区分するとともに、指定福祉用具貸与（指定特定福祉用具販売）の事業の会計とその他の事業の会計を区分している。</t>
    <phoneticPr fontId="5"/>
  </si>
  <si>
    <t>　従業者、設備、備品及び会計に関する諸記録を整備している。</t>
    <phoneticPr fontId="5"/>
  </si>
  <si>
    <t>　利用者に対するサービスの提供に関する次に掲げる記録を整備し、記録の種類に応じて定められた期間保存している。</t>
    <rPh sb="13" eb="15">
      <t>テイキョウ</t>
    </rPh>
    <rPh sb="16" eb="17">
      <t>カン</t>
    </rPh>
    <phoneticPr fontId="5"/>
  </si>
  <si>
    <t>(1)</t>
    <phoneticPr fontId="5"/>
  </si>
  <si>
    <t>(2)</t>
    <phoneticPr fontId="5"/>
  </si>
  <si>
    <t>(3)</t>
    <phoneticPr fontId="5"/>
  </si>
  <si>
    <t>(4)</t>
    <phoneticPr fontId="5"/>
  </si>
  <si>
    <t>福祉用具貸与計画・特定福祉用具販売計画</t>
    <phoneticPr fontId="5"/>
  </si>
  <si>
    <t>提供した具体的なサービスの内容等の記録</t>
    <phoneticPr fontId="5"/>
  </si>
  <si>
    <t>市町村への通知に係る記録</t>
    <phoneticPr fontId="5"/>
  </si>
  <si>
    <t>苦情の内容等の記録</t>
    <phoneticPr fontId="5"/>
  </si>
  <si>
    <t>事故の状況及び事故に際して採った処置についての記録</t>
    <phoneticPr fontId="5"/>
  </si>
  <si>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5"/>
  </si>
  <si>
    <t>利用者から支払を受ける利用料の請求、受領等に関する記録</t>
    <rPh sb="0" eb="3">
      <t>リヨウシャ</t>
    </rPh>
    <rPh sb="5" eb="7">
      <t>シハライ</t>
    </rPh>
    <rPh sb="8" eb="9">
      <t>ウ</t>
    </rPh>
    <rPh sb="11" eb="14">
      <t>リヨウリョウ</t>
    </rPh>
    <rPh sb="15" eb="17">
      <t>セイキュウ</t>
    </rPh>
    <rPh sb="18" eb="20">
      <t>ジュリョウ</t>
    </rPh>
    <rPh sb="20" eb="21">
      <t>トウ</t>
    </rPh>
    <rPh sb="22" eb="23">
      <t>カン</t>
    </rPh>
    <rPh sb="25" eb="27">
      <t>キロク</t>
    </rPh>
    <phoneticPr fontId="5"/>
  </si>
  <si>
    <t>従業者の勤務の実績に関する記録</t>
    <rPh sb="0" eb="3">
      <t>ジュウギョウシャ</t>
    </rPh>
    <rPh sb="4" eb="6">
      <t>キンム</t>
    </rPh>
    <rPh sb="7" eb="9">
      <t>ジッセキ</t>
    </rPh>
    <rPh sb="10" eb="11">
      <t>カン</t>
    </rPh>
    <rPh sb="13" eb="15">
      <t>キロク</t>
    </rPh>
    <phoneticPr fontId="5"/>
  </si>
  <si>
    <t>その他市長が特に必要と認める記録</t>
    <rPh sb="2" eb="3">
      <t>タ</t>
    </rPh>
    <rPh sb="3" eb="5">
      <t>シチョウ</t>
    </rPh>
    <rPh sb="6" eb="7">
      <t>トク</t>
    </rPh>
    <rPh sb="8" eb="10">
      <t>ヒツヨウ</t>
    </rPh>
    <rPh sb="11" eb="12">
      <t>ミト</t>
    </rPh>
    <rPh sb="14" eb="16">
      <t>キロク</t>
    </rPh>
    <phoneticPr fontId="5"/>
  </si>
  <si>
    <t>福祉用具の保管又は消毒の委託業務の実施状況の記録、委託業者へ改善指示を行った際の確認の記録　【貸与のみ】</t>
    <rPh sb="0" eb="2">
      <t>フクシ</t>
    </rPh>
    <rPh sb="2" eb="4">
      <t>ヨウグ</t>
    </rPh>
    <rPh sb="5" eb="7">
      <t>ホカン</t>
    </rPh>
    <rPh sb="7" eb="8">
      <t>マタ</t>
    </rPh>
    <rPh sb="9" eb="11">
      <t>ショウドク</t>
    </rPh>
    <rPh sb="12" eb="14">
      <t>イタク</t>
    </rPh>
    <rPh sb="14" eb="16">
      <t>ギョウム</t>
    </rPh>
    <rPh sb="17" eb="19">
      <t>ジッシ</t>
    </rPh>
    <rPh sb="19" eb="21">
      <t>ジョウキョウ</t>
    </rPh>
    <rPh sb="22" eb="24">
      <t>キロク</t>
    </rPh>
    <rPh sb="25" eb="27">
      <t>イタク</t>
    </rPh>
    <rPh sb="27" eb="29">
      <t>ギョウシャ</t>
    </rPh>
    <rPh sb="30" eb="32">
      <t>カイゼン</t>
    </rPh>
    <rPh sb="32" eb="34">
      <t>シジ</t>
    </rPh>
    <rPh sb="35" eb="36">
      <t>オコナ</t>
    </rPh>
    <phoneticPr fontId="5"/>
  </si>
  <si>
    <t>　サービスの提供の完結の日から２年間保存している。</t>
    <rPh sb="6" eb="8">
      <t>テイキョウ</t>
    </rPh>
    <rPh sb="9" eb="11">
      <t>カンケツ</t>
    </rPh>
    <rPh sb="12" eb="13">
      <t>ヒ</t>
    </rPh>
    <rPh sb="16" eb="18">
      <t>ネンカン</t>
    </rPh>
    <rPh sb="18" eb="20">
      <t>ホゾン</t>
    </rPh>
    <phoneticPr fontId="5"/>
  </si>
  <si>
    <t>　サービスの提供の完結の日から２年間又は介護給付費の受領の日から５年間のいずれか長い期間保存している。</t>
    <rPh sb="6" eb="8">
      <t>テイキョウ</t>
    </rPh>
    <rPh sb="9" eb="11">
      <t>カンケツ</t>
    </rPh>
    <rPh sb="12" eb="13">
      <t>ヒ</t>
    </rPh>
    <rPh sb="16" eb="18">
      <t>ネンカン</t>
    </rPh>
    <rPh sb="18" eb="19">
      <t>マタ</t>
    </rPh>
    <rPh sb="20" eb="22">
      <t>カイゴ</t>
    </rPh>
    <rPh sb="22" eb="23">
      <t>キュウ</t>
    </rPh>
    <phoneticPr fontId="5"/>
  </si>
  <si>
    <t>　居宅介護支援事業者（介護予防支援事業者）より全利用者の居宅サービス計画（介護予防サービス計画）を受領している。</t>
    <phoneticPr fontId="5"/>
  </si>
  <si>
    <t>　利用者が、次のサービスを受けている間は（介護予防）福祉用具貸与費を算定していない。</t>
    <rPh sb="6" eb="7">
      <t>ツギ</t>
    </rPh>
    <rPh sb="13" eb="14">
      <t>ウ</t>
    </rPh>
    <rPh sb="18" eb="19">
      <t>アイダ</t>
    </rPh>
    <phoneticPr fontId="5"/>
  </si>
  <si>
    <t>　月途中でサービス提供の開始及び中止を行った場合の算定方法について運営規程に記載している。</t>
    <rPh sb="35" eb="37">
      <t>キテイ</t>
    </rPh>
    <phoneticPr fontId="5"/>
  </si>
  <si>
    <t>　福祉用具貸与の開始月と中止月が異なり、かつ、当該月の貸与期間が１か月に満たない場合については、当該開始月及び中止月は日割り計算を行います（ただし、当分の間、半月単位の計算方法を行うことも可）。
　いずれの場合においても、居宅介護支援事業者における給付計算が適切になされるよう、その算定方法を運営規程に記載する必要があります。
　なお、介護給付費明細書には、福祉用具貸与を現に行った日数を記載してください。</t>
    <rPh sb="148" eb="150">
      <t>キテイ</t>
    </rPh>
    <phoneticPr fontId="5"/>
  </si>
  <si>
    <t>　同一年度（４月１日からの１２月間）の居宅介護福祉用具購入費支給限度額は１０万円である。</t>
    <rPh sb="1" eb="3">
      <t>ドウイツ</t>
    </rPh>
    <rPh sb="3" eb="5">
      <t>ネンド</t>
    </rPh>
    <rPh sb="7" eb="8">
      <t>ガツ</t>
    </rPh>
    <rPh sb="9" eb="10">
      <t>ヒ</t>
    </rPh>
    <rPh sb="15" eb="16">
      <t>ガツ</t>
    </rPh>
    <rPh sb="19" eb="21">
      <t>キョタク</t>
    </rPh>
    <rPh sb="21" eb="23">
      <t>カイゴ</t>
    </rPh>
    <rPh sb="23" eb="25">
      <t>フクシ</t>
    </rPh>
    <rPh sb="25" eb="27">
      <t>ヨウグ</t>
    </rPh>
    <rPh sb="27" eb="30">
      <t>コウニュウヒ</t>
    </rPh>
    <rPh sb="30" eb="32">
      <t>シキュウ</t>
    </rPh>
    <rPh sb="32" eb="34">
      <t>ゲンド</t>
    </rPh>
    <rPh sb="34" eb="35">
      <t>ガク</t>
    </rPh>
    <rPh sb="38" eb="40">
      <t>マンエン</t>
    </rPh>
    <phoneticPr fontId="5"/>
  </si>
  <si>
    <t>　毎年４月１日からの１２月間において、同一種目の特定福祉用具を重複して販売していない（用途や機能が著しく異なる場合や、破損等の場合は除く）。</t>
    <rPh sb="1" eb="3">
      <t>マイネン</t>
    </rPh>
    <rPh sb="4" eb="5">
      <t>ガツ</t>
    </rPh>
    <rPh sb="6" eb="7">
      <t>ヒ</t>
    </rPh>
    <rPh sb="12" eb="13">
      <t>ガツ</t>
    </rPh>
    <rPh sb="13" eb="14">
      <t>カン</t>
    </rPh>
    <rPh sb="19" eb="21">
      <t>ドウイツ</t>
    </rPh>
    <rPh sb="21" eb="23">
      <t>シュモク</t>
    </rPh>
    <rPh sb="24" eb="26">
      <t>トクテイ</t>
    </rPh>
    <rPh sb="26" eb="28">
      <t>フクシ</t>
    </rPh>
    <rPh sb="28" eb="30">
      <t>ヨウグ</t>
    </rPh>
    <rPh sb="31" eb="33">
      <t>チョウフク</t>
    </rPh>
    <rPh sb="35" eb="37">
      <t>ハンバイ</t>
    </rPh>
    <rPh sb="43" eb="45">
      <t>ヨウト</t>
    </rPh>
    <rPh sb="46" eb="48">
      <t>キノウ</t>
    </rPh>
    <rPh sb="49" eb="50">
      <t>イチジル</t>
    </rPh>
    <rPh sb="52" eb="53">
      <t>コト</t>
    </rPh>
    <rPh sb="55" eb="57">
      <t>バアイ</t>
    </rPh>
    <rPh sb="59" eb="61">
      <t>ハソン</t>
    </rPh>
    <rPh sb="61" eb="62">
      <t>トウ</t>
    </rPh>
    <rPh sb="63" eb="65">
      <t>バアイ</t>
    </rPh>
    <rPh sb="66" eb="67">
      <t>ノゾ</t>
    </rPh>
    <phoneticPr fontId="5"/>
  </si>
  <si>
    <t>　要支援１・２、要介護１・２・３の利用者に次の福祉用具の貸与を行ったことがある。（なければ斜線を引いてください。）</t>
    <rPh sb="1" eb="4">
      <t>ヨウシエン</t>
    </rPh>
    <rPh sb="8" eb="11">
      <t>ヨウカイゴ</t>
    </rPh>
    <rPh sb="17" eb="20">
      <t>リヨウシャ</t>
    </rPh>
    <rPh sb="21" eb="22">
      <t>ツギ</t>
    </rPh>
    <rPh sb="23" eb="27">
      <t>フクシヨウグ</t>
    </rPh>
    <rPh sb="28" eb="30">
      <t>タイヨ</t>
    </rPh>
    <rPh sb="31" eb="32">
      <t>オコナ</t>
    </rPh>
    <rPh sb="45" eb="47">
      <t>シャセン</t>
    </rPh>
    <rPh sb="48" eb="49">
      <t>ヒ</t>
    </rPh>
    <phoneticPr fontId="5"/>
  </si>
  <si>
    <t>　医師の医学的な所見（＝主治医の意見書（又は診断書）若しくは介護支援専門員が聴取した居宅サービス計画に記載する医師の所見）に基づき判断され、かつ、サービス担当者会議にて必要であるか否か判断され、市町村によって書面等確実な方法により確認されている。</t>
    <rPh sb="1" eb="3">
      <t>イシ</t>
    </rPh>
    <rPh sb="4" eb="7">
      <t>イガクテキ</t>
    </rPh>
    <rPh sb="8" eb="10">
      <t>ショケン</t>
    </rPh>
    <rPh sb="90" eb="91">
      <t>イナ</t>
    </rPh>
    <rPh sb="92" eb="94">
      <t>ハンダン</t>
    </rPh>
    <rPh sb="97" eb="100">
      <t>シチョウソン</t>
    </rPh>
    <rPh sb="104" eb="106">
      <t>ショメン</t>
    </rPh>
    <rPh sb="106" eb="107">
      <t>トウ</t>
    </rPh>
    <rPh sb="107" eb="109">
      <t>カクジツ</t>
    </rPh>
    <rPh sb="110" eb="112">
      <t>ホウホウ</t>
    </rPh>
    <rPh sb="115" eb="117">
      <t>カクニン</t>
    </rPh>
    <phoneticPr fontId="5"/>
  </si>
  <si>
    <t>　本体と付属品は一体となって使用されている。</t>
    <phoneticPr fontId="5"/>
  </si>
  <si>
    <t>　相模原市緑区（旧津久井町（鳥屋、青根を除く）、旧藤野町（牧野を除く））に事業所が所在している。</t>
    <rPh sb="5" eb="7">
      <t>ミドリク</t>
    </rPh>
    <rPh sb="8" eb="9">
      <t>キュウ</t>
    </rPh>
    <rPh sb="24" eb="25">
      <t>キュウ</t>
    </rPh>
    <phoneticPr fontId="5"/>
  </si>
  <si>
    <t>　前年度（３月を除く）１か月あたりの平均実利用者数が、１５名以下（介護予防福祉用具貸与は５名以下）である（前年度の実績が６か月に満たない事業所については、直近の３か月における月の平均利用者数を用いる）。</t>
    <rPh sb="18" eb="20">
      <t>ヘイキン</t>
    </rPh>
    <rPh sb="20" eb="21">
      <t>ジツ</t>
    </rPh>
    <rPh sb="21" eb="23">
      <t>リヨウ</t>
    </rPh>
    <rPh sb="23" eb="24">
      <t>シャ</t>
    </rPh>
    <rPh sb="24" eb="25">
      <t>スウ</t>
    </rPh>
    <rPh sb="29" eb="30">
      <t>メイ</t>
    </rPh>
    <rPh sb="30" eb="31">
      <t>イ</t>
    </rPh>
    <rPh sb="31" eb="32">
      <t>シタ</t>
    </rPh>
    <rPh sb="33" eb="35">
      <t>カイゴ</t>
    </rPh>
    <rPh sb="35" eb="37">
      <t>ヨボウ</t>
    </rPh>
    <rPh sb="37" eb="41">
      <t>フクシヨウグ</t>
    </rPh>
    <rPh sb="41" eb="43">
      <t>タイヨ</t>
    </rPh>
    <rPh sb="45" eb="46">
      <t>メイ</t>
    </rPh>
    <rPh sb="46" eb="48">
      <t>イカ</t>
    </rPh>
    <rPh sb="53" eb="56">
      <t>ゼンネンド</t>
    </rPh>
    <rPh sb="57" eb="59">
      <t>ジッセキ</t>
    </rPh>
    <rPh sb="62" eb="63">
      <t>ツキ</t>
    </rPh>
    <rPh sb="64" eb="65">
      <t>ミ</t>
    </rPh>
    <rPh sb="68" eb="71">
      <t>ジギョウショ</t>
    </rPh>
    <rPh sb="77" eb="79">
      <t>チョッキン</t>
    </rPh>
    <rPh sb="82" eb="83">
      <t>ツキ</t>
    </rPh>
    <rPh sb="87" eb="88">
      <t>ツキ</t>
    </rPh>
    <rPh sb="89" eb="91">
      <t>ヘイキン</t>
    </rPh>
    <rPh sb="91" eb="94">
      <t>リヨウシャ</t>
    </rPh>
    <rPh sb="94" eb="95">
      <t>スウ</t>
    </rPh>
    <rPh sb="96" eb="97">
      <t>モチ</t>
    </rPh>
    <phoneticPr fontId="5"/>
  </si>
  <si>
    <t>　相模原市緑区（旧津久井町、旧藤野町）その他中山間地域等に居住する利用者に対してサービス提供を行った場合に算定している。</t>
    <rPh sb="5" eb="7">
      <t>ミドリク</t>
    </rPh>
    <rPh sb="8" eb="9">
      <t>キュウ</t>
    </rPh>
    <rPh sb="14" eb="15">
      <t>キュウ</t>
    </rPh>
    <rPh sb="21" eb="22">
      <t>タ</t>
    </rPh>
    <rPh sb="22" eb="23">
      <t>チュウ</t>
    </rPh>
    <rPh sb="23" eb="25">
      <t>サンカン</t>
    </rPh>
    <rPh sb="25" eb="28">
      <t>チイキトウ</t>
    </rPh>
    <rPh sb="29" eb="31">
      <t>キョジュウ</t>
    </rPh>
    <phoneticPr fontId="5"/>
  </si>
  <si>
    <t>　問１の利用者に対して、運営規程で定めている通常の事業の実施地域を超えてサービス提供を行った場合に算定している。</t>
    <rPh sb="1" eb="2">
      <t>トイ</t>
    </rPh>
    <rPh sb="4" eb="7">
      <t>リヨウシャ</t>
    </rPh>
    <rPh sb="8" eb="9">
      <t>タイ</t>
    </rPh>
    <rPh sb="33" eb="34">
      <t>コ</t>
    </rPh>
    <rPh sb="40" eb="42">
      <t>テイキョウ</t>
    </rPh>
    <phoneticPr fontId="5"/>
  </si>
  <si>
    <t>　当該加算を算定した場合には別途交通費を徴収していない。</t>
    <rPh sb="1" eb="3">
      <t>トウガイ</t>
    </rPh>
    <rPh sb="3" eb="5">
      <t>カサン</t>
    </rPh>
    <rPh sb="6" eb="8">
      <t>サンテイ</t>
    </rPh>
    <rPh sb="10" eb="12">
      <t>バアイ</t>
    </rPh>
    <rPh sb="14" eb="16">
      <t>ベット</t>
    </rPh>
    <rPh sb="16" eb="19">
      <t>コウツウヒ</t>
    </rPh>
    <rPh sb="20" eb="22">
      <t>チョウシュウ</t>
    </rPh>
    <phoneticPr fontId="5"/>
  </si>
  <si>
    <t>（１）特別地域加算　【貸与】</t>
    <rPh sb="3" eb="5">
      <t>トクベツ</t>
    </rPh>
    <rPh sb="5" eb="7">
      <t>チイキ</t>
    </rPh>
    <rPh sb="7" eb="9">
      <t>カサン</t>
    </rPh>
    <rPh sb="11" eb="13">
      <t>タイヨ</t>
    </rPh>
    <phoneticPr fontId="5"/>
  </si>
  <si>
    <t>（２）中山間地域等における小規模事業所加算　【貸与】</t>
    <rPh sb="3" eb="4">
      <t>チュウ</t>
    </rPh>
    <rPh sb="4" eb="5">
      <t>サン</t>
    </rPh>
    <rPh sb="5" eb="6">
      <t>カン</t>
    </rPh>
    <rPh sb="6" eb="9">
      <t>チイキトウ</t>
    </rPh>
    <rPh sb="13" eb="16">
      <t>ショウキボ</t>
    </rPh>
    <rPh sb="16" eb="18">
      <t>ジギョウ</t>
    </rPh>
    <rPh sb="18" eb="19">
      <t>ショ</t>
    </rPh>
    <rPh sb="19" eb="21">
      <t>カサン</t>
    </rPh>
    <rPh sb="23" eb="25">
      <t>タイヨ</t>
    </rPh>
    <phoneticPr fontId="5"/>
  </si>
  <si>
    <t>（３）中山間地域等に居住する者へのサービス提供加算　【貸与】</t>
    <rPh sb="3" eb="4">
      <t>チュウ</t>
    </rPh>
    <rPh sb="4" eb="5">
      <t>サン</t>
    </rPh>
    <rPh sb="5" eb="6">
      <t>カン</t>
    </rPh>
    <rPh sb="6" eb="9">
      <t>チイキトウ</t>
    </rPh>
    <rPh sb="10" eb="12">
      <t>キョジュウ</t>
    </rPh>
    <rPh sb="14" eb="15">
      <t>モノ</t>
    </rPh>
    <rPh sb="21" eb="23">
      <t>テイキョウ</t>
    </rPh>
    <rPh sb="23" eb="25">
      <t>カサン</t>
    </rPh>
    <rPh sb="27" eb="29">
      <t>タイヨ</t>
    </rPh>
    <phoneticPr fontId="5"/>
  </si>
  <si>
    <t>問6</t>
    <rPh sb="0" eb="1">
      <t>トイ</t>
    </rPh>
    <phoneticPr fontId="5"/>
  </si>
  <si>
    <t>　軽度者へサービスを提供する際には、居宅介護支援事業者（介護予防支援事業者）から文書で調査票の必要な部分を入手し、保管している。</t>
    <rPh sb="1" eb="4">
      <t>ケイドシャ</t>
    </rPh>
    <rPh sb="10" eb="12">
      <t>テイキョウ</t>
    </rPh>
    <rPh sb="14" eb="15">
      <t>サイ</t>
    </rPh>
    <rPh sb="57" eb="59">
      <t>ホカン</t>
    </rPh>
    <phoneticPr fontId="5"/>
  </si>
  <si>
    <t>（２）　福祉用具専門相談員</t>
    <phoneticPr fontId="5"/>
  </si>
  <si>
    <t>問10</t>
    <rPh sb="0" eb="1">
      <t>ト</t>
    </rPh>
    <phoneticPr fontId="5"/>
  </si>
  <si>
    <t>（「問2」の方法で確認していない利用者について）</t>
    <rPh sb="2" eb="3">
      <t>ト</t>
    </rPh>
    <rPh sb="6" eb="8">
      <t>ホウホウ</t>
    </rPh>
    <rPh sb="9" eb="11">
      <t>カクニン</t>
    </rPh>
    <rPh sb="16" eb="19">
      <t>リヨウシャ</t>
    </rPh>
    <phoneticPr fontId="5"/>
  </si>
  <si>
    <t>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5"/>
  </si>
  <si>
    <t>次の添付書類を忘れずに作成し、添付してください。</t>
    <rPh sb="0" eb="1">
      <t>ツギ</t>
    </rPh>
    <phoneticPr fontId="5"/>
  </si>
  <si>
    <t>（１６）　指定福祉用具貸与の具体的取扱方針</t>
    <rPh sb="14" eb="17">
      <t>グタイテキ</t>
    </rPh>
    <phoneticPr fontId="5"/>
  </si>
  <si>
    <t>　利用者の身体の状況等に応じて福祉用具の調整を行うとともに、福祉用具の使用方法、使用上の留意事項、故障時の対応等を記載した文書を利用者に交付し、十分な説明を行った上で、必要に応じて利用者に実際に当該福祉用具を使用させながら使用方法の指導を行っている。特に電動車椅子や移動用リフト等使用に際し安全性の面から注意が必要なものは注意事項について十分に説明している。</t>
    <rPh sb="125" eb="126">
      <t>トク</t>
    </rPh>
    <rPh sb="127" eb="129">
      <t>デンドウ</t>
    </rPh>
    <rPh sb="129" eb="132">
      <t>クルマイス</t>
    </rPh>
    <rPh sb="133" eb="136">
      <t>イドウヨウ</t>
    </rPh>
    <rPh sb="139" eb="140">
      <t>トウ</t>
    </rPh>
    <rPh sb="140" eb="142">
      <t>シヨウ</t>
    </rPh>
    <rPh sb="143" eb="144">
      <t>サイ</t>
    </rPh>
    <rPh sb="145" eb="148">
      <t>アンゼンセイ</t>
    </rPh>
    <rPh sb="149" eb="150">
      <t>メン</t>
    </rPh>
    <rPh sb="152" eb="154">
      <t>チュウイ</t>
    </rPh>
    <rPh sb="155" eb="157">
      <t>ヒツヨウ</t>
    </rPh>
    <rPh sb="161" eb="163">
      <t>チュウイ</t>
    </rPh>
    <rPh sb="163" eb="165">
      <t>ジコウ</t>
    </rPh>
    <rPh sb="169" eb="171">
      <t>ジュウブン</t>
    </rPh>
    <rPh sb="172" eb="174">
      <t>セツメイ</t>
    </rPh>
    <phoneticPr fontId="5"/>
  </si>
  <si>
    <t>　利用者等からの要請等に応じて、貸与した福祉用具の使用状況を確認し、必要な場合は、使用方法の指導、修理等を行っている。特に自動排泄処置装置等の特に使用に際し衛生管理の面から注意が必要な福祉用具については、定期的な管理を確実に実施している。また、修理後の点検は福祉用具専門相談員が行っている。</t>
    <rPh sb="59" eb="60">
      <t>トク</t>
    </rPh>
    <rPh sb="61" eb="63">
      <t>ジドウ</t>
    </rPh>
    <rPh sb="63" eb="65">
      <t>ハイセツ</t>
    </rPh>
    <rPh sb="65" eb="67">
      <t>ショチ</t>
    </rPh>
    <rPh sb="67" eb="70">
      <t>ソウチトウ</t>
    </rPh>
    <rPh sb="71" eb="72">
      <t>トク</t>
    </rPh>
    <rPh sb="73" eb="75">
      <t>シヨウ</t>
    </rPh>
    <rPh sb="76" eb="77">
      <t>サイ</t>
    </rPh>
    <rPh sb="78" eb="80">
      <t>エイセイ</t>
    </rPh>
    <rPh sb="80" eb="82">
      <t>カンリ</t>
    </rPh>
    <rPh sb="83" eb="84">
      <t>メン</t>
    </rPh>
    <rPh sb="86" eb="88">
      <t>チュウイ</t>
    </rPh>
    <rPh sb="89" eb="91">
      <t>ヒツヨウ</t>
    </rPh>
    <rPh sb="92" eb="94">
      <t>フクシ</t>
    </rPh>
    <rPh sb="94" eb="96">
      <t>ヨウグ</t>
    </rPh>
    <rPh sb="102" eb="105">
      <t>テイキテキ</t>
    </rPh>
    <rPh sb="106" eb="108">
      <t>カンリ</t>
    </rPh>
    <rPh sb="109" eb="111">
      <t>カクジツ</t>
    </rPh>
    <rPh sb="112" eb="114">
      <t>ジッシ</t>
    </rPh>
    <rPh sb="122" eb="124">
      <t>シュウリ</t>
    </rPh>
    <rPh sb="124" eb="125">
      <t>ゴ</t>
    </rPh>
    <rPh sb="126" eb="128">
      <t>テンケン</t>
    </rPh>
    <rPh sb="129" eb="131">
      <t>フクシ</t>
    </rPh>
    <rPh sb="131" eb="133">
      <t>ヨウグ</t>
    </rPh>
    <rPh sb="133" eb="135">
      <t>センモン</t>
    </rPh>
    <rPh sb="135" eb="138">
      <t>ソウダンイン</t>
    </rPh>
    <rPh sb="139" eb="140">
      <t>オコナ</t>
    </rPh>
    <phoneticPr fontId="5"/>
  </si>
  <si>
    <t>（１７）　指定特定福祉用具販売の具体的取扱方針</t>
    <rPh sb="16" eb="19">
      <t>グタイテキ</t>
    </rPh>
    <phoneticPr fontId="5"/>
  </si>
  <si>
    <t>事業の目的及び運営の方針、事業所名称、所在地</t>
    <rPh sb="13" eb="16">
      <t>ジギョウショ</t>
    </rPh>
    <rPh sb="16" eb="17">
      <t>メイ</t>
    </rPh>
    <rPh sb="17" eb="18">
      <t>ショウ</t>
    </rPh>
    <rPh sb="19" eb="22">
      <t>ショザイチ</t>
    </rPh>
    <phoneticPr fontId="5"/>
  </si>
  <si>
    <t>　委託事業者に行わせている業務の実施状況について定期的に確認し、その結果等を記録し、２年間保存している。</t>
    <rPh sb="43" eb="45">
      <t>ネンカン</t>
    </rPh>
    <rPh sb="45" eb="47">
      <t>ホゾン</t>
    </rPh>
    <phoneticPr fontId="5"/>
  </si>
  <si>
    <t>　苦情を受け付けた場合には、当該苦情の受付日、内容等を記録している。</t>
    <rPh sb="19" eb="21">
      <t>ウケツケ</t>
    </rPh>
    <rPh sb="21" eb="22">
      <t>ビ</t>
    </rPh>
    <phoneticPr fontId="5"/>
  </si>
  <si>
    <r>
      <t>　利用者ごとに異なる料金を設定して</t>
    </r>
    <r>
      <rPr>
        <u/>
        <sz val="11"/>
        <rFont val="ＭＳ Ｐ明朝"/>
        <family val="1"/>
        <charset val="128"/>
      </rPr>
      <t>いない。</t>
    </r>
    <phoneticPr fontId="5"/>
  </si>
  <si>
    <r>
      <t>情報提供を受けるべき項目（認定調査票（基本調査）の</t>
    </r>
    <r>
      <rPr>
        <u/>
        <sz val="10"/>
        <rFont val="ＭＳ Ｐゴシック"/>
        <family val="3"/>
        <charset val="128"/>
      </rPr>
      <t>該当部分</t>
    </r>
    <r>
      <rPr>
        <sz val="10"/>
        <rFont val="ＭＳ Ｐゴシック"/>
        <family val="3"/>
        <charset val="128"/>
      </rPr>
      <t>の写し）</t>
    </r>
    <phoneticPr fontId="5"/>
  </si>
  <si>
    <r>
      <t>　一般的な寝台の利用者に対して、特殊寝台用の付属品を貸与して</t>
    </r>
    <r>
      <rPr>
        <u/>
        <sz val="11"/>
        <rFont val="ＭＳ Ｐ明朝"/>
        <family val="1"/>
        <charset val="128"/>
      </rPr>
      <t>いない</t>
    </r>
    <r>
      <rPr>
        <sz val="11"/>
        <rFont val="ＭＳ Ｐ明朝"/>
        <family val="1"/>
        <charset val="128"/>
      </rPr>
      <t>。</t>
    </r>
    <phoneticPr fontId="5"/>
  </si>
  <si>
    <t>　利用者が居宅サービス計画等の変更を希望する場合は、当該利用者に係る居宅介護支援事業者等への連絡その他の必要な援助を行っている。</t>
    <rPh sb="13" eb="14">
      <t>トウ</t>
    </rPh>
    <rPh sb="43" eb="44">
      <t>トウ</t>
    </rPh>
    <phoneticPr fontId="5"/>
  </si>
  <si>
    <t>　指定福祉用具貸与の提供に当たっては、同一種目における機能又は価格帯の異なる複数の福祉用具に関する情報を利用者に提供している。</t>
    <phoneticPr fontId="5"/>
  </si>
  <si>
    <t>　福祉用具専門相談員は、福祉用具貸与計画（特定福祉用具販売計画）を作成した際には、当該福祉用具貸与計画（特定福祉用具販売計画）を利用者及び当該利用者に係る介護支援専門員に交付している。</t>
    <rPh sb="1" eb="3">
      <t>フクシ</t>
    </rPh>
    <rPh sb="3" eb="5">
      <t>ヨウグ</t>
    </rPh>
    <rPh sb="5" eb="7">
      <t>センモン</t>
    </rPh>
    <rPh sb="7" eb="10">
      <t>ソウダンイン</t>
    </rPh>
    <rPh sb="12" eb="14">
      <t>フクシ</t>
    </rPh>
    <rPh sb="14" eb="16">
      <t>ヨウグ</t>
    </rPh>
    <rPh sb="16" eb="18">
      <t>タイヨ</t>
    </rPh>
    <rPh sb="18" eb="20">
      <t>ケイカク</t>
    </rPh>
    <rPh sb="21" eb="23">
      <t>トクテイ</t>
    </rPh>
    <rPh sb="23" eb="25">
      <t>フクシ</t>
    </rPh>
    <rPh sb="25" eb="27">
      <t>ヨウグ</t>
    </rPh>
    <rPh sb="27" eb="29">
      <t>ハンバイ</t>
    </rPh>
    <rPh sb="29" eb="31">
      <t>ケイカク</t>
    </rPh>
    <rPh sb="43" eb="45">
      <t>フクシ</t>
    </rPh>
    <rPh sb="45" eb="47">
      <t>ヨウグ</t>
    </rPh>
    <rPh sb="47" eb="49">
      <t>タイヨ</t>
    </rPh>
    <rPh sb="49" eb="51">
      <t>ケイカク</t>
    </rPh>
    <rPh sb="52" eb="54">
      <t>トクテイ</t>
    </rPh>
    <rPh sb="54" eb="56">
      <t>フクシ</t>
    </rPh>
    <rPh sb="56" eb="58">
      <t>ヨウグ</t>
    </rPh>
    <rPh sb="58" eb="60">
      <t>ハンバイ</t>
    </rPh>
    <rPh sb="60" eb="62">
      <t>ケイカク</t>
    </rPh>
    <rPh sb="83" eb="84">
      <t>イン</t>
    </rPh>
    <phoneticPr fontId="5"/>
  </si>
  <si>
    <t>（※）福祉用具貸与の場合は、福祉用具の消毒の方法について規定している。委託消毒の場合は、委託先法人名、事業所名、事業所所在地、委託の範囲を記載している。</t>
    <phoneticPr fontId="5"/>
  </si>
  <si>
    <t>（２）　他のサービスとの関係　【貸与】</t>
    <rPh sb="4" eb="5">
      <t>タ</t>
    </rPh>
    <rPh sb="12" eb="14">
      <t>カンケイ</t>
    </rPh>
    <phoneticPr fontId="5"/>
  </si>
  <si>
    <t>（３）　月途中の利用開始・解約時の対応　【貸与】</t>
    <rPh sb="4" eb="5">
      <t>ツキ</t>
    </rPh>
    <rPh sb="5" eb="7">
      <t>トチュウ</t>
    </rPh>
    <rPh sb="8" eb="10">
      <t>リヨウ</t>
    </rPh>
    <rPh sb="10" eb="12">
      <t>カイシ</t>
    </rPh>
    <rPh sb="13" eb="15">
      <t>カイヤク</t>
    </rPh>
    <rPh sb="15" eb="16">
      <t>ジ</t>
    </rPh>
    <rPh sb="17" eb="19">
      <t>タイオウ</t>
    </rPh>
    <phoneticPr fontId="5"/>
  </si>
  <si>
    <t>（４）　特定福祉用具販売の販売料金　【販売】</t>
    <rPh sb="19" eb="21">
      <t>ハンバイ</t>
    </rPh>
    <phoneticPr fontId="5"/>
  </si>
  <si>
    <t>（５）　軽度者への貸与　【貸与】</t>
    <rPh sb="4" eb="7">
      <t>ケイドシャ</t>
    </rPh>
    <rPh sb="9" eb="11">
      <t>タイヨ</t>
    </rPh>
    <rPh sb="13" eb="15">
      <t>タイヨ</t>
    </rPh>
    <phoneticPr fontId="5"/>
  </si>
  <si>
    <t>（１）　貸与価格の上限設定等　【貸与】</t>
    <phoneticPr fontId="5"/>
  </si>
  <si>
    <r>
      <t xml:space="preserve">　サービスの提供にあたり、福祉用具の貸与価格が当該福祉用具の「全国平均貸与価格＋１標準偏差」で算出される額を超えていない。
</t>
    </r>
    <r>
      <rPr>
        <sz val="8"/>
        <rFont val="ＭＳ Ｐ明朝"/>
        <family val="1"/>
        <charset val="128"/>
      </rPr>
      <t>※全国平均貸与価格の上限設定は平成30年10月1日から。</t>
    </r>
    <rPh sb="6" eb="8">
      <t>テイキョウ</t>
    </rPh>
    <rPh sb="13" eb="15">
      <t>フクシ</t>
    </rPh>
    <rPh sb="15" eb="17">
      <t>ヨウグ</t>
    </rPh>
    <rPh sb="18" eb="20">
      <t>タイヨ</t>
    </rPh>
    <rPh sb="20" eb="22">
      <t>カカク</t>
    </rPh>
    <rPh sb="23" eb="25">
      <t>トウガイ</t>
    </rPh>
    <rPh sb="25" eb="27">
      <t>フクシ</t>
    </rPh>
    <rPh sb="27" eb="29">
      <t>ヨウグ</t>
    </rPh>
    <rPh sb="31" eb="33">
      <t>ゼンコク</t>
    </rPh>
    <rPh sb="33" eb="35">
      <t>ヘイキン</t>
    </rPh>
    <rPh sb="35" eb="37">
      <t>タイヨ</t>
    </rPh>
    <rPh sb="37" eb="39">
      <t>カカク</t>
    </rPh>
    <rPh sb="41" eb="43">
      <t>ヒョウジュン</t>
    </rPh>
    <rPh sb="43" eb="45">
      <t>ヘンサ</t>
    </rPh>
    <rPh sb="47" eb="49">
      <t>サンシュツ</t>
    </rPh>
    <rPh sb="52" eb="53">
      <t>ガク</t>
    </rPh>
    <rPh sb="54" eb="55">
      <t>コ</t>
    </rPh>
    <rPh sb="72" eb="74">
      <t>ジョウゲン</t>
    </rPh>
    <rPh sb="74" eb="76">
      <t>セッテイ</t>
    </rPh>
    <phoneticPr fontId="5"/>
  </si>
  <si>
    <t>「○」の場合は問２へ、「×」の場合は問４以降へ</t>
    <rPh sb="15" eb="17">
      <t>バアイ</t>
    </rPh>
    <rPh sb="18" eb="19">
      <t>トイ</t>
    </rPh>
    <rPh sb="20" eb="22">
      <t>イコウ</t>
    </rPh>
    <phoneticPr fontId="5"/>
  </si>
  <si>
    <t>「○」の場合は問４以降へ、「×」の場合は問３へ</t>
    <rPh sb="9" eb="11">
      <t>イコウ</t>
    </rPh>
    <rPh sb="17" eb="19">
      <t>バアイ</t>
    </rPh>
    <rPh sb="20" eb="21">
      <t>トイ</t>
    </rPh>
    <phoneticPr fontId="5"/>
  </si>
  <si>
    <r>
      <t>１．</t>
    </r>
    <r>
      <rPr>
        <b/>
        <u/>
        <sz val="14"/>
        <rFont val="ＭＳ Ｐゴシック"/>
        <family val="3"/>
        <charset val="128"/>
      </rPr>
      <t>人員基準について</t>
    </r>
    <rPh sb="2" eb="4">
      <t>ジンイン</t>
    </rPh>
    <rPh sb="4" eb="6">
      <t>キジュン</t>
    </rPh>
    <phoneticPr fontId="5"/>
  </si>
  <si>
    <r>
      <t>（１）　</t>
    </r>
    <r>
      <rPr>
        <b/>
        <u/>
        <sz val="12"/>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5"/>
  </si>
  <si>
    <r>
      <t>（４）　</t>
    </r>
    <r>
      <rPr>
        <b/>
        <u/>
        <sz val="12"/>
        <rFont val="ＭＳ Ｐゴシック"/>
        <family val="3"/>
        <charset val="128"/>
      </rPr>
      <t>受給資格等の確認</t>
    </r>
    <rPh sb="4" eb="6">
      <t>ジュキュウ</t>
    </rPh>
    <rPh sb="6" eb="8">
      <t>シカク</t>
    </rPh>
    <rPh sb="8" eb="9">
      <t>トウ</t>
    </rPh>
    <rPh sb="10" eb="12">
      <t>カクニン</t>
    </rPh>
    <phoneticPr fontId="5"/>
  </si>
  <si>
    <r>
      <t>（６）　</t>
    </r>
    <r>
      <rPr>
        <b/>
        <u/>
        <sz val="12"/>
        <rFont val="ＭＳ Ｐゴシック"/>
        <family val="3"/>
        <charset val="128"/>
      </rPr>
      <t>心身の状況等の把握</t>
    </r>
    <rPh sb="4" eb="6">
      <t>シンシン</t>
    </rPh>
    <rPh sb="7" eb="10">
      <t>ジョウキョウトウ</t>
    </rPh>
    <rPh sb="11" eb="13">
      <t>ハアク</t>
    </rPh>
    <phoneticPr fontId="5"/>
  </si>
  <si>
    <r>
      <t>（７）　</t>
    </r>
    <r>
      <rPr>
        <b/>
        <u/>
        <sz val="12"/>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5"/>
  </si>
  <si>
    <r>
      <t>（９）　</t>
    </r>
    <r>
      <rPr>
        <b/>
        <u/>
        <sz val="12"/>
        <rFont val="ＭＳ Ｐゴシック"/>
        <family val="3"/>
        <charset val="128"/>
      </rPr>
      <t>居宅サービス計画（介護予防サービス計画）に沿ったサービス提供</t>
    </r>
    <rPh sb="4" eb="6">
      <t>キョタク</t>
    </rPh>
    <rPh sb="10" eb="12">
      <t>ケイカク</t>
    </rPh>
    <rPh sb="13" eb="15">
      <t>カイゴ</t>
    </rPh>
    <rPh sb="15" eb="17">
      <t>ヨボウ</t>
    </rPh>
    <rPh sb="21" eb="23">
      <t>ケイカク</t>
    </rPh>
    <rPh sb="25" eb="26">
      <t>ソ</t>
    </rPh>
    <rPh sb="32" eb="34">
      <t>テイキョウ</t>
    </rPh>
    <phoneticPr fontId="5"/>
  </si>
  <si>
    <r>
      <t>（１２）　</t>
    </r>
    <r>
      <rPr>
        <b/>
        <u/>
        <sz val="12"/>
        <rFont val="ＭＳ Ｐゴシック"/>
        <family val="3"/>
        <charset val="128"/>
      </rPr>
      <t>サービスの提供の記録</t>
    </r>
    <phoneticPr fontId="5"/>
  </si>
  <si>
    <r>
      <t>（１３）　</t>
    </r>
    <r>
      <rPr>
        <b/>
        <u/>
        <sz val="12"/>
        <rFont val="ＭＳ Ｐゴシック"/>
        <family val="3"/>
        <charset val="128"/>
      </rPr>
      <t>利用料（販売費用の額）等の受領</t>
    </r>
    <rPh sb="9" eb="11">
      <t>ハンバイ</t>
    </rPh>
    <rPh sb="11" eb="13">
      <t>ヒヨウ</t>
    </rPh>
    <rPh sb="14" eb="15">
      <t>ガク</t>
    </rPh>
    <phoneticPr fontId="5"/>
  </si>
  <si>
    <r>
      <t>（１８）　</t>
    </r>
    <r>
      <rPr>
        <b/>
        <u/>
        <sz val="12"/>
        <rFont val="ＭＳ Ｐゴシック"/>
        <family val="3"/>
        <charset val="128"/>
      </rPr>
      <t>指定福祉用具貸与計画・指定特定福祉用具販売計画の作成</t>
    </r>
    <rPh sb="5" eb="7">
      <t>シテイ</t>
    </rPh>
    <rPh sb="7" eb="9">
      <t>フクシ</t>
    </rPh>
    <rPh sb="9" eb="11">
      <t>ヨウグ</t>
    </rPh>
    <rPh sb="11" eb="13">
      <t>タイヨ</t>
    </rPh>
    <rPh sb="13" eb="15">
      <t>ケイカク</t>
    </rPh>
    <rPh sb="16" eb="18">
      <t>シテイ</t>
    </rPh>
    <rPh sb="18" eb="20">
      <t>トクテイ</t>
    </rPh>
    <rPh sb="20" eb="22">
      <t>フクシ</t>
    </rPh>
    <rPh sb="22" eb="24">
      <t>ヨウグ</t>
    </rPh>
    <rPh sb="24" eb="26">
      <t>ハンバイ</t>
    </rPh>
    <rPh sb="26" eb="28">
      <t>ケイカク</t>
    </rPh>
    <rPh sb="29" eb="31">
      <t>サクセイ</t>
    </rPh>
    <phoneticPr fontId="5"/>
  </si>
  <si>
    <r>
      <t>（２１）　</t>
    </r>
    <r>
      <rPr>
        <b/>
        <u/>
        <sz val="12"/>
        <rFont val="ＭＳ Ｐゴシック"/>
        <family val="3"/>
        <charset val="128"/>
      </rPr>
      <t>運営規程</t>
    </r>
    <rPh sb="5" eb="7">
      <t>ウンエイ</t>
    </rPh>
    <rPh sb="7" eb="9">
      <t>キテイ</t>
    </rPh>
    <phoneticPr fontId="5"/>
  </si>
  <si>
    <r>
      <t>（２２）　</t>
    </r>
    <r>
      <rPr>
        <b/>
        <u/>
        <sz val="12"/>
        <rFont val="ＭＳ Ｐゴシック"/>
        <family val="3"/>
        <charset val="128"/>
      </rPr>
      <t>勤務体制の確保等</t>
    </r>
    <rPh sb="5" eb="7">
      <t>キンム</t>
    </rPh>
    <rPh sb="7" eb="9">
      <t>タイセイ</t>
    </rPh>
    <rPh sb="10" eb="12">
      <t>カクホ</t>
    </rPh>
    <rPh sb="12" eb="13">
      <t>トウ</t>
    </rPh>
    <phoneticPr fontId="5"/>
  </si>
  <si>
    <t>　福祉用具専門相談員は、次の資格を有している。
①保健師、看護師、准看護師、理学療法士、作業療法士、社会福祉士、介護福祉士、義肢装具士
②福祉用具専門相談員指定講習修了者</t>
    <rPh sb="1" eb="3">
      <t>フクシ</t>
    </rPh>
    <rPh sb="3" eb="5">
      <t>ヨウグ</t>
    </rPh>
    <rPh sb="5" eb="7">
      <t>センモン</t>
    </rPh>
    <rPh sb="7" eb="10">
      <t>ソウダンイン</t>
    </rPh>
    <rPh sb="12" eb="13">
      <t>ツギ</t>
    </rPh>
    <rPh sb="14" eb="16">
      <t>シカク</t>
    </rPh>
    <rPh sb="17" eb="18">
      <t>ユウ</t>
    </rPh>
    <rPh sb="25" eb="28">
      <t>ホケンシ</t>
    </rPh>
    <rPh sb="29" eb="32">
      <t>カンゴシ</t>
    </rPh>
    <rPh sb="33" eb="34">
      <t>ジュン</t>
    </rPh>
    <rPh sb="34" eb="37">
      <t>カンゴシ</t>
    </rPh>
    <rPh sb="38" eb="40">
      <t>リガク</t>
    </rPh>
    <rPh sb="40" eb="43">
      <t>リョウホウシ</t>
    </rPh>
    <rPh sb="44" eb="46">
      <t>サギョウ</t>
    </rPh>
    <rPh sb="46" eb="49">
      <t>リョウホウシ</t>
    </rPh>
    <rPh sb="50" eb="52">
      <t>シャカイ</t>
    </rPh>
    <rPh sb="52" eb="54">
      <t>フクシ</t>
    </rPh>
    <rPh sb="54" eb="55">
      <t>シ</t>
    </rPh>
    <rPh sb="56" eb="58">
      <t>カイゴ</t>
    </rPh>
    <rPh sb="58" eb="61">
      <t>フクシシ</t>
    </rPh>
    <rPh sb="62" eb="64">
      <t>ギシ</t>
    </rPh>
    <rPh sb="64" eb="67">
      <t>ソウグシ</t>
    </rPh>
    <rPh sb="69" eb="71">
      <t>フクシ</t>
    </rPh>
    <rPh sb="71" eb="73">
      <t>ヨウグ</t>
    </rPh>
    <rPh sb="73" eb="75">
      <t>センモン</t>
    </rPh>
    <rPh sb="75" eb="78">
      <t>ソウダンイン</t>
    </rPh>
    <rPh sb="78" eb="80">
      <t>シテイ</t>
    </rPh>
    <rPh sb="80" eb="82">
      <t>コウシュウ</t>
    </rPh>
    <rPh sb="82" eb="85">
      <t>シュウリョウシャ</t>
    </rPh>
    <phoneticPr fontId="5"/>
  </si>
  <si>
    <t xml:space="preserve"> 令和　　年 　月　  日</t>
    <rPh sb="1" eb="3">
      <t>レイワ</t>
    </rPh>
    <phoneticPr fontId="5"/>
  </si>
  <si>
    <t>虐待の防止のための措置に関する事項</t>
    <rPh sb="0" eb="2">
      <t>ギャクタイ</t>
    </rPh>
    <rPh sb="3" eb="5">
      <t>ボウシ</t>
    </rPh>
    <rPh sb="9" eb="11">
      <t>ソチ</t>
    </rPh>
    <rPh sb="12" eb="13">
      <t>カン</t>
    </rPh>
    <rPh sb="15" eb="17">
      <t>ジコウ</t>
    </rPh>
    <phoneticPr fontId="5"/>
  </si>
  <si>
    <t>問7</t>
    <rPh sb="0" eb="1">
      <t>トイ</t>
    </rPh>
    <phoneticPr fontId="5"/>
  </si>
  <si>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t>
    <rPh sb="1" eb="3">
      <t>テキセツ</t>
    </rPh>
    <rPh sb="4" eb="6">
      <t>シテイ</t>
    </rPh>
    <rPh sb="6" eb="8">
      <t>フクシ</t>
    </rPh>
    <rPh sb="8" eb="10">
      <t>ヨウグ</t>
    </rPh>
    <rPh sb="10" eb="12">
      <t>タイヨ</t>
    </rPh>
    <rPh sb="13" eb="15">
      <t>テイキョウ</t>
    </rPh>
    <rPh sb="16" eb="18">
      <t>カクホ</t>
    </rPh>
    <rPh sb="20" eb="22">
      <t>カンテン</t>
    </rPh>
    <rPh sb="26" eb="28">
      <t>ショクバ</t>
    </rPh>
    <rPh sb="32" eb="33">
      <t>オコナ</t>
    </rPh>
    <rPh sb="36" eb="38">
      <t>セイテキ</t>
    </rPh>
    <rPh sb="39" eb="42">
      <t>ゲンドウマタ</t>
    </rPh>
    <rPh sb="43" eb="46">
      <t>ユウエツテキ</t>
    </rPh>
    <rPh sb="47" eb="49">
      <t>カンケイ</t>
    </rPh>
    <rPh sb="50" eb="52">
      <t>ハイケイ</t>
    </rPh>
    <rPh sb="55" eb="57">
      <t>ゲンドウ</t>
    </rPh>
    <rPh sb="61" eb="66">
      <t>ギョウムジョウヒツヨウ</t>
    </rPh>
    <rPh sb="68" eb="70">
      <t>ソウトウ</t>
    </rPh>
    <rPh sb="71" eb="73">
      <t>ハンイ</t>
    </rPh>
    <rPh sb="74" eb="75">
      <t>コ</t>
    </rPh>
    <rPh sb="82" eb="91">
      <t>フクシヨウグセンモンソウダンイン</t>
    </rPh>
    <rPh sb="92" eb="94">
      <t>シュウギョウカ</t>
    </rPh>
    <rPh sb="94" eb="106">
      <t>ンキョウガガイサレルコトヲボウシ</t>
    </rPh>
    <phoneticPr fontId="5"/>
  </si>
  <si>
    <t>（２３）　業務継続計画の策定等</t>
    <rPh sb="5" eb="11">
      <t>ギョウムケイゾクケイカク</t>
    </rPh>
    <rPh sb="12" eb="14">
      <t>サクテイ</t>
    </rPh>
    <rPh sb="14" eb="15">
      <t>トウ</t>
    </rPh>
    <phoneticPr fontId="5"/>
  </si>
  <si>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3">
      <t>シテイフクシヨウグタイヨ</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102">
      <t>トウガイギョウムケイゾクケイカク</t>
    </rPh>
    <rPh sb="103" eb="104">
      <t>シタガ</t>
    </rPh>
    <rPh sb="105" eb="107">
      <t>ヒツヨウ</t>
    </rPh>
    <rPh sb="108" eb="110">
      <t>ソチ</t>
    </rPh>
    <rPh sb="111" eb="112">
      <t>コウ</t>
    </rPh>
    <phoneticPr fontId="5"/>
  </si>
  <si>
    <t>　福祉用具専門相談員に対し、業務継続計画について周知するとともに、必要な研修及び訓練を定期的に実施している。</t>
    <rPh sb="1" eb="10">
      <t>フクシヨウグセンモンソウダンイン</t>
    </rPh>
    <rPh sb="11" eb="12">
      <t>タイ</t>
    </rPh>
    <rPh sb="14" eb="20">
      <t>ギョウムケイゾクケイカク</t>
    </rPh>
    <rPh sb="24" eb="26">
      <t>シュウチ</t>
    </rPh>
    <rPh sb="33" eb="35">
      <t>ヒツヨウ</t>
    </rPh>
    <rPh sb="36" eb="39">
      <t>ケンシュウオヨ</t>
    </rPh>
    <rPh sb="40" eb="42">
      <t>クンレン</t>
    </rPh>
    <rPh sb="43" eb="46">
      <t>テイキテキ</t>
    </rPh>
    <rPh sb="47" eb="49">
      <t>ジッシ</t>
    </rPh>
    <phoneticPr fontId="5"/>
  </si>
  <si>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5"/>
  </si>
  <si>
    <t>問１</t>
    <rPh sb="0" eb="1">
      <t>トイ</t>
    </rPh>
    <phoneticPr fontId="5"/>
  </si>
  <si>
    <t>問２</t>
    <rPh sb="0" eb="1">
      <t>トイ</t>
    </rPh>
    <phoneticPr fontId="5"/>
  </si>
  <si>
    <t>問３</t>
    <rPh sb="0" eb="1">
      <t>トイ</t>
    </rPh>
    <phoneticPr fontId="5"/>
  </si>
  <si>
    <t>（２４）　適切な研修の機会の確保</t>
    <rPh sb="5" eb="7">
      <t>テキセツ</t>
    </rPh>
    <rPh sb="8" eb="10">
      <t>ケンシュウ</t>
    </rPh>
    <rPh sb="11" eb="13">
      <t>キカイ</t>
    </rPh>
    <rPh sb="14" eb="16">
      <t>カクホ</t>
    </rPh>
    <phoneticPr fontId="5"/>
  </si>
  <si>
    <t>（２５）　福祉用具の取扱種目</t>
    <rPh sb="5" eb="7">
      <t>フクシ</t>
    </rPh>
    <rPh sb="7" eb="9">
      <t>ヨウグ</t>
    </rPh>
    <rPh sb="10" eb="12">
      <t>トリアツカイ</t>
    </rPh>
    <rPh sb="12" eb="14">
      <t>シュモク</t>
    </rPh>
    <phoneticPr fontId="5"/>
  </si>
  <si>
    <t>　事業所における感染症の予防及びまん延の防止のための対策を検討する委員会（テレビ電話装置等を活用して行うことができる。）をおおむね6月に１回以上開催するとともに、その結果について、福祉用具専門相談員に周知徹底を図ること。</t>
    <rPh sb="1" eb="4">
      <t>ジギョウショ</t>
    </rPh>
    <rPh sb="8" eb="11">
      <t>カンセンショウ</t>
    </rPh>
    <rPh sb="12" eb="15">
      <t>ヨボウオヨ</t>
    </rPh>
    <rPh sb="18" eb="19">
      <t>エン</t>
    </rPh>
    <rPh sb="40" eb="45">
      <t>デンワソウチトウ</t>
    </rPh>
    <rPh sb="46" eb="48">
      <t>カツヨウ</t>
    </rPh>
    <rPh sb="50" eb="51">
      <t>オコナ</t>
    </rPh>
    <rPh sb="66" eb="67">
      <t>ツキ</t>
    </rPh>
    <rPh sb="69" eb="74">
      <t>カイイジョウカイサイ</t>
    </rPh>
    <rPh sb="83" eb="85">
      <t>ケッカ</t>
    </rPh>
    <rPh sb="90" eb="99">
      <t>フクシヨウグセンモンソウダンイン</t>
    </rPh>
    <rPh sb="100" eb="104">
      <t>シュウチテッテイ</t>
    </rPh>
    <rPh sb="105" eb="106">
      <t>ハカ</t>
    </rPh>
    <phoneticPr fontId="5"/>
  </si>
  <si>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5"/>
  </si>
  <si>
    <t>　福祉用具専門相談員に対し、感染症の予防及びまん延の防止のための研修及び訓練を定期的に実施している。</t>
    <rPh sb="1" eb="10">
      <t>フクシヨウグセンモンソウダンイン</t>
    </rPh>
    <rPh sb="11" eb="12">
      <t>タイ</t>
    </rPh>
    <rPh sb="14" eb="17">
      <t>カンセンショウ</t>
    </rPh>
    <rPh sb="18" eb="21">
      <t>ヨボウオヨ</t>
    </rPh>
    <rPh sb="24" eb="25">
      <t>エン</t>
    </rPh>
    <rPh sb="26" eb="28">
      <t>ボウシ</t>
    </rPh>
    <rPh sb="32" eb="35">
      <t>ケンシュウオヨ</t>
    </rPh>
    <rPh sb="36" eb="38">
      <t>クンレン</t>
    </rPh>
    <rPh sb="39" eb="42">
      <t>テイキテキ</t>
    </rPh>
    <rPh sb="43" eb="45">
      <t>ジッシ</t>
    </rPh>
    <phoneticPr fontId="5"/>
  </si>
  <si>
    <t>問４</t>
    <rPh sb="0" eb="1">
      <t>トイ</t>
    </rPh>
    <phoneticPr fontId="5"/>
  </si>
  <si>
    <t>問５</t>
    <rPh sb="0" eb="1">
      <t>トイ</t>
    </rPh>
    <phoneticPr fontId="5"/>
  </si>
  <si>
    <t>問６</t>
    <rPh sb="0" eb="1">
      <t>トイ</t>
    </rPh>
    <phoneticPr fontId="5"/>
  </si>
  <si>
    <t>問７</t>
    <rPh sb="0" eb="1">
      <t>ト</t>
    </rPh>
    <phoneticPr fontId="5"/>
  </si>
  <si>
    <t>問11</t>
    <rPh sb="0" eb="1">
      <t>ト</t>
    </rPh>
    <phoneticPr fontId="5"/>
  </si>
  <si>
    <t>問12</t>
    <rPh sb="0" eb="1">
      <t>ト</t>
    </rPh>
    <phoneticPr fontId="5"/>
  </si>
  <si>
    <t>問13</t>
    <rPh sb="0" eb="1">
      <t>ト</t>
    </rPh>
    <phoneticPr fontId="5"/>
  </si>
  <si>
    <t>問14</t>
    <rPh sb="0" eb="1">
      <t>ト</t>
    </rPh>
    <phoneticPr fontId="5"/>
  </si>
  <si>
    <t>（２7）　掲示及び目録の備え付け</t>
    <rPh sb="5" eb="7">
      <t>ケイジ</t>
    </rPh>
    <rPh sb="7" eb="8">
      <t>オヨ</t>
    </rPh>
    <rPh sb="9" eb="11">
      <t>モクロク</t>
    </rPh>
    <rPh sb="12" eb="13">
      <t>ソナ</t>
    </rPh>
    <rPh sb="14" eb="15">
      <t>ツ</t>
    </rPh>
    <phoneticPr fontId="5"/>
  </si>
  <si>
    <r>
      <t>（２8）　</t>
    </r>
    <r>
      <rPr>
        <b/>
        <u/>
        <sz val="12"/>
        <rFont val="ＭＳ Ｐゴシック"/>
        <family val="3"/>
        <charset val="128"/>
      </rPr>
      <t>秘密保持等</t>
    </r>
    <rPh sb="5" eb="7">
      <t>ヒミツ</t>
    </rPh>
    <rPh sb="7" eb="9">
      <t>ホジ</t>
    </rPh>
    <rPh sb="9" eb="10">
      <t>トウ</t>
    </rPh>
    <phoneticPr fontId="5"/>
  </si>
  <si>
    <r>
      <t>（３1）　</t>
    </r>
    <r>
      <rPr>
        <b/>
        <u/>
        <sz val="12"/>
        <rFont val="ＭＳ Ｐゴシック"/>
        <family val="3"/>
        <charset val="128"/>
      </rPr>
      <t>苦情処理</t>
    </r>
    <rPh sb="5" eb="7">
      <t>クジョウ</t>
    </rPh>
    <rPh sb="7" eb="9">
      <t>ショリ</t>
    </rPh>
    <phoneticPr fontId="5"/>
  </si>
  <si>
    <t>　事業所における虐待の防止のための対策を検討する委員会（テレビ電話装置等を活用して行うことができる。）を定期的に開催するとともに、その結果について、福祉用具専門相談員に周知徹底を図ること。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83">
      <t>フクシヨウグセンモンソウダンイン</t>
    </rPh>
    <rPh sb="84" eb="88">
      <t>シュウチテッテイ</t>
    </rPh>
    <rPh sb="89" eb="90">
      <t>ハカ</t>
    </rPh>
    <phoneticPr fontId="5"/>
  </si>
  <si>
    <t>　事業所における虐待の防止のための指針を整備している。</t>
    <rPh sb="1" eb="4">
      <t>ジギョウショ</t>
    </rPh>
    <rPh sb="8" eb="10">
      <t>ギャクタイ</t>
    </rPh>
    <rPh sb="11" eb="13">
      <t>ボウシ</t>
    </rPh>
    <rPh sb="17" eb="19">
      <t>シシン</t>
    </rPh>
    <rPh sb="20" eb="22">
      <t>セイビ</t>
    </rPh>
    <phoneticPr fontId="5"/>
  </si>
  <si>
    <t>　虐待の防止に関する措置を適切に実施するための担当者置いている。</t>
    <rPh sb="1" eb="3">
      <t>ギャクタイ</t>
    </rPh>
    <rPh sb="4" eb="6">
      <t>ボウシ</t>
    </rPh>
    <rPh sb="7" eb="8">
      <t>カン</t>
    </rPh>
    <rPh sb="10" eb="12">
      <t>ソチ</t>
    </rPh>
    <rPh sb="13" eb="15">
      <t>テキセツ</t>
    </rPh>
    <rPh sb="16" eb="18">
      <t>ジッシ</t>
    </rPh>
    <rPh sb="23" eb="26">
      <t>タントウシャ</t>
    </rPh>
    <rPh sb="26" eb="27">
      <t>オ</t>
    </rPh>
    <phoneticPr fontId="5"/>
  </si>
  <si>
    <t>　事業所において、福祉用具専門相談員に対し、虐待の防止のための研修を定期的に実施している。</t>
    <rPh sb="1" eb="4">
      <t>ジギョウショ</t>
    </rPh>
    <rPh sb="9" eb="18">
      <t>フクシヨウグセンモンソウダンイン</t>
    </rPh>
    <rPh sb="19" eb="20">
      <t>タイ</t>
    </rPh>
    <rPh sb="22" eb="24">
      <t>ギャクタイ</t>
    </rPh>
    <rPh sb="25" eb="27">
      <t>ボウシ</t>
    </rPh>
    <rPh sb="31" eb="33">
      <t>ケンシュウ</t>
    </rPh>
    <rPh sb="34" eb="37">
      <t>テイキテキ</t>
    </rPh>
    <rPh sb="38" eb="40">
      <t>ジッシ</t>
    </rPh>
    <phoneticPr fontId="5"/>
  </si>
  <si>
    <t>　期間限定のセールなどを行う際など、通常価格から価格の変更をする場合は、相模原市への販売料金の変更届が必要です。</t>
    <rPh sb="36" eb="39">
      <t>サガミハラ</t>
    </rPh>
    <phoneticPr fontId="5"/>
  </si>
  <si>
    <t>（２６）　衛生管理等</t>
    <rPh sb="5" eb="7">
      <t>エイセイ</t>
    </rPh>
    <rPh sb="7" eb="9">
      <t>カンリ</t>
    </rPh>
    <rPh sb="9" eb="10">
      <t>トウ</t>
    </rPh>
    <phoneticPr fontId="5"/>
  </si>
  <si>
    <r>
      <t>（２９）　</t>
    </r>
    <r>
      <rPr>
        <b/>
        <u/>
        <sz val="12"/>
        <rFont val="ＭＳ Ｐゴシック"/>
        <family val="3"/>
        <charset val="128"/>
      </rPr>
      <t>広告</t>
    </r>
    <rPh sb="5" eb="7">
      <t>コウコク</t>
    </rPh>
    <phoneticPr fontId="5"/>
  </si>
  <si>
    <t>（３０）　居宅介護支援事業者に対する利益供与の禁止</t>
    <phoneticPr fontId="5"/>
  </si>
  <si>
    <r>
      <t>（３２）　</t>
    </r>
    <r>
      <rPr>
        <b/>
        <u/>
        <sz val="12"/>
        <rFont val="ＭＳ Ｐゴシック"/>
        <family val="3"/>
        <charset val="128"/>
      </rPr>
      <t>事故発生時の対応</t>
    </r>
    <rPh sb="5" eb="7">
      <t>ジコ</t>
    </rPh>
    <rPh sb="7" eb="9">
      <t>ハッセイ</t>
    </rPh>
    <rPh sb="9" eb="10">
      <t>ジ</t>
    </rPh>
    <rPh sb="11" eb="13">
      <t>タイオウ</t>
    </rPh>
    <phoneticPr fontId="5"/>
  </si>
  <si>
    <t>(３３)　虐待の防止</t>
    <rPh sb="5" eb="7">
      <t>ギャクタイ</t>
    </rPh>
    <rPh sb="8" eb="10">
      <t>ボウシ</t>
    </rPh>
    <phoneticPr fontId="5"/>
  </si>
  <si>
    <t>（３４）　会計の区分</t>
    <phoneticPr fontId="5"/>
  </si>
  <si>
    <t>（３５）　記録の整備</t>
    <rPh sb="5" eb="7">
      <t>キロク</t>
    </rPh>
    <rPh sb="8" eb="10">
      <t>セイビ</t>
    </rPh>
    <phoneticPr fontId="5"/>
  </si>
  <si>
    <t>（３６）　暴力団排除</t>
    <rPh sb="5" eb="8">
      <t>ボウリョクダン</t>
    </rPh>
    <rPh sb="8" eb="10">
      <t>ハイジョ</t>
    </rPh>
    <phoneticPr fontId="5"/>
  </si>
  <si>
    <r>
      <t>　付属品のみの貸与をして</t>
    </r>
    <r>
      <rPr>
        <u/>
        <sz val="11"/>
        <rFont val="ＭＳ Ｐ明朝"/>
        <family val="1"/>
        <charset val="128"/>
      </rPr>
      <t>いない</t>
    </r>
    <r>
      <rPr>
        <sz val="11"/>
        <rFont val="ＭＳ Ｐ明朝"/>
        <family val="1"/>
        <charset val="128"/>
      </rPr>
      <t>。</t>
    </r>
    <phoneticPr fontId="5"/>
  </si>
  <si>
    <t>従業者の勤務の体制及び勤務形態一覧表</t>
    <phoneticPr fontId="59"/>
  </si>
  <si>
    <t>サービス種別</t>
    <rPh sb="4" eb="6">
      <t>シュベツ</t>
    </rPh>
    <phoneticPr fontId="59"/>
  </si>
  <si>
    <t>(</t>
    <phoneticPr fontId="59"/>
  </si>
  <si>
    <t>福祉用具貸与</t>
    <rPh sb="0" eb="2">
      <t>フクシ</t>
    </rPh>
    <rPh sb="2" eb="4">
      <t>ヨウグ</t>
    </rPh>
    <rPh sb="4" eb="6">
      <t>タイヨ</t>
    </rPh>
    <phoneticPr fontId="59"/>
  </si>
  <si>
    <t>）</t>
    <phoneticPr fontId="59"/>
  </si>
  <si>
    <t>令和</t>
    <rPh sb="0" eb="2">
      <t>レイワ</t>
    </rPh>
    <phoneticPr fontId="59"/>
  </si>
  <si>
    <t>)</t>
    <phoneticPr fontId="59"/>
  </si>
  <si>
    <t>年</t>
    <rPh sb="0" eb="1">
      <t>ネン</t>
    </rPh>
    <phoneticPr fontId="59"/>
  </si>
  <si>
    <t>月</t>
    <rPh sb="0" eb="1">
      <t>ゲツ</t>
    </rPh>
    <phoneticPr fontId="59"/>
  </si>
  <si>
    <t>事業所名</t>
    <rPh sb="0" eb="3">
      <t>ジギョウショ</t>
    </rPh>
    <rPh sb="3" eb="4">
      <t>メイ</t>
    </rPh>
    <phoneticPr fontId="59"/>
  </si>
  <si>
    <t>日</t>
    <rPh sb="0" eb="1">
      <t>ニチ</t>
    </rPh>
    <phoneticPr fontId="5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</si>
  <si>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</si>
  <si>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時間/週</t>
    <rPh sb="0" eb="2">
      <t>ジカン</t>
    </rPh>
    <rPh sb="3" eb="4">
      <t>シュウ</t>
    </rPh>
    <phoneticPr fontId="59"/>
  </si>
  <si>
    <t>時間/月</t>
    <rPh sb="0" eb="2">
      <t>ジカン</t>
    </rPh>
    <rPh sb="3" eb="4">
      <t>ツキ</t>
    </rPh>
    <phoneticPr fontId="59"/>
  </si>
  <si>
    <t>当月の日数</t>
    <rPh sb="0" eb="2">
      <t>トウゲツ</t>
    </rPh>
    <rPh sb="3" eb="5">
      <t>ニッスウ</t>
    </rPh>
    <phoneticPr fontId="59"/>
  </si>
  <si>
    <t>No</t>
    <phoneticPr fontId="59"/>
  </si>
  <si>
    <t>(5)
勤務
形態</t>
    <phoneticPr fontId="21"/>
  </si>
  <si>
    <t>(6)
資格</t>
    <rPh sb="4" eb="6">
      <t>シカク</t>
    </rPh>
    <phoneticPr fontId="59"/>
  </si>
  <si>
    <t>(7) 氏　名</t>
    <phoneticPr fontId="21"/>
  </si>
  <si>
    <r>
      <t xml:space="preserve">(10)
</t>
    </r>
    <r>
      <rPr>
        <sz val="11"/>
        <rFont val="HGSｺﾞｼｯｸM"/>
        <family val="3"/>
        <charset val="128"/>
      </rPr>
      <t>週平均
勤務時間数</t>
    </r>
    <rPh sb="6" eb="8">
      <t>ヘイキン</t>
    </rPh>
    <rPh sb="9" eb="11">
      <t>キンム</t>
    </rPh>
    <rPh sb="11" eb="13">
      <t>ジカン</t>
    </rPh>
    <rPh sb="13" eb="14">
      <t>スウ</t>
    </rPh>
    <phoneticPr fontId="21"/>
  </si>
  <si>
    <t>1週目</t>
    <rPh sb="1" eb="2">
      <t>シュウ</t>
    </rPh>
    <rPh sb="2" eb="3">
      <t>メ</t>
    </rPh>
    <phoneticPr fontId="59"/>
  </si>
  <si>
    <t>2週目</t>
    <rPh sb="1" eb="2">
      <t>シュウ</t>
    </rPh>
    <rPh sb="2" eb="3">
      <t>メ</t>
    </rPh>
    <phoneticPr fontId="59"/>
  </si>
  <si>
    <t>3週目</t>
    <rPh sb="1" eb="2">
      <t>シュウ</t>
    </rPh>
    <rPh sb="2" eb="3">
      <t>メ</t>
    </rPh>
    <phoneticPr fontId="59"/>
  </si>
  <si>
    <t>4週目</t>
    <rPh sb="1" eb="2">
      <t>シュウ</t>
    </rPh>
    <rPh sb="2" eb="3">
      <t>メ</t>
    </rPh>
    <phoneticPr fontId="59"/>
  </si>
  <si>
    <t>5週目</t>
    <rPh sb="1" eb="2">
      <t>シュウ</t>
    </rPh>
    <rPh sb="2" eb="3">
      <t>メ</t>
    </rPh>
    <phoneticPr fontId="59"/>
  </si>
  <si>
    <t>管理者</t>
    <rPh sb="0" eb="3">
      <t>カンリシャ</t>
    </rPh>
    <phoneticPr fontId="59"/>
  </si>
  <si>
    <t>ー</t>
  </si>
  <si>
    <t>厚労　太郎</t>
    <rPh sb="0" eb="2">
      <t>コウロウ</t>
    </rPh>
    <rPh sb="3" eb="5">
      <t>タロウ</t>
    </rPh>
    <phoneticPr fontId="59"/>
  </si>
  <si>
    <t>福祉用具専門相談員</t>
    <rPh sb="0" eb="2">
      <t>フクシ</t>
    </rPh>
    <rPh sb="2" eb="4">
      <t>ヨウグ</t>
    </rPh>
    <rPh sb="4" eb="6">
      <t>センモン</t>
    </rPh>
    <rPh sb="6" eb="9">
      <t>ソウダンイン</t>
    </rPh>
    <phoneticPr fontId="59"/>
  </si>
  <si>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59"/>
  </si>
  <si>
    <t>A</t>
  </si>
  <si>
    <t>保健師</t>
    <rPh sb="0" eb="3">
      <t>ホケンシ</t>
    </rPh>
    <phoneticPr fontId="59"/>
  </si>
  <si>
    <t>C</t>
  </si>
  <si>
    <t>准看護師</t>
    <rPh sb="0" eb="4">
      <t>ジュンカンゴシ</t>
    </rPh>
    <phoneticPr fontId="59"/>
  </si>
  <si>
    <t>○○　B子</t>
    <rPh sb="4" eb="5">
      <t>コ</t>
    </rPh>
    <phoneticPr fontId="59"/>
  </si>
  <si>
    <t>勤務形態</t>
    <rPh sb="0" eb="2">
      <t>キンム</t>
    </rPh>
    <rPh sb="2" eb="4">
      <t>ケイタイ</t>
    </rPh>
    <phoneticPr fontId="59"/>
  </si>
  <si>
    <t>勤務時間数合計</t>
    <rPh sb="0" eb="2">
      <t>キンム</t>
    </rPh>
    <rPh sb="2" eb="5">
      <t>ジカンスウ</t>
    </rPh>
    <rPh sb="5" eb="7">
      <t>ゴウケイ</t>
    </rPh>
    <phoneticPr fontId="59"/>
  </si>
  <si>
    <t>常勤換算の対象時間数</t>
    <rPh sb="0" eb="2">
      <t>ジョウキン</t>
    </rPh>
    <rPh sb="2" eb="4">
      <t>カンサン</t>
    </rPh>
    <rPh sb="5" eb="7">
      <t>タイショウ</t>
    </rPh>
    <rPh sb="7" eb="9">
      <t>ジカン</t>
    </rPh>
    <rPh sb="9" eb="10">
      <t>スウ</t>
    </rPh>
    <phoneticPr fontId="59"/>
  </si>
  <si>
    <t>常勤換算方法対象外の</t>
    <rPh sb="0" eb="2">
      <t>ジョウキン</t>
    </rPh>
    <rPh sb="2" eb="4">
      <t>カンサン</t>
    </rPh>
    <rPh sb="4" eb="6">
      <t>ホウホウ</t>
    </rPh>
    <rPh sb="6" eb="9">
      <t>タイショウガイ</t>
    </rPh>
    <phoneticPr fontId="59"/>
  </si>
  <si>
    <t>当月合計</t>
    <rPh sb="0" eb="2">
      <t>トウゲツ</t>
    </rPh>
    <rPh sb="2" eb="4">
      <t>ゴウケイ</t>
    </rPh>
    <phoneticPr fontId="59"/>
  </si>
  <si>
    <t>週平均</t>
    <rPh sb="0" eb="3">
      <t>シュウヘイキン</t>
    </rPh>
    <phoneticPr fontId="59"/>
  </si>
  <si>
    <t>常勤の従業者の人数</t>
    <rPh sb="0" eb="2">
      <t>ジョウキン</t>
    </rPh>
    <rPh sb="3" eb="6">
      <t>ジュウギョウシャ</t>
    </rPh>
    <rPh sb="7" eb="9">
      <t>ニンズウ</t>
    </rPh>
    <phoneticPr fontId="59"/>
  </si>
  <si>
    <t>C</t>
    <phoneticPr fontId="59"/>
  </si>
  <si>
    <t>合計</t>
    <rPh sb="0" eb="2">
      <t>ゴウケイ</t>
    </rPh>
    <phoneticPr fontId="59"/>
  </si>
  <si>
    <t>■ 常勤換算方法による人数</t>
    <rPh sb="2" eb="4">
      <t>ジョウキン</t>
    </rPh>
    <rPh sb="4" eb="6">
      <t>カンサン</t>
    </rPh>
    <rPh sb="6" eb="8">
      <t>ホウホウ</t>
    </rPh>
    <rPh sb="11" eb="13">
      <t>ニンズウ</t>
    </rPh>
    <phoneticPr fontId="59"/>
  </si>
  <si>
    <t>基準：</t>
    <rPh sb="0" eb="2">
      <t>キジュン</t>
    </rPh>
    <phoneticPr fontId="59"/>
  </si>
  <si>
    <t>週</t>
  </si>
  <si>
    <t>常勤換算の</t>
    <rPh sb="0" eb="2">
      <t>ジョウキン</t>
    </rPh>
    <rPh sb="2" eb="4">
      <t>カンサン</t>
    </rPh>
    <phoneticPr fontId="59"/>
  </si>
  <si>
    <t>常勤の従業者が</t>
    <rPh sb="0" eb="2">
      <t>ジョウキン</t>
    </rPh>
    <rPh sb="3" eb="6">
      <t>ジュウギョウシャ</t>
    </rPh>
    <phoneticPr fontId="59"/>
  </si>
  <si>
    <t>常勤換算後の人数</t>
    <rPh sb="0" eb="2">
      <t>ジョウキン</t>
    </rPh>
    <rPh sb="2" eb="4">
      <t>カンサン</t>
    </rPh>
    <rPh sb="4" eb="5">
      <t>ゴ</t>
    </rPh>
    <rPh sb="6" eb="8">
      <t>ニンズウ</t>
    </rPh>
    <phoneticPr fontId="59"/>
  </si>
  <si>
    <t>（勤務形態の記号）</t>
    <rPh sb="1" eb="3">
      <t>キンム</t>
    </rPh>
    <rPh sb="3" eb="5">
      <t>ケイタイ</t>
    </rPh>
    <rPh sb="6" eb="8">
      <t>キゴウ</t>
    </rPh>
    <phoneticPr fontId="59"/>
  </si>
  <si>
    <t>記号</t>
    <rPh sb="0" eb="2">
      <t>キゴウ</t>
    </rPh>
    <phoneticPr fontId="59"/>
  </si>
  <si>
    <t>区分</t>
    <rPh sb="0" eb="2">
      <t>クブン</t>
    </rPh>
    <phoneticPr fontId="59"/>
  </si>
  <si>
    <t>（小数点第2位以下切り捨て）</t>
    <rPh sb="1" eb="4">
      <t>ショウスウテン</t>
    </rPh>
    <rPh sb="4" eb="5">
      <t>ダイ</t>
    </rPh>
    <rPh sb="6" eb="7">
      <t>イ</t>
    </rPh>
    <rPh sb="7" eb="9">
      <t>イカ</t>
    </rPh>
    <rPh sb="9" eb="10">
      <t>キ</t>
    </rPh>
    <rPh sb="11" eb="12">
      <t>ス</t>
    </rPh>
    <phoneticPr fontId="59"/>
  </si>
  <si>
    <t>常勤で専従</t>
    <rPh sb="0" eb="2">
      <t>ジョウキン</t>
    </rPh>
    <rPh sb="3" eb="5">
      <t>センジュウ</t>
    </rPh>
    <phoneticPr fontId="59"/>
  </si>
  <si>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59"/>
  </si>
  <si>
    <t>常勤で兼務</t>
    <rPh sb="0" eb="2">
      <t>ジョウキン</t>
    </rPh>
    <rPh sb="3" eb="5">
      <t>ケンム</t>
    </rPh>
    <phoneticPr fontId="59"/>
  </si>
  <si>
    <t>非常勤で専従</t>
    <rPh sb="0" eb="3">
      <t>ヒジョウキン</t>
    </rPh>
    <rPh sb="4" eb="6">
      <t>センジュウ</t>
    </rPh>
    <phoneticPr fontId="59"/>
  </si>
  <si>
    <t>常勤の従業者の人数</t>
  </si>
  <si>
    <t>常勤換算方法による人数</t>
    <rPh sb="0" eb="2">
      <t>ジョウキン</t>
    </rPh>
    <rPh sb="2" eb="4">
      <t>カンサン</t>
    </rPh>
    <rPh sb="4" eb="6">
      <t>ホウホウ</t>
    </rPh>
    <rPh sb="9" eb="11">
      <t>ニンズウ</t>
    </rPh>
    <phoneticPr fontId="59"/>
  </si>
  <si>
    <t>非常勤で兼務</t>
    <rPh sb="0" eb="3">
      <t>ヒジョウキン</t>
    </rPh>
    <rPh sb="4" eb="6">
      <t>ケンム</t>
    </rPh>
    <phoneticPr fontId="59"/>
  </si>
  <si>
    <t>≪提出不要≫</t>
    <rPh sb="1" eb="3">
      <t>テイシュツ</t>
    </rPh>
    <rPh sb="3" eb="5">
      <t>フヨウ</t>
    </rPh>
    <phoneticPr fontId="59"/>
  </si>
  <si>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1"/>
  </si>
  <si>
    <t>・・・直接入力する必要がある箇所です。</t>
    <rPh sb="3" eb="5">
      <t>チョクセツ</t>
    </rPh>
    <rPh sb="5" eb="7">
      <t>ニュウリョク</t>
    </rPh>
    <rPh sb="9" eb="11">
      <t>ヒツヨウ</t>
    </rPh>
    <rPh sb="14" eb="16">
      <t>カショ</t>
    </rPh>
    <phoneticPr fontId="59"/>
  </si>
  <si>
    <t>・・・プルダウンから選択して入力する必要がある箇所です。</t>
    <rPh sb="10" eb="12">
      <t>センタク</t>
    </rPh>
    <rPh sb="14" eb="16">
      <t>ニュウリョク</t>
    </rPh>
    <rPh sb="18" eb="20">
      <t>ヒツヨウ</t>
    </rPh>
    <rPh sb="23" eb="25">
      <t>カショ</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</si>
  <si>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</si>
  <si>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</si>
  <si>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xml:space="preserve"> 　　 記入の順序は、職種ごとにまとめてください。</t>
    <rPh sb="4" eb="6">
      <t>キニュウ</t>
    </rPh>
    <rPh sb="7" eb="9">
      <t>ジュンジョ</t>
    </rPh>
    <rPh sb="11" eb="13">
      <t>ショクシュ</t>
    </rPh>
    <phoneticPr fontId="59"/>
  </si>
  <si>
    <t>職種名</t>
    <rPh sb="0" eb="2">
      <t>ショクシュ</t>
    </rPh>
    <rPh sb="2" eb="3">
      <t>メイ</t>
    </rPh>
    <phoneticPr fontId="5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</si>
  <si>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</si>
  <si>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</si>
  <si>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</si>
  <si>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</si>
  <si>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</si>
  <si>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</si>
  <si>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(7) 従業者の氏名を記入してください。</t>
    <rPh sb="5" eb="8">
      <t>ジュウギョウシャ</t>
    </rPh>
    <rPh sb="9" eb="11">
      <t>シメイ</t>
    </rPh>
    <rPh sb="12" eb="14">
      <t>キニュウ</t>
    </rPh>
    <phoneticPr fontId="5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</si>
  <si>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</si>
  <si>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</si>
  <si>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</si>
  <si>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１．サービス種別</t>
    <rPh sb="6" eb="8">
      <t>シュベツ</t>
    </rPh>
    <phoneticPr fontId="59"/>
  </si>
  <si>
    <t>No</t>
    <phoneticPr fontId="59"/>
  </si>
  <si>
    <t>サービス種別名</t>
    <rPh sb="4" eb="6">
      <t>シュベツ</t>
    </rPh>
    <rPh sb="6" eb="7">
      <t>メイ</t>
    </rPh>
    <phoneticPr fontId="59"/>
  </si>
  <si>
    <t>特定福祉用具販売</t>
    <rPh sb="0" eb="2">
      <t>トクテイ</t>
    </rPh>
    <rPh sb="2" eb="4">
      <t>フクシ</t>
    </rPh>
    <rPh sb="4" eb="6">
      <t>ヨウグ</t>
    </rPh>
    <rPh sb="6" eb="8">
      <t>ハンバイ</t>
    </rPh>
    <phoneticPr fontId="59"/>
  </si>
  <si>
    <t>介護予防福祉用具貸与</t>
    <rPh sb="0" eb="2">
      <t>カイゴ</t>
    </rPh>
    <rPh sb="2" eb="4">
      <t>ヨボウ</t>
    </rPh>
    <rPh sb="4" eb="6">
      <t>フクシ</t>
    </rPh>
    <rPh sb="6" eb="8">
      <t>ヨウグ</t>
    </rPh>
    <rPh sb="8" eb="10">
      <t>タイヨ</t>
    </rPh>
    <phoneticPr fontId="59"/>
  </si>
  <si>
    <t>特定介護予防福祉用具販売</t>
    <rPh sb="0" eb="2">
      <t>トクテイ</t>
    </rPh>
    <rPh sb="2" eb="4">
      <t>カイゴ</t>
    </rPh>
    <rPh sb="4" eb="6">
      <t>ヨボウ</t>
    </rPh>
    <rPh sb="6" eb="8">
      <t>フクシ</t>
    </rPh>
    <rPh sb="8" eb="10">
      <t>ヨウグ</t>
    </rPh>
    <rPh sb="10" eb="12">
      <t>ハンバイ</t>
    </rPh>
    <phoneticPr fontId="59"/>
  </si>
  <si>
    <t>福祉用具貸与・介護予防福祉用具貸与</t>
    <rPh sb="0" eb="2">
      <t>フクシ</t>
    </rPh>
    <rPh sb="2" eb="4">
      <t>ヨウグ</t>
    </rPh>
    <rPh sb="4" eb="6">
      <t>タイヨ</t>
    </rPh>
    <phoneticPr fontId="59"/>
  </si>
  <si>
    <t>特定福祉用具販売・特定介護予防福祉用具販売</t>
    <rPh sb="0" eb="2">
      <t>トクテイ</t>
    </rPh>
    <rPh sb="2" eb="4">
      <t>フクシ</t>
    </rPh>
    <rPh sb="4" eb="6">
      <t>ヨウグ</t>
    </rPh>
    <rPh sb="6" eb="8">
      <t>ハンバイ</t>
    </rPh>
    <phoneticPr fontId="59"/>
  </si>
  <si>
    <t>２．職種名・資格名称</t>
    <rPh sb="2" eb="4">
      <t>ショクシュ</t>
    </rPh>
    <rPh sb="4" eb="5">
      <t>メイ</t>
    </rPh>
    <rPh sb="6" eb="8">
      <t>シカク</t>
    </rPh>
    <rPh sb="8" eb="10">
      <t>メイショウ</t>
    </rPh>
    <phoneticPr fontId="59"/>
  </si>
  <si>
    <t>資格</t>
    <rPh sb="0" eb="2">
      <t>シカク</t>
    </rPh>
    <phoneticPr fontId="59"/>
  </si>
  <si>
    <t>ー</t>
    <phoneticPr fontId="59"/>
  </si>
  <si>
    <t>看護師</t>
    <rPh sb="0" eb="3">
      <t>カンゴシ</t>
    </rPh>
    <phoneticPr fontId="59"/>
  </si>
  <si>
    <t>理学療法士</t>
    <rPh sb="0" eb="2">
      <t>リガク</t>
    </rPh>
    <rPh sb="2" eb="5">
      <t>リョウホウシ</t>
    </rPh>
    <phoneticPr fontId="59"/>
  </si>
  <si>
    <t>作業療法士</t>
    <rPh sb="0" eb="2">
      <t>サギョウ</t>
    </rPh>
    <rPh sb="2" eb="5">
      <t>リョウホウシ</t>
    </rPh>
    <phoneticPr fontId="59"/>
  </si>
  <si>
    <t>社会福祉士</t>
    <rPh sb="0" eb="2">
      <t>シャカイ</t>
    </rPh>
    <rPh sb="2" eb="5">
      <t>フクシシ</t>
    </rPh>
    <phoneticPr fontId="59"/>
  </si>
  <si>
    <t>介護福祉士</t>
    <rPh sb="0" eb="2">
      <t>カイゴ</t>
    </rPh>
    <rPh sb="2" eb="5">
      <t>フクシシ</t>
    </rPh>
    <phoneticPr fontId="59"/>
  </si>
  <si>
    <t>義肢装具士</t>
    <rPh sb="0" eb="2">
      <t>ギシ</t>
    </rPh>
    <rPh sb="2" eb="5">
      <t>ソウグシ</t>
    </rPh>
    <phoneticPr fontId="59"/>
  </si>
  <si>
    <t>【自治体の皆様へ】</t>
    <rPh sb="1" eb="4">
      <t>ジチタイ</t>
    </rPh>
    <rPh sb="5" eb="7">
      <t>ミナサマ</t>
    </rPh>
    <phoneticPr fontId="59"/>
  </si>
  <si>
    <t>※ INDIRECT関数使用のため、以下のとおりセルに「名前の定義」をしています。</t>
    <rPh sb="10" eb="12">
      <t>カンスウ</t>
    </rPh>
    <rPh sb="12" eb="14">
      <t>シヨウ</t>
    </rPh>
    <rPh sb="18" eb="20">
      <t>イカ</t>
    </rPh>
    <rPh sb="28" eb="30">
      <t>ナマエ</t>
    </rPh>
    <rPh sb="31" eb="33">
      <t>テイギ</t>
    </rPh>
    <phoneticPr fontId="59"/>
  </si>
  <si>
    <t>　14行目・・・「職種」</t>
    <rPh sb="3" eb="5">
      <t>ギョウメ</t>
    </rPh>
    <rPh sb="9" eb="11">
      <t>ショクシュ</t>
    </rPh>
    <phoneticPr fontId="59"/>
  </si>
  <si>
    <t>　C列・・・「管理者」</t>
    <rPh sb="2" eb="3">
      <t>レツ</t>
    </rPh>
    <rPh sb="7" eb="10">
      <t>カンリシャ</t>
    </rPh>
    <phoneticPr fontId="59"/>
  </si>
  <si>
    <t>　D列・・・「福祉用具専門相談員」</t>
    <rPh sb="2" eb="3">
      <t>レツ</t>
    </rPh>
    <rPh sb="7" eb="9">
      <t>フクシ</t>
    </rPh>
    <rPh sb="9" eb="11">
      <t>ヨウグ</t>
    </rPh>
    <rPh sb="11" eb="13">
      <t>センモン</t>
    </rPh>
    <rPh sb="13" eb="16">
      <t>ソウダンイン</t>
    </rPh>
    <phoneticPr fontId="5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</si>
  <si>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9"/>
  </si>
  <si>
    <t>　行が足りない場合は、適宜追加してください。</t>
    <rPh sb="1" eb="2">
      <t>ギョウ</t>
    </rPh>
    <rPh sb="3" eb="4">
      <t>タ</t>
    </rPh>
    <rPh sb="7" eb="9">
      <t>バアイ</t>
    </rPh>
    <rPh sb="11" eb="13">
      <t>テキギ</t>
    </rPh>
    <rPh sb="13" eb="15">
      <t>ツイカ</t>
    </rPh>
    <phoneticPr fontId="5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</si>
  <si>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</si>
  <si>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9"/>
  </si>
  <si>
    <t>　・「数式」タブ　⇒　「名前の定義」を選択</t>
    <rPh sb="3" eb="5">
      <t>スウシキ</t>
    </rPh>
    <rPh sb="12" eb="14">
      <t>ナマエ</t>
    </rPh>
    <rPh sb="15" eb="17">
      <t>テイギ</t>
    </rPh>
    <rPh sb="19" eb="21">
      <t>センタク</t>
    </rPh>
    <phoneticPr fontId="59"/>
  </si>
  <si>
    <t>　・「名前」に職種名を入力</t>
    <rPh sb="3" eb="5">
      <t>ナマエ</t>
    </rPh>
    <rPh sb="7" eb="9">
      <t>ショクシュ</t>
    </rPh>
    <rPh sb="9" eb="10">
      <t>メイ</t>
    </rPh>
    <rPh sb="11" eb="13">
      <t>ニュウリョク</t>
    </rPh>
    <phoneticPr fontId="5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</si>
  <si>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</si>
  <si>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9"/>
  </si>
  <si>
    <t>　サービスを提供するに当たっては、居宅介護支援事業者、地域包括支援センターその他保健医療サービス又は福祉サービスを提供する者との密接な連携に努めている。</t>
    <phoneticPr fontId="5"/>
  </si>
  <si>
    <t>　サービスの提供の終了に際しては、利用者又はその家族に対して適切な相談又は助言を行うとともに、当該利用者に係る居宅介護支援事業者等に対する情報の提供及び地域包括支援センター又は保健医療サービス若しくは福祉サービスを提供する者との密接な連携に努めている。</t>
    <rPh sb="33" eb="35">
      <t>ソウダン</t>
    </rPh>
    <rPh sb="35" eb="36">
      <t>マタ</t>
    </rPh>
    <rPh sb="37" eb="39">
      <t>ジョゲン</t>
    </rPh>
    <phoneticPr fontId="5"/>
  </si>
  <si>
    <t>ver1.00</t>
    <phoneticPr fontId="5"/>
  </si>
  <si>
    <t>●　減　算</t>
    <rPh sb="2" eb="3">
      <t>ゲン</t>
    </rPh>
    <rPh sb="4" eb="5">
      <t>ザン</t>
    </rPh>
    <phoneticPr fontId="5"/>
  </si>
  <si>
    <t>　虐待の防止のための対策を検討する委員会（テレビ電話装置等の活用可能）を定期的に開催するとともに、その結果について、従業者に周知徹底を図っている。</t>
    <phoneticPr fontId="5"/>
  </si>
  <si>
    <t>　虐待の防止のための指針を整備している。</t>
    <phoneticPr fontId="5"/>
  </si>
  <si>
    <t>　従業者に対し、虐待の防止のための研修を定期的に実施している。</t>
    <phoneticPr fontId="5"/>
  </si>
  <si>
    <t>　高齢者虐待防止措置を実施するための担当者を設置している。</t>
    <phoneticPr fontId="5"/>
  </si>
  <si>
    <t>　当該利用者又は他の利用者等の生命又は身体を保護するため緊急やむを得ない場合を除き、身体的拘束その他利用者の行動を制限する行為（身体的拘束等）を行っていない。</t>
    <phoneticPr fontId="5"/>
  </si>
  <si>
    <t>　身体的拘束等を行う場合には、その態様及び時間、その際の利用者の心身の状況並びに緊急やむを得ない理由を記録している。</t>
    <phoneticPr fontId="5"/>
  </si>
  <si>
    <t>　選択制の対象福祉用具（固定用スロープ、歩行器（歩行車を除く）、単点杖（松葉づえを除く）及び多点杖）の提供に当たり、福祉用具専門相談員が貸与又は販売のいずれかを利用者が選択できることについて利用者等に対し説明を行っている。また、利用者の選択に当たって必要な情報を提供し、医師、理学療法士、作業療法士、言語聴覚士、居宅サービス計画の原案に位置付けた指定居宅サービス等の担当者その他の関係者の意見及び利用者の身体の状況等を踏まえ、提案を行っている。</t>
    <rPh sb="1" eb="4">
      <t>センタクセイ</t>
    </rPh>
    <rPh sb="5" eb="7">
      <t>タイショウ</t>
    </rPh>
    <rPh sb="7" eb="9">
      <t>フクシ</t>
    </rPh>
    <rPh sb="9" eb="11">
      <t>ヨウグ</t>
    </rPh>
    <rPh sb="12" eb="15">
      <t>コテイヨウ</t>
    </rPh>
    <rPh sb="20" eb="22">
      <t>ホコウ</t>
    </rPh>
    <rPh sb="22" eb="23">
      <t>キ</t>
    </rPh>
    <rPh sb="24" eb="26">
      <t>ホコウ</t>
    </rPh>
    <rPh sb="26" eb="27">
      <t>クルマ</t>
    </rPh>
    <rPh sb="28" eb="29">
      <t>ノゾ</t>
    </rPh>
    <rPh sb="32" eb="34">
      <t>タンテン</t>
    </rPh>
    <rPh sb="34" eb="35">
      <t>ツエ</t>
    </rPh>
    <rPh sb="36" eb="38">
      <t>マツバ</t>
    </rPh>
    <rPh sb="41" eb="42">
      <t>ノゾ</t>
    </rPh>
    <rPh sb="44" eb="45">
      <t>オヨ</t>
    </rPh>
    <rPh sb="46" eb="48">
      <t>タテン</t>
    </rPh>
    <rPh sb="48" eb="49">
      <t>ツエ</t>
    </rPh>
    <rPh sb="51" eb="53">
      <t>テイキョウ</t>
    </rPh>
    <rPh sb="54" eb="55">
      <t>ア</t>
    </rPh>
    <rPh sb="58" eb="60">
      <t>フクシ</t>
    </rPh>
    <rPh sb="60" eb="62">
      <t>ヨウグ</t>
    </rPh>
    <rPh sb="62" eb="64">
      <t>センモン</t>
    </rPh>
    <rPh sb="64" eb="66">
      <t>ソウダン</t>
    </rPh>
    <rPh sb="66" eb="67">
      <t>イン</t>
    </rPh>
    <rPh sb="68" eb="70">
      <t>タイヨ</t>
    </rPh>
    <rPh sb="70" eb="71">
      <t>マタ</t>
    </rPh>
    <rPh sb="72" eb="74">
      <t>ハンバイ</t>
    </rPh>
    <rPh sb="80" eb="83">
      <t>リヨウシャ</t>
    </rPh>
    <rPh sb="84" eb="86">
      <t>センタク</t>
    </rPh>
    <rPh sb="95" eb="98">
      <t>リヨウシャ</t>
    </rPh>
    <rPh sb="98" eb="99">
      <t>トウ</t>
    </rPh>
    <rPh sb="100" eb="101">
      <t>タイ</t>
    </rPh>
    <rPh sb="102" eb="104">
      <t>セツメイ</t>
    </rPh>
    <rPh sb="105" eb="106">
      <t>オコナ</t>
    </rPh>
    <rPh sb="114" eb="117">
      <t>リヨウシャ</t>
    </rPh>
    <rPh sb="118" eb="120">
      <t>センタク</t>
    </rPh>
    <rPh sb="121" eb="122">
      <t>ア</t>
    </rPh>
    <rPh sb="125" eb="127">
      <t>ヒツヨウ</t>
    </rPh>
    <rPh sb="128" eb="130">
      <t>ジョウホウ</t>
    </rPh>
    <rPh sb="131" eb="133">
      <t>テイキョウ</t>
    </rPh>
    <phoneticPr fontId="5"/>
  </si>
  <si>
    <t>下記の記入方法に従って、入力してください。</t>
    <rPh sb="0" eb="2">
      <t>カキ</t>
    </rPh>
    <rPh sb="3" eb="5">
      <t>キニュウ</t>
    </rPh>
    <rPh sb="5" eb="7">
      <t>ホウホウ</t>
    </rPh>
    <rPh sb="8" eb="9">
      <t>シタガ</t>
    </rPh>
    <rPh sb="12" eb="14">
      <t>ニュウリョク</t>
    </rPh>
    <phoneticPr fontId="59"/>
  </si>
  <si>
    <t>　(1) 「４週」・「暦月」のいずれかを選択してください。</t>
    <rPh sb="7" eb="8">
      <t>シュウ</t>
    </rPh>
    <rPh sb="11" eb="12">
      <t>レキ</t>
    </rPh>
    <rPh sb="12" eb="13">
      <t>ツキ</t>
    </rPh>
    <rPh sb="20" eb="22">
      <t>センタク</t>
    </rPh>
    <phoneticPr fontId="5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</si>
  <si>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</si>
  <si>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9"/>
  </si>
  <si>
    <t>福祉用具専門相談員</t>
    <phoneticPr fontId="59"/>
  </si>
  <si>
    <t>A</t>
    <phoneticPr fontId="59"/>
  </si>
  <si>
    <t>B</t>
    <phoneticPr fontId="59"/>
  </si>
  <si>
    <t>C</t>
    <phoneticPr fontId="59"/>
  </si>
  <si>
    <t>D</t>
    <phoneticPr fontId="5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</si>
  <si>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9"/>
  </si>
  <si>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</si>
  <si>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</si>
  <si>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 指定基準の確認に際しては、４週分の入力で差し支えありません。</t>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</si>
  <si>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</si>
  <si>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</si>
  <si>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その他、特記事項欄としてもご活用ください。</t>
    <rPh sb="6" eb="7">
      <t>タ</t>
    </rPh>
    <rPh sb="8" eb="10">
      <t>トッキ</t>
    </rPh>
    <rPh sb="10" eb="12">
      <t>ジコウ</t>
    </rPh>
    <rPh sb="12" eb="13">
      <t>ラン</t>
    </rPh>
    <rPh sb="18" eb="20">
      <t>カツヨウ</t>
    </rPh>
    <phoneticPr fontId="2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</si>
  <si>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59"/>
  </si>
  <si>
    <t>　　　　○ 常勤換算方法とは、非常勤の従業者について「事業所の従業者の勤務延時間数を当該事業所において常勤の従業者が勤務すべき時間数で除することにより、</t>
    <phoneticPr fontId="59"/>
  </si>
  <si>
    <t>　　　　　常勤の従業者の員数に換算する方法」であるため、常勤の従業者については常勤換算方法によらず、実人数で計算する。</t>
    <phoneticPr fontId="5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</si>
  <si>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9"/>
  </si>
  <si>
    <t>　　　　　手入力すること。</t>
    <phoneticPr fontId="5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</si>
  <si>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</si>
  <si>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</si>
  <si>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9"/>
  </si>
  <si>
    <t>（標準様式1）</t>
    <rPh sb="1" eb="3">
      <t>ヒョウジュン</t>
    </rPh>
    <rPh sb="3" eb="5">
      <t>ヨウシキ</t>
    </rPh>
    <phoneticPr fontId="21"/>
  </si>
  <si>
    <t>(</t>
    <phoneticPr fontId="59"/>
  </si>
  <si>
    <t>)</t>
    <phoneticPr fontId="59"/>
  </si>
  <si>
    <t>○○○○</t>
    <phoneticPr fontId="59"/>
  </si>
  <si>
    <t>(1)</t>
    <phoneticPr fontId="59"/>
  </si>
  <si>
    <t>４週</t>
  </si>
  <si>
    <t>(2)</t>
    <phoneticPr fontId="59"/>
  </si>
  <si>
    <t>予定</t>
  </si>
  <si>
    <t>(4) 
職種</t>
    <phoneticPr fontId="21"/>
  </si>
  <si>
    <t>(8)</t>
    <phoneticPr fontId="5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</si>
  <si>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</si>
  <si>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　A郞</t>
    <rPh sb="4" eb="5">
      <t>ロウ</t>
    </rPh>
    <phoneticPr fontId="59"/>
  </si>
  <si>
    <t>○○　C子</t>
    <rPh sb="4" eb="5">
      <t>コ</t>
    </rPh>
    <phoneticPr fontId="59"/>
  </si>
  <si>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59"/>
  </si>
  <si>
    <t>A</t>
    <phoneticPr fontId="59"/>
  </si>
  <si>
    <t>B</t>
    <phoneticPr fontId="59"/>
  </si>
  <si>
    <t>C</t>
    <phoneticPr fontId="59"/>
  </si>
  <si>
    <t>-</t>
    <phoneticPr fontId="59"/>
  </si>
  <si>
    <t>D</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</si>
  <si>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</si>
  <si>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</si>
  <si>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</si>
  <si>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</si>
  <si>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</si>
  <si>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</si>
  <si>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</si>
  <si>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</si>
  <si>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</si>
  <si>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t>
    <phoneticPr fontId="59"/>
  </si>
  <si>
    <t>(1)</t>
    <phoneticPr fontId="59"/>
  </si>
  <si>
    <t>(2)</t>
    <phoneticPr fontId="59"/>
  </si>
  <si>
    <t>No</t>
    <phoneticPr fontId="59"/>
  </si>
  <si>
    <t>(4) 
職種</t>
    <phoneticPr fontId="21"/>
  </si>
  <si>
    <t>(5)
勤務
形態</t>
    <phoneticPr fontId="21"/>
  </si>
  <si>
    <t>(7) 氏　名</t>
    <phoneticPr fontId="21"/>
  </si>
  <si>
    <t>(8)</t>
    <phoneticPr fontId="59"/>
  </si>
  <si>
    <t>-</t>
    <phoneticPr fontId="59"/>
  </si>
  <si>
    <t>-</t>
    <phoneticPr fontId="59"/>
  </si>
  <si>
    <t>÷</t>
    <phoneticPr fontId="59"/>
  </si>
  <si>
    <t>＝</t>
    <phoneticPr fontId="59"/>
  </si>
  <si>
    <t>＋</t>
    <phoneticPr fontId="59"/>
  </si>
  <si>
    <t>）</t>
    <phoneticPr fontId="59"/>
  </si>
  <si>
    <t>(</t>
    <phoneticPr fontId="59"/>
  </si>
  <si>
    <t>(1)</t>
    <phoneticPr fontId="59"/>
  </si>
  <si>
    <t>(2)</t>
    <phoneticPr fontId="59"/>
  </si>
  <si>
    <t>No</t>
    <phoneticPr fontId="59"/>
  </si>
  <si>
    <t>(4) 
職種</t>
    <phoneticPr fontId="21"/>
  </si>
  <si>
    <t>(7) 氏　名</t>
    <phoneticPr fontId="21"/>
  </si>
  <si>
    <t>(12)【任意入力】人員基準の確認（福祉用具専門相談員）</t>
    <rPh sb="5" eb="7">
      <t>ニンイ</t>
    </rPh>
    <rPh sb="7" eb="9">
      <t>ニュウリョク</t>
    </rPh>
    <rPh sb="10" eb="12">
      <t>ジンイン</t>
    </rPh>
    <rPh sb="12" eb="14">
      <t>キジュン</t>
    </rPh>
    <rPh sb="15" eb="17">
      <t>カクニン</t>
    </rPh>
    <phoneticPr fontId="59"/>
  </si>
  <si>
    <t>A</t>
    <phoneticPr fontId="59"/>
  </si>
  <si>
    <t>B</t>
    <phoneticPr fontId="59"/>
  </si>
  <si>
    <t>B</t>
    <phoneticPr fontId="59"/>
  </si>
  <si>
    <t>C</t>
    <phoneticPr fontId="59"/>
  </si>
  <si>
    <t>C</t>
    <phoneticPr fontId="59"/>
  </si>
  <si>
    <t>-</t>
    <phoneticPr fontId="59"/>
  </si>
  <si>
    <t>D</t>
    <phoneticPr fontId="59"/>
  </si>
  <si>
    <t>D</t>
    <phoneticPr fontId="59"/>
  </si>
  <si>
    <t>÷</t>
    <phoneticPr fontId="59"/>
  </si>
  <si>
    <t>＝</t>
    <phoneticPr fontId="59"/>
  </si>
  <si>
    <t>＋</t>
    <phoneticPr fontId="59"/>
  </si>
  <si>
    <t>＝</t>
    <phoneticPr fontId="59"/>
  </si>
  <si>
    <t>身体的拘束等の態様及び時間、その際の利用者の心身の状況並びに緊急やむを得ない理由の記録</t>
    <phoneticPr fontId="5"/>
  </si>
  <si>
    <t>　常勤専従職員を配置している。
（ただし、管理業務に支障がない場合は、当該指定福祉用具貸与（指定特定福祉用具販売）事業所の他の職務、同一の法人によって設置された他の事業所・施設等での職務を兼務可能）</t>
    <rPh sb="1" eb="3">
      <t>ジョウキン</t>
    </rPh>
    <rPh sb="3" eb="5">
      <t>センジュウ</t>
    </rPh>
    <rPh sb="5" eb="7">
      <t>ショクイン</t>
    </rPh>
    <rPh sb="8" eb="10">
      <t>ハイチ</t>
    </rPh>
    <rPh sb="37" eb="39">
      <t>シテイ</t>
    </rPh>
    <rPh sb="86" eb="88">
      <t>シセツ</t>
    </rPh>
    <phoneticPr fontId="5"/>
  </si>
  <si>
    <t>　・同一の法人によって設置された他の事業所（他のサ－ビス）で兼務している場合には、事業所名、職種名及び</t>
    <phoneticPr fontId="5"/>
  </si>
  <si>
    <t>同一の法人によって設置された他の事業所で兼務している場合はその事業所名</t>
    <rPh sb="20" eb="22">
      <t>ケンム</t>
    </rPh>
    <rPh sb="26" eb="28">
      <t>バアイ</t>
    </rPh>
    <phoneticPr fontId="5"/>
  </si>
  <si>
    <t>　福祉用具専門相談員は、常時自己研鑽に励み、指定福祉用具貸与の目的を達成するためのに必要な知識及び技能の習得、維持向上に努めている。</t>
    <rPh sb="12" eb="14">
      <t>ジョウジ</t>
    </rPh>
    <rPh sb="13" eb="14">
      <t>トキ</t>
    </rPh>
    <rPh sb="14" eb="16">
      <t>ジコ</t>
    </rPh>
    <rPh sb="16" eb="18">
      <t>ケンサン</t>
    </rPh>
    <rPh sb="19" eb="20">
      <t>ハゲ</t>
    </rPh>
    <rPh sb="22" eb="24">
      <t>シテイ</t>
    </rPh>
    <rPh sb="24" eb="26">
      <t>フクシ</t>
    </rPh>
    <rPh sb="26" eb="28">
      <t>ヨウグ</t>
    </rPh>
    <rPh sb="28" eb="30">
      <t>タイヨ</t>
    </rPh>
    <rPh sb="31" eb="33">
      <t>モクテキ</t>
    </rPh>
    <rPh sb="34" eb="36">
      <t>タッセイ</t>
    </rPh>
    <rPh sb="42" eb="44">
      <t>ヒツヨウ</t>
    </rPh>
    <rPh sb="45" eb="47">
      <t>チシキ</t>
    </rPh>
    <rPh sb="47" eb="48">
      <t>オヨ</t>
    </rPh>
    <rPh sb="49" eb="51">
      <t>ギノウ</t>
    </rPh>
    <rPh sb="52" eb="54">
      <t>シュウトク</t>
    </rPh>
    <rPh sb="55" eb="57">
      <t>イジ</t>
    </rPh>
    <rPh sb="57" eb="59">
      <t>コウジョウ</t>
    </rPh>
    <rPh sb="60" eb="61">
      <t>ツト</t>
    </rPh>
    <phoneticPr fontId="5"/>
  </si>
  <si>
    <t>既に消毒又は補修がなされている福祉用具とそれ以外の福祉用具を明確に区分していること。</t>
    <phoneticPr fontId="5"/>
  </si>
  <si>
    <t>　通常の事業の実施地域、取り扱う福祉用具（特定福祉用具）の種目等を勘案し、利用申込者に対し自ら適切なサービスを提供することが困難であると認めた場合は、当該利用申込者に係る居宅介護支援事業者等への連絡、適当な他の指定福祉用具貸与（指定特定福祉用具販売）事業者等の紹介その他の必要な措置を速やかに講じている。</t>
    <rPh sb="16" eb="20">
      <t>フクシヨウグ</t>
    </rPh>
    <rPh sb="94" eb="95">
      <t>トウ</t>
    </rPh>
    <rPh sb="105" eb="107">
      <t>シテイ</t>
    </rPh>
    <rPh sb="107" eb="111">
      <t>フクシヨウグ</t>
    </rPh>
    <rPh sb="111" eb="113">
      <t>タイヨ</t>
    </rPh>
    <phoneticPr fontId="5"/>
  </si>
  <si>
    <t>　サービスの提供を求められた場合は、その者の提示する負担割合証によって、利用者負担の割合が１割か２割又は３割かを確認している。</t>
    <rPh sb="50" eb="51">
      <t>マタ</t>
    </rPh>
    <rPh sb="53" eb="54">
      <t>ワリ</t>
    </rPh>
    <phoneticPr fontId="5"/>
  </si>
  <si>
    <t>　利用者の負担割合証により確認した負担割合（１割、２割又は３割）に応じた利用者負担額の支払いを受けている。</t>
    <rPh sb="30" eb="31">
      <t>ワリ</t>
    </rPh>
    <phoneticPr fontId="5"/>
  </si>
  <si>
    <r>
      <t xml:space="preserve">　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る。
</t>
    </r>
    <r>
      <rPr>
        <sz val="9"/>
        <rFont val="ＭＳ Ｐ明朝"/>
        <family val="1"/>
        <charset val="128"/>
      </rPr>
      <t>※全国平均貸与価格の情報提供は平成30年10月1日から。</t>
    </r>
    <rPh sb="1" eb="3">
      <t>フクシ</t>
    </rPh>
    <rPh sb="3" eb="5">
      <t>ヨウグ</t>
    </rPh>
    <rPh sb="5" eb="7">
      <t>タイヨ</t>
    </rPh>
    <rPh sb="7" eb="9">
      <t>ケイカク</t>
    </rPh>
    <rPh sb="10" eb="11">
      <t>モト</t>
    </rPh>
    <rPh sb="91" eb="93">
      <t>カカク</t>
    </rPh>
    <rPh sb="137" eb="139">
      <t>ジョウホウ</t>
    </rPh>
    <rPh sb="139" eb="141">
      <t>テイキョウ</t>
    </rPh>
    <rPh sb="142" eb="144">
      <t>ヘイセイ</t>
    </rPh>
    <rPh sb="146" eb="147">
      <t>ネン</t>
    </rPh>
    <rPh sb="149" eb="150">
      <t>ガツ</t>
    </rPh>
    <rPh sb="151" eb="152">
      <t>ニチ</t>
    </rPh>
    <phoneticPr fontId="5"/>
  </si>
  <si>
    <t>問9</t>
    <rPh sb="0" eb="1">
      <t>ト</t>
    </rPh>
    <phoneticPr fontId="5"/>
  </si>
  <si>
    <t>　福祉用具専門相談員は、利用者の希望、心身の状況及びその置かれている環境を踏まえ、指定福祉用具貸与（指定特定福祉用具販売）の目標、当該目標を達成するための具体的なサービスの内容、(介護予防)福祉用具貸与計画の実施状況の把握（モニタリング）を行う時期等を記載した福祉用具貸与計画（特定福祉用具販売計画）を作成している。</t>
    <rPh sb="1" eb="3">
      <t>フクシ</t>
    </rPh>
    <rPh sb="3" eb="5">
      <t>ヨウグ</t>
    </rPh>
    <rPh sb="5" eb="7">
      <t>センモン</t>
    </rPh>
    <rPh sb="7" eb="10">
      <t>ソウダンイン</t>
    </rPh>
    <rPh sb="24" eb="25">
      <t>オヨ</t>
    </rPh>
    <rPh sb="28" eb="29">
      <t>オ</t>
    </rPh>
    <rPh sb="34" eb="36">
      <t>カンキョウ</t>
    </rPh>
    <rPh sb="37" eb="38">
      <t>フ</t>
    </rPh>
    <rPh sb="41" eb="43">
      <t>シテイ</t>
    </rPh>
    <rPh sb="43" eb="45">
      <t>フクシ</t>
    </rPh>
    <rPh sb="45" eb="47">
      <t>ヨウグ</t>
    </rPh>
    <rPh sb="47" eb="49">
      <t>タイヨ</t>
    </rPh>
    <rPh sb="50" eb="52">
      <t>シテイ</t>
    </rPh>
    <rPh sb="52" eb="54">
      <t>トクテイ</t>
    </rPh>
    <rPh sb="54" eb="56">
      <t>フクシ</t>
    </rPh>
    <rPh sb="56" eb="58">
      <t>ヨウグ</t>
    </rPh>
    <rPh sb="58" eb="60">
      <t>ハンバイ</t>
    </rPh>
    <rPh sb="130" eb="132">
      <t>フクシ</t>
    </rPh>
    <rPh sb="132" eb="134">
      <t>ヨウグ</t>
    </rPh>
    <rPh sb="134" eb="136">
      <t>タイヨ</t>
    </rPh>
    <rPh sb="136" eb="138">
      <t>ケイカク</t>
    </rPh>
    <rPh sb="139" eb="141">
      <t>トクテイ</t>
    </rPh>
    <rPh sb="141" eb="143">
      <t>フクシ</t>
    </rPh>
    <rPh sb="143" eb="145">
      <t>ヨウグ</t>
    </rPh>
    <rPh sb="145" eb="147">
      <t>ハンバイ</t>
    </rPh>
    <rPh sb="147" eb="149">
      <t>ケイカク</t>
    </rPh>
    <phoneticPr fontId="5"/>
  </si>
  <si>
    <r>
      <t>その他（事故発生時の対応、衛生管理</t>
    </r>
    <r>
      <rPr>
        <vertAlign val="superscript"/>
        <sz val="10"/>
        <rFont val="ＭＳ Ｐ明朝"/>
        <family val="1"/>
        <charset val="128"/>
      </rPr>
      <t>（※）</t>
    </r>
    <r>
      <rPr>
        <sz val="10"/>
        <rFont val="ＭＳ Ｐ明朝"/>
        <family val="1"/>
        <charset val="128"/>
      </rPr>
      <t>、秘密保持、苦情・相談体制、研修等）</t>
    </r>
    <phoneticPr fontId="5"/>
  </si>
  <si>
    <t>受託者等の従業者により当該委託等がなされた業務（以下「委託等業務」という。）が適切に行われていることを、福祉用具貸与事業者が、定期的に確認する旨</t>
    <phoneticPr fontId="5"/>
  </si>
  <si>
    <r>
      <t xml:space="preserve">　重要事項を事業所のウェブサイトに掲載している。
</t>
    </r>
    <r>
      <rPr>
        <sz val="9"/>
        <rFont val="ＭＳ Ｐ明朝"/>
        <family val="1"/>
        <charset val="128"/>
      </rPr>
      <t>　※ウェブサイトとは、法人のホームページ等又は介護サービス情報公表システムのことをいう。
　※令和７年度より義務付け</t>
    </r>
    <phoneticPr fontId="5"/>
  </si>
  <si>
    <t>(5)</t>
    <phoneticPr fontId="5"/>
  </si>
  <si>
    <t>(6)</t>
    <phoneticPr fontId="5"/>
  </si>
  <si>
    <t>(7)</t>
    <phoneticPr fontId="5"/>
  </si>
  <si>
    <t>(8)</t>
    <phoneticPr fontId="5"/>
  </si>
  <si>
    <t>(9)</t>
    <phoneticPr fontId="5"/>
  </si>
  <si>
    <t>(10)</t>
    <phoneticPr fontId="5"/>
  </si>
  <si>
    <t>(11)</t>
    <phoneticPr fontId="5"/>
  </si>
  <si>
    <r>
      <t>（１）高齢者虐待防止措置未実施減算　【貸与】　</t>
    </r>
    <r>
      <rPr>
        <sz val="9"/>
        <rFont val="ＭＳ Ｐゴシック"/>
        <family val="3"/>
        <charset val="128"/>
      </rPr>
      <t>※3年間（令和6年4月1日～令和9年3月31日）経過措置期間あり</t>
    </r>
    <rPh sb="3" eb="6">
      <t>コウレイシャ</t>
    </rPh>
    <rPh sb="6" eb="8">
      <t>ギャクタイ</t>
    </rPh>
    <rPh sb="8" eb="10">
      <t>ボウシ</t>
    </rPh>
    <rPh sb="10" eb="12">
      <t>ソチ</t>
    </rPh>
    <rPh sb="12" eb="15">
      <t>ミジッシ</t>
    </rPh>
    <rPh sb="15" eb="17">
      <t>ゲンサン</t>
    </rPh>
    <rPh sb="19" eb="21">
      <t>タイヨ</t>
    </rPh>
    <rPh sb="25" eb="27">
      <t>ネンカン</t>
    </rPh>
    <rPh sb="28" eb="30">
      <t>レイワ</t>
    </rPh>
    <rPh sb="31" eb="32">
      <t>ネン</t>
    </rPh>
    <rPh sb="33" eb="34">
      <t>ツキ</t>
    </rPh>
    <rPh sb="35" eb="36">
      <t>ヒ</t>
    </rPh>
    <rPh sb="37" eb="39">
      <t>レイワ</t>
    </rPh>
    <rPh sb="40" eb="41">
      <t>ネン</t>
    </rPh>
    <rPh sb="42" eb="43">
      <t>ツキ</t>
    </rPh>
    <rPh sb="45" eb="46">
      <t>ヒ</t>
    </rPh>
    <rPh sb="47" eb="49">
      <t>ケイカ</t>
    </rPh>
    <rPh sb="49" eb="51">
      <t>ソチ</t>
    </rPh>
    <rPh sb="51" eb="53">
      <t>キカン</t>
    </rPh>
    <phoneticPr fontId="5"/>
  </si>
  <si>
    <r>
      <t>（２）業務継続計画未策定減算　【貸与】　</t>
    </r>
    <r>
      <rPr>
        <sz val="9"/>
        <rFont val="ＭＳ Ｐゴシック"/>
        <family val="3"/>
        <charset val="128"/>
      </rPr>
      <t>※令和７年３月３１日までの間、減算を適用しない</t>
    </r>
    <rPh sb="3" eb="5">
      <t>ギョウム</t>
    </rPh>
    <rPh sb="5" eb="7">
      <t>ケイゾク</t>
    </rPh>
    <rPh sb="7" eb="9">
      <t>ケイカク</t>
    </rPh>
    <rPh sb="9" eb="10">
      <t>ミ</t>
    </rPh>
    <rPh sb="10" eb="12">
      <t>サクテイ</t>
    </rPh>
    <rPh sb="12" eb="14">
      <t>ゲンサン</t>
    </rPh>
    <rPh sb="16" eb="18">
      <t>タイヨ</t>
    </rPh>
    <phoneticPr fontId="5"/>
  </si>
  <si>
    <r>
      <t>令和７年度　運 営</t>
    </r>
    <r>
      <rPr>
        <b/>
        <sz val="23.5"/>
        <rFont val="Century"/>
        <family val="1"/>
      </rPr>
      <t xml:space="preserve"> </t>
    </r>
    <r>
      <rPr>
        <b/>
        <sz val="23.5"/>
        <rFont val="MS Gothic"/>
        <family val="3"/>
        <charset val="128"/>
      </rPr>
      <t>状 況 点 検 書</t>
    </r>
    <rPh sb="0" eb="2">
      <t>レイワ</t>
    </rPh>
    <rPh sb="3" eb="5">
      <t>ネンド</t>
    </rPh>
    <phoneticPr fontId="5"/>
  </si>
  <si>
    <t>【貸与のみ】
　サービスを提供した際には、当該サービスの提供の開始日及び終了日並びに種目及び品名及び内容、居宅介護サービス費（介護予防サービス費）の額その他必要な事項を、利用者の居宅サービス計画（介護予防サービス計画）を記載した書面又はこれに準ずる書面に記載している。</t>
    <rPh sb="31" eb="33">
      <t>カイシ</t>
    </rPh>
    <rPh sb="34" eb="35">
      <t>オヨ</t>
    </rPh>
    <rPh sb="36" eb="39">
      <t>シュウリョウビ</t>
    </rPh>
    <rPh sb="39" eb="40">
      <t>ナラ</t>
    </rPh>
    <rPh sb="42" eb="45">
      <t>シュモクオヨ</t>
    </rPh>
    <rPh sb="46" eb="48">
      <t>ヒンメイ</t>
    </rPh>
    <phoneticPr fontId="5"/>
  </si>
  <si>
    <t>　福祉用具専門相談員は、福祉用具貸与計画の作成後、当該福祉用具貸与計画の実施状況の把握（モニタリング）をサービス提供開始時から６月以内に少なくとも１回行い、その結果を記録し、当該記録をサービスの提供に係る居宅サービス計画を作成した居宅介護支援事業者に報告している。また、必要に応じて当該福祉用具貸与計画の変更を行っている。</t>
    <rPh sb="1" eb="3">
      <t>フクシ</t>
    </rPh>
    <rPh sb="3" eb="5">
      <t>ヨウグ</t>
    </rPh>
    <rPh sb="5" eb="7">
      <t>センモン</t>
    </rPh>
    <rPh sb="7" eb="10">
      <t>ソウダンイン</t>
    </rPh>
    <rPh sb="12" eb="14">
      <t>フクシ</t>
    </rPh>
    <rPh sb="14" eb="16">
      <t>ヨウグ</t>
    </rPh>
    <rPh sb="16" eb="18">
      <t>タイヨ</t>
    </rPh>
    <rPh sb="18" eb="20">
      <t>ケイカク</t>
    </rPh>
    <rPh sb="21" eb="23">
      <t>サクセイ</t>
    </rPh>
    <rPh sb="23" eb="24">
      <t>ゴ</t>
    </rPh>
    <rPh sb="25" eb="27">
      <t>トウガイ</t>
    </rPh>
    <rPh sb="27" eb="29">
      <t>フクシ</t>
    </rPh>
    <rPh sb="29" eb="31">
      <t>ヨウグ</t>
    </rPh>
    <rPh sb="31" eb="33">
      <t>タイヨ</t>
    </rPh>
    <rPh sb="33" eb="35">
      <t>ケイカク</t>
    </rPh>
    <rPh sb="36" eb="38">
      <t>ジッシ</t>
    </rPh>
    <rPh sb="38" eb="40">
      <t>ジョウキョウ</t>
    </rPh>
    <rPh sb="56" eb="58">
      <t>テイキョウ</t>
    </rPh>
    <rPh sb="80" eb="82">
      <t>ケッカ</t>
    </rPh>
    <rPh sb="83" eb="85">
      <t>キロク</t>
    </rPh>
    <rPh sb="87" eb="89">
      <t>トウガイ</t>
    </rPh>
    <rPh sb="89" eb="91">
      <t>キロク</t>
    </rPh>
    <rPh sb="97" eb="99">
      <t>テイキョウ</t>
    </rPh>
    <rPh sb="100" eb="101">
      <t>カカワ</t>
    </rPh>
    <rPh sb="102" eb="104">
      <t>キョタク</t>
    </rPh>
    <rPh sb="108" eb="110">
      <t>ケイカク</t>
    </rPh>
    <rPh sb="111" eb="113">
      <t>サクセイ</t>
    </rPh>
    <rPh sb="115" eb="117">
      <t>キョタク</t>
    </rPh>
    <rPh sb="117" eb="119">
      <t>カイゴ</t>
    </rPh>
    <rPh sb="119" eb="121">
      <t>シエン</t>
    </rPh>
    <rPh sb="121" eb="124">
      <t>ジギョウシャ</t>
    </rPh>
    <rPh sb="125" eb="127">
      <t>ホウコク</t>
    </rPh>
    <rPh sb="143" eb="145">
      <t>フクシ</t>
    </rPh>
    <rPh sb="145" eb="147">
      <t>ヨウグ</t>
    </rPh>
    <rPh sb="147" eb="149">
      <t>タイヨ</t>
    </rPh>
    <rPh sb="149" eb="151">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</si>
</sst>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0#"/>
    <numFmt numFmtId="180" formatCode="#,##0&quot;人&quot;"/>
    <numFmt numFmtId="181" formatCode="#,##0.##"/>
  </numFmts>
  <fonts count="73">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b/>
      <sz val="10.5"/>
      <name val="ＭＳ 明朝"/>
      <family val="1"/>
      <charset val="128"/>
    </font>
    <font>
      <sz val="10"/>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ゴシック"/>
      <family val="3"/>
      <charset val="128"/>
    </font>
    <font>
      <sz val="10.5"/>
      <name val="ＭＳ ゴシック"/>
      <family val="3"/>
      <charset val="128"/>
    </font>
    <font>
      <sz val="20"/>
      <name val="ＭＳ 明朝"/>
      <family val="1"/>
      <charset val="128"/>
    </font>
    <font>
      <b/>
      <sz val="11"/>
      <name val="ＭＳ Ｐゴシック"/>
      <family val="3"/>
      <charset val="128"/>
    </font>
    <font>
      <sz val="11"/>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0"/>
      <name val="HG丸ｺﾞｼｯｸM-PRO"/>
      <family val="3"/>
      <charset val="128"/>
    </font>
    <font>
      <sz val="10"/>
      <name val="ＭＳ Ｐゴシック"/>
      <family val="3"/>
      <charset val="128"/>
    </font>
    <font>
      <b/>
      <sz val="14"/>
      <name val="ＭＳ Ｐゴシック"/>
      <family val="3"/>
      <charset val="128"/>
    </font>
    <font>
      <sz val="10"/>
      <name val="ＭＳ Ｐ明朝"/>
      <family val="1"/>
      <charset val="128"/>
    </font>
    <font>
      <sz val="12"/>
      <name val="ＭＳ 明朝"/>
      <family val="1"/>
      <charset val="128"/>
    </font>
    <font>
      <sz val="6"/>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8"/>
      <name val="ＭＳ Ｐ明朝"/>
      <family val="1"/>
      <charset val="128"/>
    </font>
    <font>
      <b/>
      <u/>
      <sz val="11"/>
      <name val="ＭＳ Ｐゴシック"/>
      <family val="3"/>
      <charset val="128"/>
    </font>
    <font>
      <b/>
      <sz val="11"/>
      <name val="ＭＳ Ｐ明朝"/>
      <family val="1"/>
      <charset val="128"/>
    </font>
    <font>
      <sz val="10"/>
      <name val="ＭＳ ゴシック"/>
      <family val="3"/>
      <charset val="128"/>
    </font>
    <font>
      <sz val="20"/>
      <name val="ＭＳ ゴシック"/>
      <family val="3"/>
      <charset val="128"/>
    </font>
    <font>
      <b/>
      <sz val="23.5"/>
      <name val="MS Gothic"/>
      <family val="3"/>
      <charset val="128"/>
    </font>
    <font>
      <b/>
      <sz val="23.5"/>
      <name val="Century"/>
      <family val="1"/>
    </font>
    <font>
      <sz val="14.5"/>
      <name val="ＭＳ Ｐゴシック"/>
      <family val="3"/>
      <charset val="128"/>
    </font>
    <font>
      <sz val="9.65"/>
      <name val="ＭＳ Ｐゴシック"/>
      <family val="3"/>
      <charset val="128"/>
    </font>
    <font>
      <sz val="16"/>
      <name val="MS Gothic"/>
      <family val="3"/>
      <charset val="128"/>
    </font>
    <font>
      <sz val="22"/>
      <name val="ＭＳ ゴシック"/>
      <family val="3"/>
      <charset val="128"/>
    </font>
    <font>
      <sz val="8"/>
      <name val="ＭＳ ゴシック"/>
      <family val="3"/>
      <charset val="128"/>
    </font>
    <font>
      <sz val="14"/>
      <name val="ＭＳ ゴシック"/>
      <family val="3"/>
      <charset val="128"/>
    </font>
    <font>
      <sz val="10"/>
      <name val="Century"/>
      <family val="1"/>
    </font>
    <font>
      <sz val="20"/>
      <name val="Century"/>
      <family val="1"/>
    </font>
    <font>
      <b/>
      <sz val="12"/>
      <name val="MS Gothic"/>
      <family val="3"/>
      <charset val="128"/>
    </font>
    <font>
      <sz val="14"/>
      <name val="ＭＳ Ｐゴシック"/>
      <family val="3"/>
      <charset val="128"/>
    </font>
    <font>
      <sz val="11.5"/>
      <name val="ＭＳ 明朝"/>
      <family val="1"/>
      <charset val="128"/>
    </font>
    <font>
      <b/>
      <sz val="10"/>
      <name val="ＭＳ Ｐゴシック"/>
      <family val="3"/>
      <charset val="128"/>
    </font>
    <font>
      <b/>
      <sz val="10"/>
      <name val="ＭＳ 明朝"/>
      <family val="1"/>
      <charset val="128"/>
    </font>
    <font>
      <u/>
      <sz val="11"/>
      <name val="ＭＳ Ｐ明朝"/>
      <family val="1"/>
      <charset val="128"/>
    </font>
    <font>
      <sz val="9"/>
      <name val="HG丸ｺﾞｼｯｸM-PRO"/>
      <family val="3"/>
      <charset val="128"/>
    </font>
    <font>
      <b/>
      <sz val="12"/>
      <name val="ＭＳ ゴシック"/>
      <family val="3"/>
      <charset val="128"/>
    </font>
    <font>
      <u/>
      <sz val="10"/>
      <name val="ＭＳ Ｐゴシック"/>
      <family val="3"/>
      <charset val="128"/>
    </font>
    <font>
      <sz val="9"/>
      <name val="ＭＳ 明朝"/>
      <family val="1"/>
      <charset val="128"/>
    </font>
    <font>
      <b/>
      <sz val="10"/>
      <name val="ＭＳ Ｐ明朝"/>
      <family val="1"/>
      <charset val="128"/>
    </font>
    <font>
      <sz val="20"/>
      <name val="ＭＳ Ｐゴシック"/>
      <family val="3"/>
      <charset val="128"/>
    </font>
    <font>
      <sz val="11"/>
      <name val="ＭＳ ゴシック"/>
      <family val="3"/>
      <charset val="128"/>
    </font>
    <font>
      <vertAlign val="superscript"/>
      <sz val="10"/>
      <name val="ＭＳ Ｐ明朝"/>
      <family val="1"/>
      <charset val="128"/>
    </font>
    <font>
      <b/>
      <u/>
      <sz val="14"/>
      <name val="ＭＳ Ｐゴシック"/>
      <family val="3"/>
      <charset val="128"/>
    </font>
    <font>
      <b/>
      <u/>
      <sz val="12"/>
      <name val="ＭＳ Ｐゴシック"/>
      <family val="3"/>
      <charset val="128"/>
    </font>
    <font>
      <sz val="1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0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slantDashDot">
        <color indexed="23"/>
      </left>
      <right/>
      <top style="slantDashDot">
        <color indexed="23"/>
      </top>
      <bottom style="slantDashDot">
        <color indexed="23"/>
      </bottom>
      <diagonal/>
    </border>
    <border>
      <left/>
      <right/>
      <top style="slantDashDot">
        <color indexed="23"/>
      </top>
      <bottom style="slantDashDot">
        <color indexed="23"/>
      </bottom>
      <diagonal/>
    </border>
    <border>
      <left style="slantDashDot">
        <color indexed="23"/>
      </left>
      <right/>
      <top style="slantDashDot">
        <color indexed="23"/>
      </top>
      <bottom/>
      <diagonal/>
    </border>
    <border>
      <left/>
      <right/>
      <top style="slantDashDot">
        <color indexed="23"/>
      </top>
      <bottom/>
      <diagonal/>
    </border>
    <border>
      <left style="slantDashDot">
        <color indexed="23"/>
      </left>
      <right/>
      <top/>
      <bottom style="slantDashDot">
        <color indexed="23"/>
      </bottom>
      <diagonal/>
    </border>
    <border>
      <left/>
      <right/>
      <top/>
      <bottom style="slantDashDot">
        <color indexed="23"/>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right style="slantDashDot">
        <color indexed="23"/>
      </right>
      <top style="slantDashDot">
        <color indexed="23"/>
      </top>
      <bottom style="slantDashDot">
        <color indexed="23"/>
      </bottom>
      <diagonal/>
    </border>
    <border>
      <left/>
      <right style="dotted">
        <color indexed="64"/>
      </right>
      <top/>
      <bottom/>
      <diagonal/>
    </border>
    <border>
      <left/>
      <right style="dotted">
        <color indexed="64"/>
      </right>
      <top/>
      <bottom style="thin">
        <color indexed="64"/>
      </bottom>
      <diagonal/>
    </border>
    <border>
      <left/>
      <right style="hair">
        <color indexed="64"/>
      </right>
      <top/>
      <bottom style="dotted">
        <color indexed="64"/>
      </bottom>
      <diagonal/>
    </border>
    <border>
      <left/>
      <right style="slantDashDot">
        <color indexed="23"/>
      </right>
      <top style="slantDashDot">
        <color indexed="23"/>
      </top>
      <bottom/>
      <diagonal/>
    </border>
    <border>
      <left/>
      <right style="slantDashDot">
        <color indexed="23"/>
      </right>
      <top/>
      <bottom style="slantDashDot">
        <color indexed="23"/>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04">
    <xf numFmtId="0" fontId="0" fillId="0" borderId="0" xfId="0"/>
    <xf numFmtId="0" fontId="14" fillId="0" borderId="0" xfId="0" applyFont="1"/>
    <xf numFmtId="0" fontId="19" fillId="0" borderId="23" xfId="0" applyFont="1" applyBorder="1"/>
    <xf numFmtId="0" fontId="19" fillId="0" borderId="34" xfId="0" applyFont="1" applyBorder="1" applyAlignment="1">
      <alignment horizontal="center" vertical="top" wrapText="1"/>
    </xf>
    <xf numFmtId="0" fontId="22" fillId="0" borderId="0" xfId="0" applyFont="1" applyAlignment="1">
      <alignment vertical="center"/>
    </xf>
    <xf numFmtId="0" fontId="17" fillId="0" borderId="0" xfId="0" applyFont="1" applyAlignment="1">
      <alignment vertical="top"/>
    </xf>
    <xf numFmtId="0" fontId="14" fillId="0" borderId="0" xfId="0" applyFont="1" applyAlignment="1">
      <alignment horizontal="center" vertical="center"/>
    </xf>
    <xf numFmtId="0" fontId="9" fillId="0" borderId="0" xfId="0" applyFont="1"/>
    <xf numFmtId="0" fontId="4" fillId="0" borderId="0" xfId="0" applyFont="1" applyAlignment="1">
      <alignment horizontal="center" vertical="center"/>
    </xf>
    <xf numFmtId="0" fontId="12" fillId="0" borderId="0" xfId="0" applyFont="1" applyAlignment="1">
      <alignment horizontal="left"/>
    </xf>
    <xf numFmtId="0" fontId="12" fillId="0" borderId="23" xfId="0" applyFont="1" applyBorder="1" applyAlignment="1">
      <alignment horizontal="left"/>
    </xf>
    <xf numFmtId="0" fontId="14" fillId="0" borderId="0" xfId="0" applyFont="1" applyAlignment="1">
      <alignment vertical="center"/>
    </xf>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vertical="top" wrapText="1"/>
    </xf>
    <xf numFmtId="0" fontId="19" fillId="0" borderId="35" xfId="0" applyFont="1" applyBorder="1" applyAlignment="1">
      <alignment vertical="top" wrapText="1"/>
    </xf>
    <xf numFmtId="0" fontId="6" fillId="0" borderId="0" xfId="0" applyFont="1" applyAlignment="1">
      <alignment vertical="top"/>
    </xf>
    <xf numFmtId="0" fontId="10" fillId="0" borderId="0" xfId="0" applyFont="1"/>
    <xf numFmtId="0" fontId="0" fillId="0" borderId="36" xfId="0" applyBorder="1" applyAlignment="1">
      <alignment horizontal="left" vertical="center"/>
    </xf>
    <xf numFmtId="0" fontId="0" fillId="0" borderId="37" xfId="0" applyBorder="1" applyAlignment="1">
      <alignment horizontal="left" vertical="center"/>
    </xf>
    <xf numFmtId="0" fontId="0" fillId="0" borderId="36" xfId="0" applyBorder="1"/>
    <xf numFmtId="0" fontId="10" fillId="0" borderId="36" xfId="0" applyFont="1" applyBorder="1"/>
    <xf numFmtId="0" fontId="10" fillId="0" borderId="38" xfId="0" applyFont="1" applyBorder="1"/>
    <xf numFmtId="0" fontId="4" fillId="0" borderId="0" xfId="0" applyFont="1" applyAlignme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39" fillId="0" borderId="35" xfId="0" applyFont="1" applyBorder="1" applyAlignment="1">
      <alignment horizontal="left" vertical="center"/>
    </xf>
    <xf numFmtId="0" fontId="11" fillId="0" borderId="0" xfId="0" applyFont="1" applyAlignment="1">
      <alignment vertical="center"/>
    </xf>
    <xf numFmtId="0" fontId="12" fillId="0" borderId="0" xfId="0" applyFont="1" applyAlignment="1">
      <alignment vertical="top"/>
    </xf>
    <xf numFmtId="0" fontId="12" fillId="0" borderId="0" xfId="0" applyFont="1"/>
    <xf numFmtId="0" fontId="12" fillId="0" borderId="0" xfId="0" applyFont="1" applyAlignment="1">
      <alignment horizontal="center" vertical="center"/>
    </xf>
    <xf numFmtId="0" fontId="0" fillId="0" borderId="39" xfId="0" applyBorder="1"/>
    <xf numFmtId="0" fontId="56" fillId="0" borderId="36" xfId="0" applyFont="1" applyBorder="1" applyAlignment="1">
      <alignment vertical="center"/>
    </xf>
    <xf numFmtId="0" fontId="18" fillId="0" borderId="38" xfId="0" applyFont="1" applyBorder="1" applyAlignment="1">
      <alignment vertical="center"/>
    </xf>
    <xf numFmtId="0" fontId="6" fillId="0" borderId="22" xfId="0" applyFont="1" applyBorder="1"/>
    <xf numFmtId="0" fontId="56" fillId="0" borderId="23" xfId="0" applyFont="1" applyBorder="1" applyAlignment="1">
      <alignment vertical="center"/>
    </xf>
    <xf numFmtId="0" fontId="18" fillId="0" borderId="40" xfId="0" applyFont="1" applyBorder="1" applyAlignment="1">
      <alignment vertical="center"/>
    </xf>
    <xf numFmtId="0" fontId="6" fillId="0" borderId="0" xfId="0" applyFont="1"/>
    <xf numFmtId="0" fontId="4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7" fillId="0" borderId="0" xfId="0" applyFont="1" applyAlignment="1">
      <alignment vertical="center"/>
    </xf>
    <xf numFmtId="0" fontId="41" fillId="0" borderId="0" xfId="0" applyFont="1" applyAlignment="1">
      <alignment vertical="top"/>
    </xf>
    <xf numFmtId="0" fontId="17" fillId="0" borderId="0" xfId="0" applyFont="1" applyAlignment="1">
      <alignment horizontal="center" vertical="center"/>
    </xf>
    <xf numFmtId="0" fontId="42" fillId="0" borderId="0" xfId="0" applyFont="1" applyAlignment="1">
      <alignment horizontal="center" vertical="center"/>
    </xf>
    <xf numFmtId="0" fontId="17"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0" fontId="3" fillId="0" borderId="0" xfId="0" applyFont="1"/>
    <xf numFmtId="0" fontId="14" fillId="0" borderId="0" xfId="0" applyFont="1" applyAlignment="1">
      <alignment horizontal="left" vertical="center"/>
    </xf>
    <xf numFmtId="0" fontId="0" fillId="0" borderId="0" xfId="0" applyAlignment="1">
      <alignment horizontal="center"/>
    </xf>
    <xf numFmtId="0" fontId="12" fillId="0" borderId="0" xfId="0" applyFont="1" applyAlignment="1">
      <alignment vertical="center"/>
    </xf>
    <xf numFmtId="0" fontId="6" fillId="0" borderId="0" xfId="0" applyFont="1" applyAlignment="1">
      <alignment vertical="center"/>
    </xf>
    <xf numFmtId="0" fontId="23" fillId="0" borderId="0" xfId="0" applyFont="1" applyAlignment="1">
      <alignment vertical="top"/>
    </xf>
    <xf numFmtId="0" fontId="15" fillId="0" borderId="0" xfId="0" applyFont="1"/>
    <xf numFmtId="0" fontId="11" fillId="0" borderId="0" xfId="0" applyFont="1"/>
    <xf numFmtId="0" fontId="16" fillId="0" borderId="0" xfId="0" applyFont="1" applyAlignment="1">
      <alignment horizontal="left" vertical="center" wrapText="1"/>
    </xf>
    <xf numFmtId="0" fontId="16" fillId="0" borderId="0" xfId="0" applyFont="1" applyAlignment="1">
      <alignment horizontal="left"/>
    </xf>
    <xf numFmtId="0" fontId="17" fillId="0" borderId="0" xfId="0" applyFont="1" applyAlignment="1">
      <alignment horizontal="left" vertical="top"/>
    </xf>
    <xf numFmtId="0" fontId="16" fillId="0" borderId="0" xfId="0" applyFont="1" applyAlignment="1">
      <alignment horizontal="left" vertical="center"/>
    </xf>
    <xf numFmtId="0" fontId="29" fillId="0" borderId="0" xfId="0" applyFont="1" applyAlignment="1">
      <alignment vertical="center"/>
    </xf>
    <xf numFmtId="0" fontId="19" fillId="0" borderId="0" xfId="0" applyFont="1" applyAlignment="1">
      <alignment vertical="center"/>
    </xf>
    <xf numFmtId="0" fontId="4" fillId="0" borderId="0" xfId="0" applyFont="1"/>
    <xf numFmtId="0" fontId="19" fillId="0" borderId="35" xfId="0" applyFont="1" applyBorder="1" applyAlignment="1">
      <alignment vertical="center"/>
    </xf>
    <xf numFmtId="0" fontId="19" fillId="0" borderId="34" xfId="0" applyFont="1" applyBorder="1" applyAlignment="1">
      <alignment vertical="center"/>
    </xf>
    <xf numFmtId="0" fontId="19" fillId="0" borderId="0" xfId="0" applyFont="1" applyAlignment="1">
      <alignment horizontal="center" vertical="center"/>
    </xf>
    <xf numFmtId="0" fontId="7" fillId="0" borderId="0" xfId="0" applyFont="1" applyAlignment="1">
      <alignment vertical="center"/>
    </xf>
    <xf numFmtId="0" fontId="28" fillId="0" borderId="0" xfId="0" applyFont="1" applyAlignment="1">
      <alignment horizontal="center" vertical="center"/>
    </xf>
    <xf numFmtId="0" fontId="19" fillId="0" borderId="34"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wrapText="1"/>
    </xf>
    <xf numFmtId="0" fontId="19" fillId="0" borderId="22" xfId="0" applyFont="1" applyBorder="1" applyAlignment="1">
      <alignment horizontal="center" wrapText="1"/>
    </xf>
    <xf numFmtId="0" fontId="19" fillId="0" borderId="23" xfId="0" applyFont="1" applyBorder="1" applyAlignment="1">
      <alignment horizontal="left" vertical="center"/>
    </xf>
    <xf numFmtId="0" fontId="4" fillId="0" borderId="23" xfId="0" applyFont="1" applyBorder="1"/>
    <xf numFmtId="0" fontId="19" fillId="0" borderId="23" xfId="0" applyFont="1" applyBorder="1" applyAlignment="1">
      <alignment horizontal="center" wrapText="1"/>
    </xf>
    <xf numFmtId="0" fontId="4" fillId="0" borderId="0" xfId="0" applyFont="1" applyAlignment="1">
      <alignment horizontal="left" vertical="center"/>
    </xf>
    <xf numFmtId="0" fontId="19" fillId="0" borderId="0" xfId="0" applyFont="1"/>
    <xf numFmtId="0" fontId="19" fillId="0" borderId="41" xfId="0" applyFont="1" applyBorder="1" applyAlignment="1">
      <alignment vertical="top"/>
    </xf>
    <xf numFmtId="0" fontId="19" fillId="0" borderId="42" xfId="0" applyFont="1" applyBorder="1" applyAlignment="1">
      <alignment vertical="top"/>
    </xf>
    <xf numFmtId="0" fontId="4" fillId="0" borderId="0" xfId="0" applyFont="1" applyAlignment="1">
      <alignment horizontal="center" vertical="top"/>
    </xf>
    <xf numFmtId="0" fontId="4" fillId="0" borderId="0" xfId="0" applyFont="1" applyAlignment="1">
      <alignment vertical="top"/>
    </xf>
    <xf numFmtId="0" fontId="19" fillId="0" borderId="23" xfId="0" applyFont="1" applyBorder="1" applyAlignment="1">
      <alignment vertical="center"/>
    </xf>
    <xf numFmtId="0" fontId="4" fillId="0" borderId="23" xfId="0" applyFont="1" applyBorder="1" applyAlignment="1">
      <alignment vertical="center"/>
    </xf>
    <xf numFmtId="0" fontId="17" fillId="0" borderId="43" xfId="0" applyFont="1" applyBorder="1" applyAlignment="1">
      <alignment horizontal="left" vertical="top"/>
    </xf>
    <xf numFmtId="0" fontId="16" fillId="0" borderId="44" xfId="0" applyFont="1" applyBorder="1" applyAlignment="1">
      <alignment horizontal="left" vertical="center"/>
    </xf>
    <xf numFmtId="0" fontId="23" fillId="0" borderId="0" xfId="0" applyFont="1" applyAlignment="1">
      <alignment horizontal="left" vertical="center"/>
    </xf>
    <xf numFmtId="0" fontId="46" fillId="0" borderId="0" xfId="0" applyFont="1" applyAlignment="1">
      <alignment horizontal="left" vertical="center"/>
    </xf>
    <xf numFmtId="0" fontId="28" fillId="0" borderId="0" xfId="0" applyFont="1" applyAlignment="1">
      <alignment vertical="center"/>
    </xf>
    <xf numFmtId="0" fontId="17" fillId="0" borderId="0" xfId="0" applyFont="1" applyAlignment="1">
      <alignment vertical="center"/>
    </xf>
    <xf numFmtId="0" fontId="19" fillId="0" borderId="23" xfId="0" applyFont="1" applyBorder="1" applyAlignment="1">
      <alignment horizontal="center" vertical="center"/>
    </xf>
    <xf numFmtId="0" fontId="17" fillId="0" borderId="36" xfId="0" applyFont="1" applyBorder="1" applyAlignment="1">
      <alignment horizontal="center" vertical="top"/>
    </xf>
    <xf numFmtId="0" fontId="14" fillId="0" borderId="36" xfId="0" applyFont="1" applyBorder="1"/>
    <xf numFmtId="0" fontId="14" fillId="0" borderId="36" xfId="0" applyFont="1" applyBorder="1" applyAlignment="1">
      <alignment horizontal="center" vertical="center"/>
    </xf>
    <xf numFmtId="0" fontId="13" fillId="0" borderId="0" xfId="0" applyFont="1"/>
    <xf numFmtId="0" fontId="19" fillId="0" borderId="34" xfId="0" applyFont="1" applyBorder="1" applyAlignment="1">
      <alignment horizontal="center" vertical="top"/>
    </xf>
    <xf numFmtId="0" fontId="19" fillId="0" borderId="35" xfId="0" applyFont="1" applyBorder="1" applyAlignment="1">
      <alignment horizontal="center" vertical="top"/>
    </xf>
    <xf numFmtId="0" fontId="13" fillId="0" borderId="0" xfId="0" applyFont="1" applyAlignment="1">
      <alignment horizontal="center" vertical="center"/>
    </xf>
    <xf numFmtId="0" fontId="52" fillId="0" borderId="39" xfId="0" applyFont="1" applyBorder="1" applyAlignment="1">
      <alignment horizontal="center" vertical="center"/>
    </xf>
    <xf numFmtId="0" fontId="52" fillId="0" borderId="36" xfId="0" applyFont="1" applyBorder="1" applyAlignment="1">
      <alignment horizontal="center" vertical="center"/>
    </xf>
    <xf numFmtId="0" fontId="52" fillId="0" borderId="38" xfId="0" applyFont="1" applyBorder="1" applyAlignment="1">
      <alignment horizontal="center" vertical="center"/>
    </xf>
    <xf numFmtId="0" fontId="13" fillId="0" borderId="0" xfId="0" applyFont="1" applyAlignment="1">
      <alignment vertical="center"/>
    </xf>
    <xf numFmtId="0" fontId="52" fillId="0" borderId="34" xfId="0" applyFont="1" applyBorder="1" applyAlignment="1">
      <alignment horizontal="center" vertical="center"/>
    </xf>
    <xf numFmtId="0" fontId="52" fillId="0" borderId="0" xfId="0" applyFont="1" applyAlignment="1">
      <alignment horizontal="center" vertical="center"/>
    </xf>
    <xf numFmtId="0" fontId="52" fillId="0" borderId="35" xfId="0" applyFont="1" applyBorder="1" applyAlignment="1">
      <alignment horizontal="center" vertical="center"/>
    </xf>
    <xf numFmtId="0" fontId="4" fillId="0" borderId="34" xfId="0" applyFont="1" applyBorder="1"/>
    <xf numFmtId="49" fontId="19" fillId="0" borderId="34" xfId="0" applyNumberFormat="1" applyFont="1" applyBorder="1" applyAlignment="1">
      <alignment horizontal="center"/>
    </xf>
    <xf numFmtId="0" fontId="19" fillId="0" borderId="35" xfId="0" applyFont="1" applyBorder="1"/>
    <xf numFmtId="49" fontId="19" fillId="0" borderId="22" xfId="0" applyNumberFormat="1" applyFont="1" applyBorder="1" applyAlignment="1">
      <alignment horizontal="center"/>
    </xf>
    <xf numFmtId="0" fontId="14" fillId="0" borderId="23" xfId="0" applyFont="1" applyBorder="1"/>
    <xf numFmtId="0" fontId="14" fillId="0" borderId="40" xfId="0" applyFont="1" applyBorder="1"/>
    <xf numFmtId="0" fontId="0" fillId="0" borderId="34" xfId="0" applyBorder="1"/>
    <xf numFmtId="0" fontId="19" fillId="0" borderId="40" xfId="0" applyFont="1" applyBorder="1"/>
    <xf numFmtId="49" fontId="50" fillId="0" borderId="39" xfId="0" applyNumberFormat="1" applyFont="1" applyBorder="1" applyAlignment="1">
      <alignment horizontal="left"/>
    </xf>
    <xf numFmtId="0" fontId="50" fillId="0" borderId="36" xfId="0" applyFont="1" applyBorder="1"/>
    <xf numFmtId="0" fontId="27" fillId="0" borderId="36" xfId="0" applyFont="1" applyBorder="1"/>
    <xf numFmtId="0" fontId="14" fillId="0" borderId="38" xfId="0" applyFont="1" applyBorder="1"/>
    <xf numFmtId="0" fontId="0" fillId="0" borderId="22" xfId="0" applyBorder="1"/>
    <xf numFmtId="0" fontId="26" fillId="0" borderId="0" xfId="0" applyFont="1" applyAlignment="1">
      <alignment horizontal="right" vertical="center"/>
    </xf>
    <xf numFmtId="0" fontId="12" fillId="0" borderId="0" xfId="0" applyFont="1" applyAlignment="1">
      <alignment horizontal="left" vertical="center"/>
    </xf>
    <xf numFmtId="0" fontId="19" fillId="0" borderId="34" xfId="0" applyFont="1" applyBorder="1" applyAlignment="1">
      <alignment horizontal="right"/>
    </xf>
    <xf numFmtId="0" fontId="19" fillId="0" borderId="22" xfId="0" applyFont="1" applyBorder="1" applyAlignment="1">
      <alignment horizontal="right"/>
    </xf>
    <xf numFmtId="0" fontId="16" fillId="0" borderId="0" xfId="0" applyFont="1" applyAlignment="1">
      <alignment vertical="center"/>
    </xf>
    <xf numFmtId="0" fontId="12" fillId="0" borderId="45" xfId="0" applyFont="1" applyBorder="1"/>
    <xf numFmtId="0" fontId="14" fillId="0" borderId="46" xfId="0" applyFont="1" applyBorder="1"/>
    <xf numFmtId="0" fontId="12" fillId="0" borderId="47" xfId="0" applyFont="1" applyBorder="1"/>
    <xf numFmtId="0" fontId="14" fillId="0" borderId="48" xfId="0" applyFont="1" applyBorder="1"/>
    <xf numFmtId="0" fontId="16" fillId="0" borderId="0" xfId="0" applyFont="1"/>
    <xf numFmtId="0" fontId="17" fillId="0" borderId="0" xfId="0" applyFont="1"/>
    <xf numFmtId="0" fontId="19" fillId="0" borderId="0" xfId="0" applyFont="1" applyAlignment="1">
      <alignment vertical="center" wrapText="1"/>
    </xf>
    <xf numFmtId="0" fontId="0" fillId="0" borderId="22" xfId="0" applyBorder="1" applyAlignment="1">
      <alignment vertical="top" wrapText="1"/>
    </xf>
    <xf numFmtId="0" fontId="19" fillId="0" borderId="23" xfId="0" applyFont="1" applyBorder="1" applyAlignment="1">
      <alignment vertical="top"/>
    </xf>
    <xf numFmtId="0" fontId="0" fillId="0" borderId="23" xfId="0" applyBorder="1" applyAlignment="1">
      <alignment vertical="top"/>
    </xf>
    <xf numFmtId="0" fontId="0" fillId="0" borderId="40" xfId="0" applyBorder="1" applyAlignment="1">
      <alignment vertical="top"/>
    </xf>
    <xf numFmtId="0" fontId="19" fillId="0" borderId="22" xfId="0" applyFont="1" applyBorder="1" applyAlignment="1">
      <alignment vertical="center" wrapText="1"/>
    </xf>
    <xf numFmtId="0" fontId="19" fillId="0" borderId="23" xfId="0" applyFont="1" applyBorder="1" applyAlignment="1">
      <alignment vertical="center" wrapText="1"/>
    </xf>
    <xf numFmtId="0" fontId="19" fillId="0" borderId="40" xfId="0" applyFont="1" applyBorder="1" applyAlignment="1">
      <alignment vertical="center" wrapText="1"/>
    </xf>
    <xf numFmtId="0" fontId="17" fillId="0" borderId="0" xfId="0" applyFont="1" applyAlignment="1">
      <alignment horizontal="left" vertical="center"/>
    </xf>
    <xf numFmtId="0" fontId="14" fillId="0" borderId="33" xfId="0" applyFont="1" applyBorder="1" applyAlignment="1">
      <alignment horizontal="left" vertical="center"/>
    </xf>
    <xf numFmtId="0" fontId="14" fillId="0" borderId="23" xfId="0" applyFont="1" applyBorder="1" applyAlignment="1">
      <alignment vertical="center"/>
    </xf>
    <xf numFmtId="0" fontId="14" fillId="0" borderId="36" xfId="0" applyFont="1" applyBorder="1" applyAlignment="1">
      <alignment horizontal="left" vertical="center"/>
    </xf>
    <xf numFmtId="0" fontId="17" fillId="0" borderId="36" xfId="0" applyFont="1" applyBorder="1"/>
    <xf numFmtId="0" fontId="47" fillId="0" borderId="0" xfId="0" applyFont="1" applyAlignment="1">
      <alignment vertical="center"/>
    </xf>
    <xf numFmtId="0" fontId="8" fillId="0" borderId="0" xfId="0" applyFont="1" applyAlignment="1">
      <alignment vertical="center"/>
    </xf>
    <xf numFmtId="0" fontId="12" fillId="0" borderId="36" xfId="0" applyFont="1" applyBorder="1" applyAlignment="1">
      <alignment horizontal="center" vertical="center"/>
    </xf>
    <xf numFmtId="0" fontId="7" fillId="0" borderId="0" xfId="0" applyFont="1"/>
    <xf numFmtId="0" fontId="17" fillId="0" borderId="49" xfId="0" applyFont="1" applyBorder="1" applyAlignment="1">
      <alignment horizontal="right" vertical="center"/>
    </xf>
    <xf numFmtId="0" fontId="17" fillId="0" borderId="50" xfId="0" applyFont="1" applyBorder="1"/>
    <xf numFmtId="0" fontId="17" fillId="0" borderId="49" xfId="0" applyFont="1" applyBorder="1"/>
    <xf numFmtId="0" fontId="12" fillId="0" borderId="0" xfId="0" applyFont="1" applyAlignment="1">
      <alignment horizontal="left" vertical="top"/>
    </xf>
    <xf numFmtId="0" fontId="22" fillId="0" borderId="0" xfId="0" applyFont="1"/>
    <xf numFmtId="0" fontId="2" fillId="4" borderId="0" xfId="1" applyFill="1">
      <alignment vertical="center"/>
    </xf>
    <xf numFmtId="0" fontId="2" fillId="4" borderId="6" xfId="1" applyFill="1" applyBorder="1" applyAlignment="1">
      <alignment horizontal="center" vertical="center"/>
    </xf>
    <xf numFmtId="0" fontId="2" fillId="4" borderId="6" xfId="1" applyFill="1" applyBorder="1" applyAlignment="1">
      <alignment vertical="center" shrinkToFit="1"/>
    </xf>
    <xf numFmtId="0" fontId="2" fillId="4" borderId="33" xfId="1" applyFill="1" applyBorder="1" applyAlignment="1">
      <alignment horizontal="center" vertical="center"/>
    </xf>
    <xf numFmtId="0" fontId="63" fillId="4" borderId="27" xfId="1" applyFont="1" applyFill="1" applyBorder="1" applyAlignment="1">
      <alignment horizontal="center" vertical="center"/>
    </xf>
    <xf numFmtId="0" fontId="63" fillId="4" borderId="17" xfId="1" applyFont="1" applyFill="1" applyBorder="1" applyAlignment="1">
      <alignment horizontal="center" vertical="center"/>
    </xf>
    <xf numFmtId="0" fontId="63" fillId="4" borderId="32" xfId="1" applyFont="1" applyFill="1" applyBorder="1" applyAlignment="1">
      <alignment horizontal="center" vertical="center"/>
    </xf>
    <xf numFmtId="0" fontId="2" fillId="4" borderId="17" xfId="1" applyFill="1" applyBorder="1" applyAlignment="1">
      <alignment horizontal="center" vertical="center"/>
    </xf>
    <xf numFmtId="0" fontId="2" fillId="4" borderId="18" xfId="1" applyFill="1" applyBorder="1" applyAlignment="1">
      <alignment horizontal="center" vertical="center"/>
    </xf>
    <xf numFmtId="0" fontId="63" fillId="4" borderId="25" xfId="1" applyFont="1" applyFill="1" applyBorder="1">
      <alignment vertical="center"/>
    </xf>
    <xf numFmtId="0" fontId="63" fillId="4" borderId="26" xfId="1" applyFont="1" applyFill="1" applyBorder="1">
      <alignment vertical="center"/>
    </xf>
    <xf numFmtId="0" fontId="63" fillId="4" borderId="102" xfId="1" applyFont="1" applyFill="1" applyBorder="1">
      <alignment vertical="center"/>
    </xf>
    <xf numFmtId="0" fontId="2" fillId="4" borderId="26" xfId="1" applyFill="1" applyBorder="1">
      <alignment vertical="center"/>
    </xf>
    <xf numFmtId="0" fontId="2" fillId="4" borderId="84" xfId="1" applyFill="1" applyBorder="1">
      <alignment vertical="center"/>
    </xf>
    <xf numFmtId="0" fontId="63" fillId="4" borderId="19" xfId="1" applyFont="1" applyFill="1" applyBorder="1">
      <alignment vertical="center"/>
    </xf>
    <xf numFmtId="0" fontId="63" fillId="4" borderId="1" xfId="1" applyFont="1" applyFill="1" applyBorder="1">
      <alignment vertical="center"/>
    </xf>
    <xf numFmtId="0" fontId="63" fillId="4" borderId="22" xfId="1" applyFont="1" applyFill="1" applyBorder="1">
      <alignment vertical="center"/>
    </xf>
    <xf numFmtId="0" fontId="2" fillId="4" borderId="6" xfId="1" applyFill="1" applyBorder="1">
      <alignment vertical="center"/>
    </xf>
    <xf numFmtId="0" fontId="2" fillId="4" borderId="4" xfId="1" applyFill="1" applyBorder="1">
      <alignment vertical="center"/>
    </xf>
    <xf numFmtId="0" fontId="63" fillId="4" borderId="6" xfId="1" applyFont="1" applyFill="1" applyBorder="1">
      <alignment vertical="center"/>
    </xf>
    <xf numFmtId="0" fontId="63" fillId="4" borderId="21" xfId="1" applyFont="1" applyFill="1" applyBorder="1">
      <alignment vertical="center"/>
    </xf>
    <xf numFmtId="0" fontId="63" fillId="4" borderId="78" xfId="1" applyFont="1" applyFill="1" applyBorder="1">
      <alignment vertical="center"/>
    </xf>
    <xf numFmtId="0" fontId="63" fillId="4" borderId="24" xfId="1" applyFont="1" applyFill="1" applyBorder="1">
      <alignment vertical="center"/>
    </xf>
    <xf numFmtId="0" fontId="63" fillId="4" borderId="9" xfId="1" applyFont="1" applyFill="1" applyBorder="1">
      <alignment vertical="center"/>
    </xf>
    <xf numFmtId="0" fontId="2" fillId="4" borderId="31" xfId="1" applyFill="1" applyBorder="1">
      <alignment vertical="center"/>
    </xf>
    <xf numFmtId="0" fontId="2" fillId="4" borderId="9" xfId="1" applyFill="1" applyBorder="1">
      <alignment vertical="center"/>
    </xf>
    <xf numFmtId="0" fontId="2" fillId="4" borderId="8" xfId="1" applyFill="1" applyBorder="1">
      <alignment vertical="center"/>
    </xf>
    <xf numFmtId="0" fontId="1" fillId="4" borderId="0" xfId="3" applyFill="1">
      <alignment vertical="center"/>
    </xf>
    <xf numFmtId="0" fontId="60" fillId="4" borderId="0" xfId="3" applyFont="1" applyFill="1" applyAlignment="1">
      <alignment horizontal="left" vertical="center"/>
    </xf>
    <xf numFmtId="0" fontId="63" fillId="4" borderId="0" xfId="3" applyFont="1" applyFill="1" applyAlignment="1">
      <alignment horizontal="left" vertical="center"/>
    </xf>
    <xf numFmtId="0" fontId="63" fillId="4" borderId="0" xfId="3" applyFont="1" applyFill="1">
      <alignment vertical="center"/>
    </xf>
    <xf numFmtId="0" fontId="63" fillId="3" borderId="6" xfId="3" applyFont="1" applyFill="1" applyBorder="1" applyAlignment="1">
      <alignment horizontal="left" vertical="center"/>
    </xf>
    <xf numFmtId="0" fontId="63" fillId="5" borderId="6" xfId="3" applyFont="1" applyFill="1" applyBorder="1" applyAlignment="1">
      <alignment horizontal="left" vertical="center"/>
    </xf>
    <xf numFmtId="0" fontId="65" fillId="4" borderId="0" xfId="3" applyFont="1" applyFill="1" applyAlignment="1">
      <alignment horizontal="left" vertical="center"/>
    </xf>
    <xf numFmtId="0" fontId="63" fillId="4" borderId="6" xfId="3" applyFont="1" applyFill="1" applyBorder="1" applyAlignment="1">
      <alignment horizontal="center" vertical="center"/>
    </xf>
    <xf numFmtId="0" fontId="63" fillId="4" borderId="6" xfId="3" applyFont="1" applyFill="1" applyBorder="1" applyAlignment="1">
      <alignment horizontal="left" vertical="center"/>
    </xf>
    <xf numFmtId="0" fontId="66" fillId="4" borderId="0" xfId="3" applyFont="1" applyFill="1" applyAlignment="1">
      <alignment horizontal="left" vertical="center"/>
    </xf>
    <xf numFmtId="0" fontId="63" fillId="4" borderId="0" xfId="3" applyFont="1" applyFill="1" applyAlignment="1">
      <alignment horizontal="left" vertical="center" wrapText="1"/>
    </xf>
    <xf numFmtId="0" fontId="66" fillId="4" borderId="0" xfId="3" applyFont="1" applyFill="1">
      <alignment vertical="center"/>
    </xf>
    <xf numFmtId="0" fontId="62" fillId="4" borderId="0" xfId="3" applyFont="1" applyFill="1">
      <alignment vertical="center"/>
    </xf>
    <xf numFmtId="0" fontId="66" fillId="4" borderId="0" xfId="3" applyFont="1" applyFill="1" applyAlignment="1">
      <alignment vertical="center" shrinkToFit="1"/>
    </xf>
    <xf numFmtId="0" fontId="69" fillId="4" borderId="0" xfId="3" applyFont="1" applyFill="1" applyAlignment="1">
      <alignment vertical="center" shrinkToFit="1"/>
    </xf>
    <xf numFmtId="0" fontId="63" fillId="4" borderId="0" xfId="3" applyFont="1" applyFill="1" applyAlignment="1">
      <alignment vertical="center" wrapText="1"/>
    </xf>
    <xf numFmtId="0" fontId="63" fillId="4" borderId="0" xfId="3" applyFont="1" applyFill="1" applyAlignment="1">
      <alignment vertical="center" textRotation="90"/>
    </xf>
    <xf numFmtId="0" fontId="70" fillId="4" borderId="0" xfId="3" applyFont="1" applyFill="1" applyAlignment="1">
      <alignment horizontal="left" vertical="center"/>
    </xf>
    <xf numFmtId="0" fontId="70" fillId="0" borderId="0" xfId="3" applyFont="1" applyAlignment="1">
      <alignment horizontal="left" vertical="center"/>
    </xf>
    <xf numFmtId="0" fontId="57" fillId="0" borderId="0" xfId="3" applyFont="1">
      <alignment vertical="center"/>
    </xf>
    <xf numFmtId="0" fontId="57" fillId="0" borderId="0" xfId="3" applyFont="1" applyAlignment="1">
      <alignment horizontal="left" vertical="center"/>
    </xf>
    <xf numFmtId="0" fontId="58" fillId="0" borderId="0" xfId="3" applyFont="1" applyAlignment="1">
      <alignment horizontal="left" vertical="center"/>
    </xf>
    <xf numFmtId="0" fontId="58" fillId="0" borderId="0" xfId="3" applyFont="1" applyAlignment="1">
      <alignment horizontal="right" vertical="center"/>
    </xf>
    <xf numFmtId="0" fontId="60" fillId="0" borderId="0" xfId="3" applyFont="1" applyAlignment="1">
      <alignment horizontal="left" vertical="center"/>
    </xf>
    <xf numFmtId="0" fontId="57" fillId="0" borderId="0" xfId="3" applyFont="1" applyProtection="1">
      <alignment vertical="center"/>
      <protection locked="0"/>
    </xf>
    <xf numFmtId="0" fontId="58" fillId="0" borderId="0" xfId="3" applyFont="1">
      <alignment vertical="center"/>
    </xf>
    <xf numFmtId="0" fontId="58" fillId="0" borderId="0" xfId="3" applyFont="1" applyAlignment="1" applyProtection="1">
      <alignment horizontal="right" vertical="center"/>
      <protection locked="0"/>
    </xf>
    <xf numFmtId="0" fontId="58" fillId="0" borderId="0" xfId="3" applyFont="1" applyProtection="1">
      <alignment vertical="center"/>
      <protection locked="0"/>
    </xf>
    <xf numFmtId="0" fontId="60" fillId="0" borderId="0" xfId="3" applyFont="1" applyAlignment="1">
      <alignment horizontal="right" vertical="center"/>
    </xf>
    <xf numFmtId="0" fontId="60" fillId="4" borderId="0" xfId="3" applyFont="1" applyFill="1" applyAlignment="1">
      <alignment horizontal="center" vertical="center"/>
    </xf>
    <xf numFmtId="0" fontId="60" fillId="4" borderId="0" xfId="3" applyFont="1" applyFill="1" applyAlignment="1">
      <alignment horizontal="right" vertical="center"/>
    </xf>
    <xf numFmtId="0" fontId="60" fillId="4" borderId="0" xfId="3" applyFont="1" applyFill="1">
      <alignment vertical="center"/>
    </xf>
    <xf numFmtId="0" fontId="60" fillId="0" borderId="0" xfId="3" applyFont="1">
      <alignment vertical="center"/>
    </xf>
    <xf numFmtId="0" fontId="58" fillId="0" borderId="0" xfId="3" applyFont="1" applyAlignment="1">
      <alignment horizontal="center" vertical="center"/>
    </xf>
    <xf numFmtId="0" fontId="57" fillId="0" borderId="0" xfId="3" quotePrefix="1" applyFont="1" applyAlignment="1">
      <alignment horizontal="center" vertical="center"/>
    </xf>
    <xf numFmtId="0" fontId="57" fillId="4" borderId="0" xfId="3" applyFont="1" applyFill="1">
      <alignment vertical="center"/>
    </xf>
    <xf numFmtId="0" fontId="58" fillId="4" borderId="0" xfId="3" applyFont="1" applyFill="1" applyAlignment="1">
      <alignment horizontal="right" vertical="center"/>
    </xf>
    <xf numFmtId="0" fontId="58" fillId="4" borderId="0" xfId="3" applyFont="1" applyFill="1">
      <alignment vertical="center"/>
    </xf>
    <xf numFmtId="0" fontId="58" fillId="4" borderId="0" xfId="3" applyFont="1" applyFill="1" applyAlignment="1">
      <alignment horizontal="center" vertical="center"/>
    </xf>
    <xf numFmtId="0" fontId="57" fillId="4" borderId="0" xfId="3" applyFont="1" applyFill="1" applyAlignment="1">
      <alignment horizontal="center" vertical="center"/>
    </xf>
    <xf numFmtId="0" fontId="61" fillId="4" borderId="0" xfId="3" applyFont="1" applyFill="1" applyAlignment="1">
      <alignment horizontal="centerContinuous" vertical="center"/>
    </xf>
    <xf numFmtId="0" fontId="57" fillId="4" borderId="0" xfId="3" applyFont="1" applyFill="1" applyAlignment="1">
      <alignment horizontal="centerContinuous" vertical="center"/>
    </xf>
    <xf numFmtId="0" fontId="61" fillId="0" borderId="0" xfId="3" applyFont="1">
      <alignment vertical="center"/>
    </xf>
    <xf numFmtId="20" fontId="57" fillId="4" borderId="0" xfId="3" applyNumberFormat="1" applyFont="1" applyFill="1">
      <alignment vertical="center"/>
    </xf>
    <xf numFmtId="20" fontId="57" fillId="4" borderId="0" xfId="3" applyNumberFormat="1" applyFont="1" applyFill="1" applyAlignment="1">
      <alignment horizontal="center" vertical="center"/>
    </xf>
    <xf numFmtId="176" fontId="57" fillId="4" borderId="0" xfId="3" applyNumberFormat="1" applyFont="1" applyFill="1">
      <alignment vertical="center"/>
    </xf>
    <xf numFmtId="0" fontId="57" fillId="4" borderId="0" xfId="3" applyFont="1" applyFill="1" applyAlignment="1">
      <alignment horizontal="left" vertical="center"/>
    </xf>
    <xf numFmtId="0" fontId="57" fillId="0" borderId="0" xfId="3" applyFont="1" applyAlignment="1">
      <alignment horizontal="center" vertical="center"/>
    </xf>
    <xf numFmtId="0" fontId="61" fillId="0" borderId="0" xfId="3" applyFont="1" applyAlignment="1">
      <alignment horizontal="left" vertical="center"/>
    </xf>
    <xf numFmtId="0" fontId="57" fillId="0" borderId="0" xfId="3" applyFont="1" applyAlignment="1">
      <alignment horizontal="right" vertical="center"/>
    </xf>
    <xf numFmtId="0" fontId="63" fillId="0" borderId="0" xfId="3" applyFont="1">
      <alignment vertical="center"/>
    </xf>
    <xf numFmtId="0" fontId="63" fillId="0" borderId="0" xfId="3" applyFont="1" applyAlignment="1">
      <alignment horizontal="left" vertical="center"/>
    </xf>
    <xf numFmtId="0" fontId="63" fillId="0" borderId="0" xfId="3" applyFont="1" applyAlignment="1">
      <alignment horizontal="right" vertical="center"/>
    </xf>
    <xf numFmtId="0" fontId="63" fillId="0" borderId="0" xfId="3" applyFont="1" applyAlignment="1" applyProtection="1">
      <alignment horizontal="right" vertical="center"/>
      <protection locked="0"/>
    </xf>
    <xf numFmtId="0" fontId="63" fillId="0" borderId="0" xfId="3" applyFont="1" applyProtection="1">
      <alignment vertical="center"/>
      <protection locked="0"/>
    </xf>
    <xf numFmtId="0" fontId="61" fillId="0" borderId="19" xfId="3" applyFont="1" applyBorder="1" applyAlignment="1">
      <alignment horizontal="center" vertical="center"/>
    </xf>
    <xf numFmtId="0" fontId="61" fillId="0" borderId="6" xfId="3" applyFont="1" applyBorder="1" applyAlignment="1">
      <alignment horizontal="center" vertical="center"/>
    </xf>
    <xf numFmtId="0" fontId="61" fillId="0" borderId="4" xfId="3" applyFont="1" applyBorder="1" applyAlignment="1">
      <alignment horizontal="center" vertical="center"/>
    </xf>
    <xf numFmtId="0" fontId="61" fillId="0" borderId="24" xfId="3" applyFont="1" applyBorder="1" applyAlignment="1">
      <alignment horizontal="center" vertical="center" wrapText="1"/>
    </xf>
    <xf numFmtId="0" fontId="61" fillId="0" borderId="9" xfId="3" applyFont="1" applyBorder="1" applyAlignment="1">
      <alignment horizontal="center" vertical="center" wrapText="1"/>
    </xf>
    <xf numFmtId="0" fontId="61" fillId="0" borderId="8" xfId="3" applyFont="1" applyBorder="1" applyAlignment="1">
      <alignment horizontal="center" vertical="center" wrapText="1"/>
    </xf>
    <xf numFmtId="0" fontId="57" fillId="0" borderId="103" xfId="3" applyFont="1" applyBorder="1">
      <alignment vertical="center"/>
    </xf>
    <xf numFmtId="179" fontId="57" fillId="3" borderId="94" xfId="3" applyNumberFormat="1" applyFont="1" applyFill="1" applyBorder="1" applyAlignment="1" applyProtection="1">
      <alignment horizontal="center" vertical="center" shrinkToFit="1"/>
      <protection locked="0"/>
    </xf>
    <xf numFmtId="179" fontId="57" fillId="3" borderId="95" xfId="3" applyNumberFormat="1" applyFont="1" applyFill="1" applyBorder="1" applyAlignment="1" applyProtection="1">
      <alignment horizontal="center" vertical="center" shrinkToFit="1"/>
      <protection locked="0"/>
    </xf>
    <xf numFmtId="179" fontId="57" fillId="3" borderId="96" xfId="3" applyNumberFormat="1" applyFont="1" applyFill="1" applyBorder="1" applyAlignment="1" applyProtection="1">
      <alignment horizontal="center" vertical="center" shrinkToFit="1"/>
      <protection locked="0"/>
    </xf>
    <xf numFmtId="0" fontId="57" fillId="0" borderId="7" xfId="3" applyFont="1" applyBorder="1">
      <alignment vertical="center"/>
    </xf>
    <xf numFmtId="179" fontId="57" fillId="3" borderId="98" xfId="3" applyNumberFormat="1" applyFont="1" applyFill="1" applyBorder="1" applyAlignment="1" applyProtection="1">
      <alignment horizontal="center" vertical="center" shrinkToFit="1"/>
      <protection locked="0"/>
    </xf>
    <xf numFmtId="179" fontId="57" fillId="3" borderId="99" xfId="3" applyNumberFormat="1" applyFont="1" applyFill="1" applyBorder="1" applyAlignment="1" applyProtection="1">
      <alignment horizontal="center" vertical="center" shrinkToFit="1"/>
      <protection locked="0"/>
    </xf>
    <xf numFmtId="179" fontId="57" fillId="3" borderId="100" xfId="3" applyNumberFormat="1" applyFont="1" applyFill="1" applyBorder="1" applyAlignment="1" applyProtection="1">
      <alignment horizontal="center" vertical="center" shrinkToFit="1"/>
      <protection locked="0"/>
    </xf>
    <xf numFmtId="0" fontId="57" fillId="0" borderId="105" xfId="3" applyFont="1" applyBorder="1">
      <alignment vertical="center"/>
    </xf>
    <xf numFmtId="179" fontId="57" fillId="3" borderId="24" xfId="3" applyNumberFormat="1" applyFont="1" applyFill="1" applyBorder="1" applyAlignment="1" applyProtection="1">
      <alignment horizontal="center" vertical="center" shrinkToFit="1"/>
      <protection locked="0"/>
    </xf>
    <xf numFmtId="179" fontId="57" fillId="3" borderId="9" xfId="3" applyNumberFormat="1" applyFont="1" applyFill="1" applyBorder="1" applyAlignment="1" applyProtection="1">
      <alignment horizontal="center" vertical="center" shrinkToFit="1"/>
      <protection locked="0"/>
    </xf>
    <xf numFmtId="179" fontId="57" fillId="3" borderId="8" xfId="3" applyNumberFormat="1" applyFont="1" applyFill="1" applyBorder="1" applyAlignment="1" applyProtection="1">
      <alignment horizontal="center" vertical="center" shrinkToFit="1"/>
      <protection locked="0"/>
    </xf>
    <xf numFmtId="0" fontId="62" fillId="0" borderId="0" xfId="3" applyFont="1">
      <alignment vertical="center"/>
    </xf>
    <xf numFmtId="0" fontId="63" fillId="0" borderId="0" xfId="3" applyFont="1" applyAlignment="1">
      <alignment vertical="center" shrinkToFit="1"/>
    </xf>
    <xf numFmtId="0" fontId="64" fillId="0" borderId="0" xfId="3" applyFont="1" applyAlignment="1">
      <alignment vertical="center" shrinkToFit="1"/>
    </xf>
    <xf numFmtId="0" fontId="63" fillId="0" borderId="10" xfId="3" applyFont="1" applyBorder="1">
      <alignment vertical="center"/>
    </xf>
    <xf numFmtId="0" fontId="61" fillId="4" borderId="0" xfId="3" applyFont="1" applyFill="1">
      <alignment vertical="center"/>
    </xf>
    <xf numFmtId="0" fontId="61" fillId="0" borderId="0" xfId="3" applyFont="1" applyAlignment="1">
      <alignment horizontal="centerContinuous" vertical="center"/>
    </xf>
    <xf numFmtId="180" fontId="61" fillId="4" borderId="0" xfId="3" applyNumberFormat="1" applyFont="1" applyFill="1" applyAlignment="1">
      <alignment horizontal="center" vertical="center"/>
    </xf>
    <xf numFmtId="181" fontId="61" fillId="0" borderId="0" xfId="3" applyNumberFormat="1" applyFont="1">
      <alignment vertical="center"/>
    </xf>
    <xf numFmtId="0" fontId="61" fillId="4" borderId="0" xfId="3" applyFont="1" applyFill="1" applyAlignment="1">
      <alignment horizontal="center" vertical="center"/>
    </xf>
    <xf numFmtId="177" fontId="61" fillId="4" borderId="0" xfId="4" applyNumberFormat="1" applyFont="1" applyFill="1" applyBorder="1" applyAlignment="1" applyProtection="1">
      <alignment horizontal="right" vertical="center"/>
    </xf>
    <xf numFmtId="177" fontId="61" fillId="4" borderId="0" xfId="4" applyNumberFormat="1" applyFont="1" applyFill="1" applyBorder="1" applyAlignment="1" applyProtection="1">
      <alignment vertical="center"/>
    </xf>
    <xf numFmtId="176" fontId="61" fillId="4" borderId="0" xfId="3" applyNumberFormat="1" applyFont="1" applyFill="1">
      <alignment vertical="center"/>
    </xf>
    <xf numFmtId="0" fontId="61" fillId="0" borderId="0" xfId="3" applyFont="1" applyAlignment="1">
      <alignment horizontal="right" vertical="center"/>
    </xf>
    <xf numFmtId="0" fontId="72" fillId="0" borderId="0" xfId="3" applyFont="1">
      <alignment vertical="center"/>
    </xf>
    <xf numFmtId="0" fontId="61" fillId="4" borderId="0" xfId="3" applyFont="1" applyFill="1" applyAlignment="1">
      <alignment horizontal="left" vertical="center"/>
    </xf>
    <xf numFmtId="0" fontId="61" fillId="0" borderId="0" xfId="3" applyFont="1" applyAlignment="1">
      <alignment horizontal="center" vertical="center"/>
    </xf>
    <xf numFmtId="0" fontId="61" fillId="0" borderId="0" xfId="3" applyFont="1" applyAlignment="1">
      <alignment vertical="center" wrapText="1"/>
    </xf>
    <xf numFmtId="0" fontId="61" fillId="0" borderId="0" xfId="3" applyFont="1" applyAlignment="1">
      <alignment horizontal="justify" vertical="center" wrapText="1"/>
    </xf>
    <xf numFmtId="0" fontId="63" fillId="0" borderId="0" xfId="3" applyFont="1" applyAlignment="1" applyProtection="1">
      <alignment horizontal="left" vertical="center"/>
      <protection locked="0"/>
    </xf>
    <xf numFmtId="0" fontId="63" fillId="0" borderId="0" xfId="3" applyFont="1" applyAlignment="1" applyProtection="1">
      <alignment vertical="center" wrapText="1"/>
      <protection locked="0"/>
    </xf>
    <xf numFmtId="0" fontId="63" fillId="0" borderId="0" xfId="3" applyFont="1" applyAlignment="1" applyProtection="1">
      <alignment horizontal="justify" vertical="center" wrapText="1"/>
      <protection locked="0"/>
    </xf>
    <xf numFmtId="0" fontId="57" fillId="0" borderId="4" xfId="3" applyFont="1" applyBorder="1" applyAlignment="1">
      <alignment horizontal="center" vertical="center"/>
    </xf>
    <xf numFmtId="0" fontId="57" fillId="0" borderId="9" xfId="3" applyFont="1" applyBorder="1" applyAlignment="1">
      <alignment horizontal="center" vertical="center" wrapText="1"/>
    </xf>
    <xf numFmtId="0" fontId="63" fillId="0" borderId="0" xfId="3" applyFont="1" applyAlignment="1">
      <alignment vertical="center" wrapText="1"/>
    </xf>
    <xf numFmtId="0" fontId="63" fillId="0" borderId="0" xfId="3" applyFont="1" applyAlignment="1">
      <alignment horizontal="justify" vertical="center" wrapText="1"/>
    </xf>
    <xf numFmtId="0" fontId="57" fillId="0" borderId="3" xfId="3" applyFont="1" applyBorder="1">
      <alignment vertical="center"/>
    </xf>
    <xf numFmtId="179" fontId="57" fillId="3" borderId="19" xfId="3" applyNumberFormat="1" applyFont="1" applyFill="1" applyBorder="1" applyAlignment="1" applyProtection="1">
      <alignment horizontal="center" vertical="center" shrinkToFit="1"/>
      <protection locked="0"/>
    </xf>
    <xf numFmtId="179" fontId="57" fillId="3" borderId="6" xfId="3" applyNumberFormat="1" applyFont="1" applyFill="1" applyBorder="1" applyAlignment="1" applyProtection="1">
      <alignment horizontal="center" vertical="center" shrinkToFit="1"/>
      <protection locked="0"/>
    </xf>
    <xf numFmtId="179" fontId="57" fillId="3" borderId="4" xfId="3" applyNumberFormat="1" applyFont="1" applyFill="1" applyBorder="1" applyAlignment="1" applyProtection="1">
      <alignment horizontal="center" vertical="center" shrinkToFit="1"/>
      <protection locked="0"/>
    </xf>
    <xf numFmtId="0" fontId="61" fillId="0" borderId="0" xfId="3" applyFont="1" applyAlignment="1">
      <alignment vertical="center" shrinkToFit="1"/>
    </xf>
    <xf numFmtId="0" fontId="29" fillId="0" borderId="36" xfId="0" applyFont="1" applyBorder="1" applyAlignment="1">
      <alignment horizontal="center" vertical="center"/>
    </xf>
    <xf numFmtId="0" fontId="29" fillId="0" borderId="0" xfId="0" applyFont="1" applyAlignment="1">
      <alignment horizontal="center" vertical="center"/>
    </xf>
    <xf numFmtId="0" fontId="29" fillId="0" borderId="35" xfId="0" applyFont="1" applyBorder="1" applyAlignment="1">
      <alignment horizontal="center" vertical="center"/>
    </xf>
    <xf numFmtId="0" fontId="29" fillId="0" borderId="40" xfId="0" applyFont="1" applyBorder="1" applyAlignment="1">
      <alignment horizontal="center"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0" xfId="0" applyAlignment="1">
      <alignment vertical="center" wrapText="1"/>
    </xf>
    <xf numFmtId="0" fontId="17" fillId="0" borderId="39" xfId="0" applyFont="1" applyBorder="1" applyAlignment="1">
      <alignment horizontal="left" vertical="center"/>
    </xf>
    <xf numFmtId="0" fontId="18" fillId="0" borderId="0" xfId="0" applyFont="1" applyAlignment="1">
      <alignment vertical="center"/>
    </xf>
    <xf numFmtId="0" fontId="33" fillId="0" borderId="36" xfId="0" applyFont="1" applyBorder="1" applyAlignment="1">
      <alignment horizontal="left" vertical="center"/>
    </xf>
    <xf numFmtId="0" fontId="49" fillId="0" borderId="0" xfId="0" applyFont="1"/>
    <xf numFmtId="0" fontId="17" fillId="0" borderId="51" xfId="0" applyFont="1" applyBorder="1" applyAlignment="1">
      <alignment horizontal="center" vertical="center"/>
    </xf>
    <xf numFmtId="0" fontId="17" fillId="0" borderId="1" xfId="0" applyFont="1" applyBorder="1" applyAlignment="1">
      <alignment horizontal="center" vertical="center"/>
    </xf>
    <xf numFmtId="0" fontId="14" fillId="0" borderId="39" xfId="0" applyFont="1" applyBorder="1" applyAlignment="1">
      <alignment vertical="center" wrapText="1"/>
    </xf>
    <xf numFmtId="0" fontId="0" fillId="0" borderId="36" xfId="0" applyBorder="1" applyAlignment="1">
      <alignment vertical="center" wrapText="1"/>
    </xf>
    <xf numFmtId="0" fontId="0" fillId="0" borderId="38"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9" fillId="0" borderId="39" xfId="0" applyFont="1" applyBorder="1" applyAlignment="1">
      <alignment horizontal="center" vertical="center"/>
    </xf>
    <xf numFmtId="0" fontId="29" fillId="0" borderId="36" xfId="0" applyFont="1" applyBorder="1" applyAlignment="1">
      <alignment horizontal="center" vertical="center"/>
    </xf>
    <xf numFmtId="0" fontId="29" fillId="0" borderId="38" xfId="0" applyFont="1" applyBorder="1" applyAlignment="1">
      <alignment horizontal="center" vertical="center"/>
    </xf>
    <xf numFmtId="0" fontId="29" fillId="0" borderId="34" xfId="0" applyFont="1" applyBorder="1" applyAlignment="1">
      <alignment horizontal="center" vertical="center"/>
    </xf>
    <xf numFmtId="0" fontId="29" fillId="0" borderId="0" xfId="0" applyFont="1" applyAlignment="1">
      <alignment horizontal="center" vertical="center"/>
    </xf>
    <xf numFmtId="0" fontId="29" fillId="0" borderId="35"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40" xfId="0" applyFont="1" applyBorder="1" applyAlignment="1">
      <alignment horizontal="center" vertical="center"/>
    </xf>
    <xf numFmtId="0" fontId="14" fillId="0" borderId="51" xfId="0" applyFont="1" applyBorder="1" applyAlignment="1">
      <alignment vertical="center" wrapText="1"/>
    </xf>
    <xf numFmtId="0" fontId="0" fillId="0" borderId="51" xfId="0" applyBorder="1" applyAlignment="1">
      <alignment vertical="center" wrapText="1"/>
    </xf>
    <xf numFmtId="0" fontId="0" fillId="0" borderId="1" xfId="0" applyBorder="1" applyAlignment="1">
      <alignment vertical="center" wrapText="1"/>
    </xf>
    <xf numFmtId="0" fontId="17" fillId="0" borderId="39" xfId="0" applyFont="1" applyBorder="1" applyAlignment="1">
      <alignment horizontal="left" vertical="center"/>
    </xf>
    <xf numFmtId="0" fontId="0" fillId="0" borderId="36" xfId="0" applyBorder="1"/>
    <xf numFmtId="0" fontId="0" fillId="0" borderId="38" xfId="0" applyBorder="1"/>
    <xf numFmtId="0" fontId="0" fillId="0" borderId="22" xfId="0" applyBorder="1"/>
    <xf numFmtId="0" fontId="0" fillId="0" borderId="23" xfId="0" applyBorder="1"/>
    <xf numFmtId="0" fontId="0" fillId="0" borderId="40" xfId="0" applyBorder="1"/>
    <xf numFmtId="0" fontId="51" fillId="0" borderId="39" xfId="0" applyFont="1" applyBorder="1" applyAlignment="1">
      <alignment horizontal="center" vertical="center"/>
    </xf>
    <xf numFmtId="0" fontId="51" fillId="0" borderId="36" xfId="0" applyFont="1" applyBorder="1" applyAlignment="1">
      <alignment horizontal="center" vertical="center"/>
    </xf>
    <xf numFmtId="0" fontId="51" fillId="0" borderId="38" xfId="0" applyFont="1" applyBorder="1" applyAlignment="1">
      <alignment horizontal="center" vertical="center"/>
    </xf>
    <xf numFmtId="0" fontId="51" fillId="0" borderId="22" xfId="0" applyFont="1" applyBorder="1" applyAlignment="1">
      <alignment horizontal="center" vertical="center"/>
    </xf>
    <xf numFmtId="0" fontId="51" fillId="0" borderId="23" xfId="0" applyFont="1" applyBorder="1" applyAlignment="1">
      <alignment horizontal="center" vertical="center"/>
    </xf>
    <xf numFmtId="0" fontId="51" fillId="0" borderId="40" xfId="0" applyFont="1" applyBorder="1" applyAlignment="1">
      <alignment horizontal="center" vertical="center"/>
    </xf>
    <xf numFmtId="0" fontId="0" fillId="0" borderId="39" xfId="0" applyBorder="1"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40" xfId="0" applyBorder="1" applyAlignment="1">
      <alignment horizontal="left" vertical="center" wrapText="1"/>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0" xfId="0" applyBorder="1" applyAlignment="1">
      <alignment horizontal="center" vertical="center"/>
    </xf>
    <xf numFmtId="0" fontId="0" fillId="0" borderId="34" xfId="0" applyBorder="1" applyAlignment="1">
      <alignment vertical="center" wrapText="1"/>
    </xf>
    <xf numFmtId="0" fontId="0" fillId="0" borderId="0" xfId="0" applyAlignment="1">
      <alignment vertical="center" wrapText="1"/>
    </xf>
    <xf numFmtId="0" fontId="0" fillId="0" borderId="35" xfId="0" applyBorder="1" applyAlignment="1">
      <alignment vertical="center" wrapText="1"/>
    </xf>
    <xf numFmtId="0" fontId="14" fillId="0" borderId="6" xfId="0" applyFont="1" applyBorder="1" applyAlignment="1">
      <alignment vertical="center" wrapText="1"/>
    </xf>
    <xf numFmtId="0" fontId="0" fillId="0" borderId="6" xfId="0" applyBorder="1" applyAlignment="1">
      <alignment vertical="center" wrapText="1"/>
    </xf>
    <xf numFmtId="0" fontId="7" fillId="0" borderId="36" xfId="0" applyFont="1" applyBorder="1" applyAlignment="1">
      <alignment vertical="center" wrapText="1"/>
    </xf>
    <xf numFmtId="0" fontId="7" fillId="0" borderId="38"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40" xfId="0" applyFont="1" applyBorder="1" applyAlignment="1">
      <alignment vertical="center" wrapText="1"/>
    </xf>
    <xf numFmtId="0" fontId="7" fillId="0" borderId="34" xfId="0" applyFont="1" applyBorder="1" applyAlignment="1">
      <alignment vertical="center" wrapText="1"/>
    </xf>
    <xf numFmtId="0" fontId="7" fillId="0" borderId="0" xfId="0" applyFont="1" applyAlignment="1">
      <alignment vertical="center" wrapText="1"/>
    </xf>
    <xf numFmtId="0" fontId="7" fillId="0" borderId="35" xfId="0" applyFont="1" applyBorder="1" applyAlignment="1">
      <alignment vertical="center" wrapText="1"/>
    </xf>
    <xf numFmtId="0" fontId="19" fillId="0" borderId="0" xfId="0" applyFont="1" applyAlignment="1">
      <alignment horizontal="left"/>
    </xf>
    <xf numFmtId="0" fontId="17" fillId="0" borderId="2" xfId="0" applyFont="1" applyBorder="1" applyAlignment="1">
      <alignment horizontal="center" vertical="center"/>
    </xf>
    <xf numFmtId="0" fontId="7" fillId="0" borderId="39" xfId="0" applyFont="1" applyBorder="1" applyAlignment="1">
      <alignment vertical="center" wrapText="1"/>
    </xf>
    <xf numFmtId="0" fontId="14" fillId="0" borderId="39" xfId="0" applyFont="1" applyBorder="1" applyAlignment="1">
      <alignment horizontal="left" vertical="center" wrapText="1"/>
    </xf>
    <xf numFmtId="0" fontId="14" fillId="0" borderId="36" xfId="0" applyFont="1" applyBorder="1" applyAlignment="1">
      <alignment horizontal="left" vertical="center" wrapText="1"/>
    </xf>
    <xf numFmtId="0" fontId="14" fillId="0" borderId="38"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40" xfId="0" applyFont="1" applyBorder="1" applyAlignment="1">
      <alignment horizontal="left" vertical="center" wrapText="1"/>
    </xf>
    <xf numFmtId="0" fontId="7" fillId="0" borderId="39" xfId="0" applyFont="1" applyBorder="1" applyAlignment="1">
      <alignment horizontal="left" vertical="center" wrapText="1"/>
    </xf>
    <xf numFmtId="0" fontId="7" fillId="0" borderId="36" xfId="0" applyFont="1" applyBorder="1" applyAlignment="1">
      <alignment horizontal="left" vertical="center" wrapText="1"/>
    </xf>
    <xf numFmtId="0" fontId="7" fillId="0" borderId="38"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40" xfId="0" applyFont="1" applyBorder="1" applyAlignment="1">
      <alignment horizontal="left" vertical="center" wrapText="1"/>
    </xf>
    <xf numFmtId="0" fontId="19" fillId="0" borderId="0" xfId="0" applyFont="1" applyAlignment="1">
      <alignment horizontal="left" vertical="center" wrapText="1"/>
    </xf>
    <xf numFmtId="0" fontId="19" fillId="0" borderId="35" xfId="0" applyFont="1" applyBorder="1" applyAlignment="1">
      <alignment horizontal="left" vertical="center" wrapText="1"/>
    </xf>
    <xf numFmtId="0" fontId="0" fillId="0" borderId="36" xfId="0" applyBorder="1" applyAlignment="1">
      <alignment vertical="center"/>
    </xf>
    <xf numFmtId="0" fontId="0" fillId="0" borderId="38" xfId="0" applyBorder="1" applyAlignment="1">
      <alignment vertical="center"/>
    </xf>
    <xf numFmtId="0" fontId="0" fillId="0" borderId="34" xfId="0" applyBorder="1" applyAlignment="1">
      <alignment vertical="center"/>
    </xf>
    <xf numFmtId="0" fontId="0" fillId="0" borderId="0" xfId="0" applyAlignment="1">
      <alignment vertical="center"/>
    </xf>
    <xf numFmtId="0" fontId="0" fillId="0" borderId="35" xfId="0" applyBorder="1" applyAlignment="1">
      <alignment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16" fillId="0" borderId="44" xfId="0" applyFont="1" applyBorder="1" applyAlignment="1">
      <alignment vertical="center" wrapText="1"/>
    </xf>
    <xf numFmtId="0" fontId="0" fillId="0" borderId="44" xfId="0" applyBorder="1" applyAlignment="1">
      <alignment vertical="center" wrapText="1"/>
    </xf>
    <xf numFmtId="0" fontId="0" fillId="0" borderId="71" xfId="0" applyBorder="1" applyAlignment="1">
      <alignment vertical="center" wrapText="1"/>
    </xf>
    <xf numFmtId="0" fontId="30" fillId="0" borderId="0" xfId="0" applyFont="1" applyAlignment="1">
      <alignment horizontal="center"/>
    </xf>
    <xf numFmtId="0" fontId="32" fillId="0" borderId="0" xfId="0" applyFont="1" applyAlignment="1">
      <alignment horizontal="center" vertical="center"/>
    </xf>
    <xf numFmtId="0" fontId="33" fillId="0" borderId="39" xfId="0" applyFont="1" applyBorder="1" applyAlignment="1">
      <alignment horizontal="left" vertical="center"/>
    </xf>
    <xf numFmtId="0" fontId="33" fillId="0" borderId="36"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72"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73" xfId="0" applyFont="1" applyBorder="1" applyAlignment="1">
      <alignment horizontal="center" vertical="center"/>
    </xf>
    <xf numFmtId="0" fontId="28" fillId="0" borderId="39" xfId="0" applyFont="1" applyBorder="1" applyAlignment="1">
      <alignment horizontal="center" vertical="center"/>
    </xf>
    <xf numFmtId="0" fontId="28" fillId="0" borderId="36" xfId="0" applyFont="1" applyBorder="1" applyAlignment="1">
      <alignment horizontal="center" vertical="center"/>
    </xf>
    <xf numFmtId="0" fontId="28" fillId="0" borderId="38" xfId="0" applyFont="1" applyBorder="1" applyAlignment="1">
      <alignment horizontal="center" vertical="center"/>
    </xf>
    <xf numFmtId="0" fontId="35" fillId="0" borderId="39" xfId="0" applyFont="1" applyBorder="1" applyAlignment="1">
      <alignment horizontal="left" vertical="center"/>
    </xf>
    <xf numFmtId="0" fontId="35" fillId="0" borderId="36" xfId="0" applyFont="1" applyBorder="1" applyAlignment="1">
      <alignment horizontal="left" vertical="center"/>
    </xf>
    <xf numFmtId="0" fontId="35" fillId="0" borderId="38" xfId="0" applyFont="1" applyBorder="1" applyAlignment="1">
      <alignment horizontal="left" vertical="center"/>
    </xf>
    <xf numFmtId="0" fontId="35" fillId="0" borderId="55" xfId="0" applyFont="1" applyBorder="1" applyAlignment="1">
      <alignment horizontal="left" vertical="center"/>
    </xf>
    <xf numFmtId="0" fontId="35" fillId="0" borderId="56" xfId="0" applyFont="1" applyBorder="1" applyAlignment="1">
      <alignment horizontal="left" vertical="center"/>
    </xf>
    <xf numFmtId="0" fontId="35" fillId="0" borderId="57" xfId="0" applyFont="1" applyBorder="1" applyAlignment="1">
      <alignment horizontal="left" vertical="center"/>
    </xf>
    <xf numFmtId="0" fontId="19" fillId="0" borderId="39" xfId="0" applyFont="1" applyBorder="1" applyAlignment="1">
      <alignment horizontal="left" vertical="center"/>
    </xf>
    <xf numFmtId="0" fontId="19" fillId="0" borderId="36" xfId="0" applyFont="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0" xfId="0" applyBorder="1" applyAlignment="1">
      <alignment horizontal="left" vertical="center"/>
    </xf>
    <xf numFmtId="0" fontId="12" fillId="0" borderId="6" xfId="0" applyFont="1" applyBorder="1" applyAlignment="1">
      <alignment horizontal="center" vertical="center" wrapText="1"/>
    </xf>
    <xf numFmtId="0" fontId="3" fillId="0" borderId="23" xfId="0" applyFont="1" applyBorder="1" applyAlignment="1">
      <alignment horizontal="center" vertical="center"/>
    </xf>
    <xf numFmtId="0" fontId="0" fillId="0" borderId="39"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40" xfId="0" applyBorder="1" applyAlignment="1">
      <alignment horizontal="center"/>
    </xf>
    <xf numFmtId="0" fontId="29" fillId="0" borderId="6" xfId="0" applyFont="1" applyBorder="1" applyAlignment="1">
      <alignment horizontal="center" vertical="center"/>
    </xf>
    <xf numFmtId="0" fontId="34" fillId="0" borderId="67" xfId="0" applyFont="1" applyBorder="1" applyAlignment="1">
      <alignment horizontal="left" vertical="center"/>
    </xf>
    <xf numFmtId="0" fontId="34" fillId="0" borderId="0" xfId="0" applyFont="1" applyAlignment="1">
      <alignment horizontal="left" vertical="center"/>
    </xf>
    <xf numFmtId="0" fontId="34" fillId="0" borderId="35" xfId="0" applyFont="1" applyBorder="1" applyAlignment="1">
      <alignment horizontal="left" vertical="center"/>
    </xf>
    <xf numFmtId="0" fontId="34" fillId="0" borderId="68" xfId="0" applyFont="1" applyBorder="1" applyAlignment="1">
      <alignment horizontal="left" vertical="center"/>
    </xf>
    <xf numFmtId="0" fontId="34" fillId="0" borderId="23" xfId="0" applyFont="1" applyBorder="1" applyAlignment="1">
      <alignment horizontal="left" vertical="center"/>
    </xf>
    <xf numFmtId="0" fontId="34" fillId="0" borderId="40" xfId="0" applyFont="1" applyBorder="1" applyAlignment="1">
      <alignment horizontal="left" vertical="center"/>
    </xf>
    <xf numFmtId="0" fontId="19" fillId="0" borderId="69" xfId="0" applyFont="1" applyBorder="1" applyAlignment="1">
      <alignment horizontal="left" vertical="top" wrapText="1" shrinkToFit="1"/>
    </xf>
    <xf numFmtId="0" fontId="19" fillId="0" borderId="70" xfId="0" applyFont="1" applyBorder="1" applyAlignment="1">
      <alignment horizontal="left" vertical="top" wrapText="1" shrinkToFit="1"/>
    </xf>
    <xf numFmtId="0" fontId="24" fillId="0" borderId="58" xfId="0" applyFont="1" applyBorder="1" applyAlignment="1">
      <alignment horizontal="center"/>
    </xf>
    <xf numFmtId="0" fontId="24" fillId="0" borderId="59" xfId="0" applyFont="1" applyBorder="1" applyAlignment="1">
      <alignment horizontal="center"/>
    </xf>
    <xf numFmtId="0" fontId="24" fillId="0" borderId="60" xfId="0" applyFont="1" applyBorder="1" applyAlignment="1">
      <alignment horizontal="center"/>
    </xf>
    <xf numFmtId="0" fontId="17" fillId="0" borderId="0" xfId="0" applyFont="1" applyAlignment="1">
      <alignment horizontal="left" vertical="center" wrapText="1"/>
    </xf>
    <xf numFmtId="0" fontId="17" fillId="0" borderId="50" xfId="0" applyFont="1" applyBorder="1" applyAlignment="1">
      <alignment horizontal="left" vertical="center" wrapTex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40" xfId="0" applyFont="1" applyBorder="1" applyAlignment="1">
      <alignment horizontal="center" vertical="center"/>
    </xf>
    <xf numFmtId="0" fontId="16" fillId="0" borderId="64" xfId="0" applyFont="1" applyBorder="1" applyAlignment="1">
      <alignment vertical="center" wrapText="1"/>
    </xf>
    <xf numFmtId="0" fontId="16" fillId="0" borderId="65" xfId="0" applyFont="1" applyBorder="1" applyAlignment="1">
      <alignment vertical="center" wrapText="1"/>
    </xf>
    <xf numFmtId="0" fontId="16" fillId="0" borderId="66" xfId="0" applyFont="1" applyBorder="1" applyAlignment="1">
      <alignment vertical="center" wrapText="1"/>
    </xf>
    <xf numFmtId="0" fontId="14" fillId="0" borderId="36" xfId="0" applyFont="1" applyBorder="1" applyAlignment="1">
      <alignment vertical="center" wrapText="1"/>
    </xf>
    <xf numFmtId="0" fontId="14" fillId="0" borderId="34" xfId="0" applyFont="1" applyBorder="1" applyAlignment="1">
      <alignment vertical="center" wrapText="1"/>
    </xf>
    <xf numFmtId="0" fontId="50" fillId="0" borderId="39" xfId="0" applyFont="1" applyBorder="1" applyAlignment="1">
      <alignment horizontal="left" vertical="center" wrapText="1"/>
    </xf>
    <xf numFmtId="0" fontId="50" fillId="0" borderId="36" xfId="0" applyFont="1" applyBorder="1" applyAlignment="1">
      <alignment horizontal="left" vertical="center" wrapText="1"/>
    </xf>
    <xf numFmtId="0" fontId="50" fillId="0" borderId="38" xfId="0" applyFont="1" applyBorder="1" applyAlignment="1">
      <alignment horizontal="left" vertical="center" wrapText="1"/>
    </xf>
    <xf numFmtId="0" fontId="50" fillId="0" borderId="34" xfId="0" applyFont="1" applyBorder="1" applyAlignment="1">
      <alignment horizontal="left" vertical="center" wrapText="1"/>
    </xf>
    <xf numFmtId="0" fontId="50" fillId="0" borderId="0" xfId="0" applyFont="1" applyAlignment="1">
      <alignment horizontal="left" vertical="center" wrapText="1"/>
    </xf>
    <xf numFmtId="0" fontId="50" fillId="0" borderId="35"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4" fillId="0" borderId="39" xfId="0" applyFont="1" applyBorder="1"/>
    <xf numFmtId="0" fontId="12" fillId="0" borderId="51" xfId="0" applyFont="1" applyBorder="1" applyAlignment="1">
      <alignment horizontal="center" vertical="center"/>
    </xf>
    <xf numFmtId="0" fontId="12" fillId="0" borderId="1" xfId="0" applyFont="1" applyBorder="1" applyAlignment="1">
      <alignment horizontal="center" vertical="center"/>
    </xf>
    <xf numFmtId="0" fontId="14" fillId="0" borderId="39" xfId="0" applyFont="1" applyBorder="1" applyAlignment="1">
      <alignment horizontal="center" wrapText="1"/>
    </xf>
    <xf numFmtId="0" fontId="14" fillId="0" borderId="36" xfId="0" applyFont="1" applyBorder="1" applyAlignment="1">
      <alignment horizontal="center" wrapText="1"/>
    </xf>
    <xf numFmtId="0" fontId="14" fillId="0" borderId="38" xfId="0" applyFont="1" applyBorder="1" applyAlignment="1">
      <alignment horizontal="center" wrapText="1"/>
    </xf>
    <xf numFmtId="0" fontId="14" fillId="0" borderId="34" xfId="0" applyFont="1" applyBorder="1" applyAlignment="1">
      <alignment horizontal="center" wrapText="1"/>
    </xf>
    <xf numFmtId="0" fontId="14" fillId="0" borderId="0" xfId="0" applyFont="1" applyAlignment="1">
      <alignment horizontal="center" wrapText="1"/>
    </xf>
    <xf numFmtId="0" fontId="14" fillId="0" borderId="35"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40" xfId="0" applyFont="1" applyBorder="1" applyAlignment="1">
      <alignment horizontal="center" wrapText="1"/>
    </xf>
    <xf numFmtId="0" fontId="0" fillId="0" borderId="39" xfId="0" applyBorder="1" applyAlignment="1">
      <alignment wrapText="1"/>
    </xf>
    <xf numFmtId="0" fontId="0" fillId="0" borderId="36" xfId="0" applyBorder="1" applyAlignment="1">
      <alignment wrapText="1"/>
    </xf>
    <xf numFmtId="0" fontId="0" fillId="0" borderId="38" xfId="0" applyBorder="1" applyAlignment="1">
      <alignment wrapText="1"/>
    </xf>
    <xf numFmtId="0" fontId="0" fillId="0" borderId="34" xfId="0" applyBorder="1" applyAlignment="1">
      <alignment wrapText="1"/>
    </xf>
    <xf numFmtId="0" fontId="0" fillId="0" borderId="0" xfId="0" applyAlignment="1">
      <alignment wrapText="1"/>
    </xf>
    <xf numFmtId="0" fontId="0" fillId="0" borderId="3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40" xfId="0" applyBorder="1" applyAlignment="1">
      <alignment wrapText="1"/>
    </xf>
    <xf numFmtId="0" fontId="0" fillId="0" borderId="39" xfId="0" applyBorder="1"/>
    <xf numFmtId="0" fontId="0" fillId="0" borderId="34" xfId="0" applyBorder="1"/>
    <xf numFmtId="0" fontId="0" fillId="0" borderId="0" xfId="0"/>
    <xf numFmtId="0" fontId="0" fillId="0" borderId="35" xfId="0" applyBorder="1"/>
    <xf numFmtId="0" fontId="17" fillId="0" borderId="3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0" xfId="0" applyFont="1" applyBorder="1" applyAlignment="1">
      <alignment horizontal="center" vertical="center" wrapText="1"/>
    </xf>
    <xf numFmtId="0" fontId="14" fillId="0" borderId="39" xfId="0" applyFont="1" applyBorder="1" applyAlignment="1">
      <alignment wrapText="1"/>
    </xf>
    <xf numFmtId="0" fontId="18" fillId="0" borderId="0" xfId="0" applyFont="1" applyAlignment="1">
      <alignment horizontal="left" vertical="center"/>
    </xf>
    <xf numFmtId="0" fontId="16" fillId="0" borderId="46" xfId="0" applyFont="1" applyBorder="1" applyAlignment="1">
      <alignment vertical="center" wrapText="1"/>
    </xf>
    <xf numFmtId="0" fontId="0" fillId="0" borderId="46" xfId="0" applyBorder="1" applyAlignment="1">
      <alignment vertical="center" wrapText="1"/>
    </xf>
    <xf numFmtId="0" fontId="0" fillId="0" borderId="75" xfId="0" applyBorder="1" applyAlignment="1">
      <alignment vertical="center" wrapText="1"/>
    </xf>
    <xf numFmtId="0" fontId="0" fillId="0" borderId="48" xfId="0" applyBorder="1" applyAlignment="1">
      <alignment vertical="center" wrapText="1"/>
    </xf>
    <xf numFmtId="0" fontId="0" fillId="0" borderId="76" xfId="0" applyBorder="1" applyAlignment="1">
      <alignment vertical="center" wrapText="1"/>
    </xf>
    <xf numFmtId="0" fontId="18" fillId="0" borderId="0" xfId="0" applyFont="1" applyAlignment="1">
      <alignment horizontal="center" vertical="center"/>
    </xf>
    <xf numFmtId="0" fontId="17" fillId="0" borderId="35" xfId="0" applyFont="1" applyBorder="1" applyAlignment="1">
      <alignment horizontal="center" vertical="center"/>
    </xf>
    <xf numFmtId="0" fontId="25" fillId="0" borderId="0" xfId="0" applyFont="1" applyAlignment="1">
      <alignment horizontal="left" wrapText="1"/>
    </xf>
    <xf numFmtId="0" fontId="25" fillId="0" borderId="35" xfId="0" applyFont="1" applyBorder="1" applyAlignment="1">
      <alignment horizontal="left" wrapText="1"/>
    </xf>
    <xf numFmtId="0" fontId="25" fillId="0" borderId="23" xfId="0" applyFont="1" applyBorder="1" applyAlignment="1">
      <alignment horizontal="left" wrapText="1"/>
    </xf>
    <xf numFmtId="0" fontId="25" fillId="0" borderId="40" xfId="0" applyFont="1" applyBorder="1" applyAlignment="1">
      <alignment horizontal="left" wrapText="1"/>
    </xf>
    <xf numFmtId="0" fontId="17" fillId="0" borderId="6" xfId="0" applyFont="1" applyBorder="1" applyAlignment="1">
      <alignment horizontal="left" vertical="center"/>
    </xf>
    <xf numFmtId="0" fontId="0" fillId="0" borderId="6" xfId="0" applyBorder="1"/>
    <xf numFmtId="0" fontId="19" fillId="0" borderId="0" xfId="0" applyFont="1" applyAlignment="1">
      <alignment horizontal="left" vertical="top" wrapText="1"/>
    </xf>
    <xf numFmtId="0" fontId="19" fillId="0" borderId="35" xfId="0" applyFont="1" applyBorder="1" applyAlignment="1">
      <alignment horizontal="left" vertical="top" wrapText="1"/>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17" fillId="0" borderId="34" xfId="0" applyFont="1" applyBorder="1" applyAlignment="1">
      <alignment horizontal="center" vertical="center" wrapText="1"/>
    </xf>
    <xf numFmtId="0" fontId="17" fillId="0" borderId="0" xfId="0" applyFont="1" applyAlignment="1">
      <alignment horizontal="center" vertical="center" wrapText="1"/>
    </xf>
    <xf numFmtId="0" fontId="17" fillId="0" borderId="35" xfId="0" applyFont="1" applyBorder="1" applyAlignment="1">
      <alignment horizontal="center" vertical="center" wrapText="1"/>
    </xf>
    <xf numFmtId="0" fontId="17" fillId="0" borderId="6" xfId="0" applyFont="1" applyBorder="1" applyAlignment="1">
      <alignment horizontal="center" vertical="center"/>
    </xf>
    <xf numFmtId="0" fontId="56" fillId="0" borderId="36" xfId="0" applyFont="1" applyBorder="1" applyAlignment="1">
      <alignment horizontal="distributed" vertical="center"/>
    </xf>
    <xf numFmtId="0" fontId="56" fillId="0" borderId="23" xfId="0" applyFont="1" applyBorder="1" applyAlignment="1">
      <alignment horizontal="distributed" vertical="center"/>
    </xf>
    <xf numFmtId="0" fontId="36" fillId="0" borderId="39" xfId="0" applyFont="1" applyBorder="1" applyAlignment="1">
      <alignment horizontal="left" vertical="center"/>
    </xf>
    <xf numFmtId="0" fontId="36" fillId="0" borderId="36" xfId="0" applyFont="1" applyBorder="1" applyAlignment="1">
      <alignment horizontal="left" vertical="center"/>
    </xf>
    <xf numFmtId="0" fontId="36" fillId="0" borderId="38" xfId="0" applyFont="1" applyBorder="1" applyAlignment="1">
      <alignment horizontal="left" vertical="center"/>
    </xf>
    <xf numFmtId="0" fontId="36" fillId="0" borderId="55" xfId="0" applyFont="1" applyBorder="1" applyAlignment="1">
      <alignment horizontal="left" vertical="center"/>
    </xf>
    <xf numFmtId="0" fontId="36" fillId="0" borderId="56" xfId="0" applyFont="1" applyBorder="1" applyAlignment="1">
      <alignment horizontal="left" vertical="center"/>
    </xf>
    <xf numFmtId="0" fontId="36" fillId="0" borderId="57" xfId="0" applyFont="1" applyBorder="1" applyAlignment="1">
      <alignment horizontal="left" vertical="center"/>
    </xf>
    <xf numFmtId="0" fontId="37" fillId="0" borderId="52" xfId="0" applyFont="1" applyBorder="1" applyAlignment="1">
      <alignment horizontal="left" vertical="center"/>
    </xf>
    <xf numFmtId="0" fontId="37" fillId="0" borderId="53" xfId="0" applyFont="1" applyBorder="1" applyAlignment="1">
      <alignment horizontal="left" vertical="center"/>
    </xf>
    <xf numFmtId="0" fontId="37" fillId="0" borderId="54" xfId="0" applyFont="1" applyBorder="1" applyAlignment="1">
      <alignment horizontal="left" vertical="center"/>
    </xf>
    <xf numFmtId="0" fontId="37" fillId="0" borderId="22" xfId="0" applyFont="1" applyBorder="1" applyAlignment="1">
      <alignment horizontal="left" vertical="center"/>
    </xf>
    <xf numFmtId="0" fontId="37" fillId="0" borderId="23" xfId="0" applyFont="1" applyBorder="1" applyAlignment="1">
      <alignment horizontal="left" vertical="center"/>
    </xf>
    <xf numFmtId="0" fontId="37" fillId="0" borderId="40" xfId="0" applyFont="1" applyBorder="1" applyAlignment="1">
      <alignment horizontal="left"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40" xfId="0" applyFont="1" applyBorder="1" applyAlignment="1">
      <alignment horizontal="center" vertical="center"/>
    </xf>
    <xf numFmtId="0" fontId="24" fillId="0" borderId="39" xfId="0" applyFont="1" applyBorder="1" applyAlignment="1">
      <alignment horizontal="center" vertical="center" textRotation="255"/>
    </xf>
    <xf numFmtId="0" fontId="24" fillId="0" borderId="38" xfId="0" applyFont="1" applyBorder="1" applyAlignment="1">
      <alignment horizontal="center" vertical="center" textRotation="255"/>
    </xf>
    <xf numFmtId="0" fontId="24" fillId="0" borderId="34"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0" borderId="22" xfId="0" applyFont="1" applyBorder="1" applyAlignment="1">
      <alignment horizontal="center" vertical="center" textRotation="255"/>
    </xf>
    <xf numFmtId="0" fontId="24" fillId="0" borderId="40" xfId="0" applyFont="1" applyBorder="1" applyAlignment="1">
      <alignment horizontal="center" vertical="center" textRotation="255"/>
    </xf>
    <xf numFmtId="0" fontId="20" fillId="0" borderId="39" xfId="0" applyFont="1" applyBorder="1" applyAlignment="1">
      <alignment horizontal="center" vertical="center" wrapText="1"/>
    </xf>
    <xf numFmtId="0" fontId="20" fillId="0" borderId="36" xfId="0" applyFont="1" applyBorder="1" applyAlignment="1">
      <alignment horizontal="center" vertical="center"/>
    </xf>
    <xf numFmtId="0" fontId="20" fillId="0" borderId="38"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40" xfId="0" applyFont="1" applyBorder="1" applyAlignment="1">
      <alignment horizontal="center" vertical="center"/>
    </xf>
    <xf numFmtId="0" fontId="0" fillId="0" borderId="6" xfId="0" applyBorder="1" applyAlignment="1">
      <alignment horizontal="center" vertical="center"/>
    </xf>
    <xf numFmtId="0" fontId="19" fillId="0" borderId="15" xfId="0" applyFont="1" applyBorder="1" applyAlignment="1">
      <alignment horizontal="left" vertical="top" wrapText="1"/>
    </xf>
    <xf numFmtId="0" fontId="19" fillId="0" borderId="74" xfId="0" applyFont="1" applyBorder="1" applyAlignment="1">
      <alignment horizontal="left" vertical="top" wrapText="1"/>
    </xf>
    <xf numFmtId="0" fontId="18" fillId="0" borderId="0" xfId="0" applyFont="1" applyAlignment="1">
      <alignment vertical="center"/>
    </xf>
    <xf numFmtId="0" fontId="23" fillId="0" borderId="39" xfId="0" applyFont="1" applyBorder="1" applyAlignment="1">
      <alignment horizontal="center" vertical="center" wrapText="1"/>
    </xf>
    <xf numFmtId="0" fontId="23" fillId="0" borderId="36" xfId="0" applyFont="1" applyBorder="1" applyAlignment="1">
      <alignment horizontal="center" vertical="center"/>
    </xf>
    <xf numFmtId="0" fontId="23" fillId="0" borderId="38"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40"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40" xfId="0" applyFont="1" applyBorder="1" applyAlignment="1">
      <alignment horizontal="center" vertical="center"/>
    </xf>
    <xf numFmtId="0" fontId="14" fillId="0" borderId="0" xfId="0" applyFont="1" applyAlignment="1">
      <alignment vertical="center" shrinkToFit="1"/>
    </xf>
    <xf numFmtId="0" fontId="14" fillId="0" borderId="34" xfId="0" applyFont="1" applyBorder="1" applyAlignment="1">
      <alignment horizontal="left" vertical="center" wrapText="1"/>
    </xf>
    <xf numFmtId="0" fontId="14" fillId="0" borderId="0" xfId="0" applyFont="1" applyAlignment="1">
      <alignment horizontal="left" vertical="center" wrapText="1"/>
    </xf>
    <xf numFmtId="0" fontId="14" fillId="0" borderId="35" xfId="0" applyFont="1" applyBorder="1" applyAlignment="1">
      <alignment horizontal="left" vertical="center" wrapText="1"/>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left" vertical="center"/>
    </xf>
    <xf numFmtId="0" fontId="6" fillId="0" borderId="38" xfId="0" applyFont="1" applyBorder="1" applyAlignment="1">
      <alignment horizontal="left" vertical="center"/>
    </xf>
    <xf numFmtId="0" fontId="6" fillId="0" borderId="23" xfId="0" applyFont="1" applyBorder="1" applyAlignment="1">
      <alignment horizontal="left" vertical="center"/>
    </xf>
    <xf numFmtId="0" fontId="6" fillId="0" borderId="40" xfId="0" applyFont="1" applyBorder="1" applyAlignment="1">
      <alignment horizontal="left" vertical="center"/>
    </xf>
    <xf numFmtId="0" fontId="11" fillId="0" borderId="23" xfId="0" applyFont="1" applyBorder="1" applyAlignment="1">
      <alignment horizontal="left" shrinkToFit="1"/>
    </xf>
    <xf numFmtId="0" fontId="14" fillId="0" borderId="38" xfId="0" applyFont="1" applyBorder="1" applyAlignment="1">
      <alignment vertical="center" wrapText="1"/>
    </xf>
    <xf numFmtId="0" fontId="14" fillId="0" borderId="22" xfId="0" applyFont="1" applyBorder="1" applyAlignment="1">
      <alignment vertical="center" wrapText="1"/>
    </xf>
    <xf numFmtId="0" fontId="14" fillId="0" borderId="23" xfId="0" applyFont="1" applyBorder="1" applyAlignment="1">
      <alignment vertical="center" wrapText="1"/>
    </xf>
    <xf numFmtId="0" fontId="14" fillId="0" borderId="40" xfId="0" applyFont="1" applyBorder="1" applyAlignment="1">
      <alignment vertical="center" wrapText="1"/>
    </xf>
    <xf numFmtId="0" fontId="19" fillId="0" borderId="0" xfId="0" applyFont="1" applyAlignment="1">
      <alignment horizontal="left" wrapText="1"/>
    </xf>
    <xf numFmtId="0" fontId="19" fillId="0" borderId="35" xfId="0" applyFont="1" applyBorder="1" applyAlignment="1">
      <alignment horizontal="left" wrapText="1"/>
    </xf>
    <xf numFmtId="0" fontId="6" fillId="0" borderId="51" xfId="0" applyFont="1" applyBorder="1" applyAlignment="1">
      <alignment horizontal="center" vertical="center"/>
    </xf>
    <xf numFmtId="0" fontId="6" fillId="0" borderId="1" xfId="0" applyFont="1" applyBorder="1" applyAlignment="1">
      <alignment horizontal="center" vertical="center"/>
    </xf>
    <xf numFmtId="0" fontId="14" fillId="0" borderId="36" xfId="0" applyFont="1" applyBorder="1" applyAlignment="1">
      <alignment wrapText="1"/>
    </xf>
    <xf numFmtId="0" fontId="14" fillId="0" borderId="38" xfId="0" applyFont="1" applyBorder="1" applyAlignment="1">
      <alignment wrapText="1"/>
    </xf>
    <xf numFmtId="0" fontId="14" fillId="0" borderId="34" xfId="0" applyFont="1" applyBorder="1" applyAlignment="1">
      <alignment wrapText="1"/>
    </xf>
    <xf numFmtId="0" fontId="14" fillId="0" borderId="0" xfId="0" applyFont="1" applyAlignment="1">
      <alignment wrapText="1"/>
    </xf>
    <xf numFmtId="0" fontId="14" fillId="0" borderId="35" xfId="0" applyFont="1" applyBorder="1" applyAlignment="1">
      <alignment wrapText="1"/>
    </xf>
    <xf numFmtId="0" fontId="14" fillId="0" borderId="22" xfId="0" applyFont="1" applyBorder="1" applyAlignment="1">
      <alignment wrapText="1"/>
    </xf>
    <xf numFmtId="0" fontId="14" fillId="0" borderId="23" xfId="0" applyFont="1" applyBorder="1" applyAlignment="1">
      <alignment wrapText="1"/>
    </xf>
    <xf numFmtId="0" fontId="14" fillId="0" borderId="40" xfId="0" applyFont="1" applyBorder="1" applyAlignment="1">
      <alignment wrapText="1"/>
    </xf>
    <xf numFmtId="0" fontId="12" fillId="0" borderId="36" xfId="0" applyFont="1" applyBorder="1" applyAlignment="1">
      <alignment horizontal="left"/>
    </xf>
    <xf numFmtId="49" fontId="50" fillId="0" borderId="39" xfId="0" applyNumberFormat="1" applyFont="1" applyBorder="1" applyAlignment="1">
      <alignment horizontal="left" wrapText="1"/>
    </xf>
    <xf numFmtId="49" fontId="50" fillId="0" borderId="36" xfId="0" applyNumberFormat="1" applyFont="1" applyBorder="1" applyAlignment="1">
      <alignment horizontal="left" wrapText="1"/>
    </xf>
    <xf numFmtId="49" fontId="50" fillId="0" borderId="38" xfId="0" applyNumberFormat="1" applyFont="1" applyBorder="1" applyAlignment="1">
      <alignment horizontal="left" wrapText="1"/>
    </xf>
    <xf numFmtId="0" fontId="12" fillId="0" borderId="36" xfId="0" applyFont="1" applyBorder="1" applyAlignment="1">
      <alignment horizontal="left" vertical="center"/>
    </xf>
    <xf numFmtId="0" fontId="29" fillId="0" borderId="51" xfId="0" applyFont="1" applyBorder="1" applyAlignment="1">
      <alignment horizontal="center" vertical="center"/>
    </xf>
    <xf numFmtId="0" fontId="29" fillId="0" borderId="1" xfId="0" applyFont="1" applyBorder="1" applyAlignment="1">
      <alignment horizontal="center" vertical="center"/>
    </xf>
    <xf numFmtId="0" fontId="61" fillId="0" borderId="23" xfId="3" applyFont="1" applyBorder="1" applyAlignment="1">
      <alignment horizontal="center" vertical="center"/>
    </xf>
    <xf numFmtId="0" fontId="61" fillId="0" borderId="21" xfId="3" applyFont="1" applyBorder="1" applyAlignment="1">
      <alignment horizontal="center" vertical="center"/>
    </xf>
    <xf numFmtId="0" fontId="61" fillId="0" borderId="78" xfId="3" applyFont="1" applyBorder="1" applyAlignment="1">
      <alignment horizontal="center" vertical="center"/>
    </xf>
    <xf numFmtId="0" fontId="61" fillId="0" borderId="79" xfId="3" applyFont="1" applyBorder="1" applyAlignment="1">
      <alignment horizontal="center" vertical="center"/>
    </xf>
    <xf numFmtId="176" fontId="61" fillId="0" borderId="21" xfId="3" applyNumberFormat="1" applyFont="1" applyBorder="1" applyAlignment="1">
      <alignment horizontal="center" vertical="center"/>
    </xf>
    <xf numFmtId="176" fontId="61" fillId="0" borderId="78" xfId="3" applyNumberFormat="1" applyFont="1" applyBorder="1" applyAlignment="1">
      <alignment horizontal="center" vertical="center"/>
    </xf>
    <xf numFmtId="176" fontId="61" fillId="0" borderId="79" xfId="3" applyNumberFormat="1" applyFont="1" applyBorder="1" applyAlignment="1">
      <alignment horizontal="center" vertical="center"/>
    </xf>
    <xf numFmtId="178" fontId="61" fillId="4" borderId="21" xfId="3" applyNumberFormat="1" applyFont="1" applyFill="1" applyBorder="1" applyAlignment="1">
      <alignment horizontal="center" vertical="center"/>
    </xf>
    <xf numFmtId="178" fontId="61" fillId="4" borderId="78" xfId="3" applyNumberFormat="1" applyFont="1" applyFill="1" applyBorder="1" applyAlignment="1">
      <alignment horizontal="center" vertical="center"/>
    </xf>
    <xf numFmtId="178" fontId="61" fillId="4" borderId="79" xfId="3" applyNumberFormat="1" applyFont="1" applyFill="1" applyBorder="1" applyAlignment="1">
      <alignment horizontal="center" vertical="center"/>
    </xf>
    <xf numFmtId="0" fontId="61" fillId="3" borderId="21" xfId="3" applyFont="1" applyFill="1" applyBorder="1" applyAlignment="1" applyProtection="1">
      <alignment horizontal="center" vertical="center"/>
      <protection locked="0"/>
    </xf>
    <xf numFmtId="0" fontId="61" fillId="3" borderId="79" xfId="3" applyFont="1" applyFill="1" applyBorder="1" applyAlignment="1" applyProtection="1">
      <alignment horizontal="center" vertical="center"/>
      <protection locked="0"/>
    </xf>
    <xf numFmtId="181" fontId="61" fillId="0" borderId="21" xfId="3" applyNumberFormat="1" applyFont="1" applyBorder="1" applyAlignment="1">
      <alignment horizontal="center" vertical="center"/>
    </xf>
    <xf numFmtId="181" fontId="61" fillId="0" borderId="78" xfId="3" applyNumberFormat="1" applyFont="1" applyBorder="1" applyAlignment="1">
      <alignment horizontal="center" vertical="center"/>
    </xf>
    <xf numFmtId="181" fontId="61" fillId="0" borderId="79" xfId="3" applyNumberFormat="1" applyFont="1" applyBorder="1" applyAlignment="1">
      <alignment horizontal="center" vertical="center"/>
    </xf>
    <xf numFmtId="177" fontId="61" fillId="4" borderId="0" xfId="3" applyNumberFormat="1" applyFont="1" applyFill="1" applyAlignment="1">
      <alignment horizontal="center" vertical="center"/>
    </xf>
    <xf numFmtId="0" fontId="61" fillId="4" borderId="0" xfId="3" applyFont="1" applyFill="1" applyAlignment="1">
      <alignment horizontal="center" vertical="center"/>
    </xf>
    <xf numFmtId="0" fontId="61" fillId="4" borderId="0" xfId="3" applyFont="1" applyFill="1" applyAlignment="1">
      <alignment horizontal="right" vertical="center"/>
    </xf>
    <xf numFmtId="181" fontId="61" fillId="0" borderId="21" xfId="3" applyNumberFormat="1" applyFont="1" applyBorder="1" applyAlignment="1">
      <alignment horizontal="right" vertical="center"/>
    </xf>
    <xf numFmtId="181" fontId="61" fillId="0" borderId="79" xfId="3" applyNumberFormat="1" applyFont="1" applyBorder="1" applyAlignment="1">
      <alignment horizontal="right" vertical="center"/>
    </xf>
    <xf numFmtId="181" fontId="61" fillId="0" borderId="21" xfId="4" applyNumberFormat="1" applyFont="1" applyFill="1" applyBorder="1" applyAlignment="1" applyProtection="1">
      <alignment horizontal="right" vertical="center"/>
    </xf>
    <xf numFmtId="181" fontId="61" fillId="0" borderId="79" xfId="4" applyNumberFormat="1" applyFont="1" applyFill="1" applyBorder="1" applyAlignment="1" applyProtection="1">
      <alignment horizontal="right" vertical="center"/>
    </xf>
    <xf numFmtId="181" fontId="61" fillId="3" borderId="21" xfId="3" applyNumberFormat="1" applyFont="1" applyFill="1" applyBorder="1" applyAlignment="1" applyProtection="1">
      <alignment horizontal="right" vertical="center"/>
      <protection locked="0"/>
    </xf>
    <xf numFmtId="181" fontId="61" fillId="3" borderId="79" xfId="3" applyNumberFormat="1" applyFont="1" applyFill="1" applyBorder="1" applyAlignment="1" applyProtection="1">
      <alignment horizontal="right" vertical="center"/>
      <protection locked="0"/>
    </xf>
    <xf numFmtId="181" fontId="61" fillId="3" borderId="21" xfId="4" applyNumberFormat="1" applyFont="1" applyFill="1" applyBorder="1" applyAlignment="1" applyProtection="1">
      <alignment horizontal="right" vertical="center"/>
      <protection locked="0"/>
    </xf>
    <xf numFmtId="181" fontId="61" fillId="3" borderId="79" xfId="4" applyNumberFormat="1" applyFont="1" applyFill="1" applyBorder="1" applyAlignment="1" applyProtection="1">
      <alignment horizontal="right" vertical="center"/>
      <protection locked="0"/>
    </xf>
    <xf numFmtId="0" fontId="61" fillId="0" borderId="0" xfId="3" applyFont="1" applyAlignment="1">
      <alignment horizontal="center" vertical="center"/>
    </xf>
    <xf numFmtId="0" fontId="63" fillId="0" borderId="0" xfId="3" applyFont="1" applyAlignment="1">
      <alignment horizontal="center" vertical="center" wrapText="1"/>
    </xf>
    <xf numFmtId="0" fontId="57" fillId="3" borderId="5" xfId="3" applyFont="1" applyFill="1" applyBorder="1" applyAlignment="1" applyProtection="1">
      <alignment horizontal="left" vertical="center" wrapText="1"/>
      <protection locked="0"/>
    </xf>
    <xf numFmtId="0" fontId="57" fillId="3" borderId="78" xfId="3" applyFont="1" applyFill="1" applyBorder="1" applyAlignment="1" applyProtection="1">
      <alignment horizontal="left" vertical="center" wrapText="1"/>
      <protection locked="0"/>
    </xf>
    <xf numFmtId="0" fontId="57" fillId="3" borderId="86" xfId="3" applyFont="1" applyFill="1" applyBorder="1" applyAlignment="1" applyProtection="1">
      <alignment horizontal="left" vertical="center" wrapText="1"/>
      <protection locked="0"/>
    </xf>
    <xf numFmtId="0" fontId="63" fillId="2" borderId="28" xfId="3" applyFont="1" applyFill="1" applyBorder="1" applyAlignment="1" applyProtection="1">
      <alignment horizontal="center" vertical="center" wrapText="1"/>
      <protection locked="0"/>
    </xf>
    <xf numFmtId="0" fontId="63" fillId="2" borderId="101" xfId="3" applyFont="1" applyFill="1" applyBorder="1" applyAlignment="1" applyProtection="1">
      <alignment horizontal="center" vertical="center" wrapText="1"/>
      <protection locked="0"/>
    </xf>
    <xf numFmtId="0" fontId="57" fillId="2" borderId="106" xfId="3" applyFont="1" applyFill="1" applyBorder="1" applyAlignment="1" applyProtection="1">
      <alignment horizontal="center" vertical="center" wrapText="1"/>
      <protection locked="0"/>
    </xf>
    <xf numFmtId="0" fontId="57" fillId="2" borderId="101" xfId="3" applyFont="1" applyFill="1" applyBorder="1" applyAlignment="1" applyProtection="1">
      <alignment horizontal="center" vertical="center" wrapText="1"/>
      <protection locked="0"/>
    </xf>
    <xf numFmtId="0" fontId="57" fillId="2" borderId="31" xfId="3" applyFont="1" applyFill="1" applyBorder="1" applyAlignment="1" applyProtection="1">
      <alignment horizontal="center" vertical="center" wrapText="1"/>
      <protection locked="0"/>
    </xf>
    <xf numFmtId="0" fontId="57" fillId="3" borderId="106" xfId="3" applyFont="1" applyFill="1" applyBorder="1" applyAlignment="1" applyProtection="1">
      <alignment horizontal="center" vertical="center" wrapText="1"/>
      <protection locked="0"/>
    </xf>
    <xf numFmtId="0" fontId="57" fillId="3" borderId="31" xfId="3" applyFont="1" applyFill="1" applyBorder="1" applyAlignment="1" applyProtection="1">
      <alignment horizontal="center" vertical="center" wrapText="1"/>
      <protection locked="0"/>
    </xf>
    <xf numFmtId="0" fontId="57" fillId="3" borderId="107" xfId="3" applyFont="1" applyFill="1" applyBorder="1" applyAlignment="1" applyProtection="1">
      <alignment horizontal="center" vertical="center" wrapText="1"/>
      <protection locked="0"/>
    </xf>
    <xf numFmtId="179" fontId="58" fillId="4" borderId="28" xfId="3" applyNumberFormat="1" applyFont="1" applyFill="1" applyBorder="1" applyAlignment="1">
      <alignment horizontal="center" vertical="center" wrapText="1"/>
    </xf>
    <xf numFmtId="179" fontId="58" fillId="4" borderId="107" xfId="3" applyNumberFormat="1" applyFont="1" applyFill="1" applyBorder="1" applyAlignment="1">
      <alignment horizontal="center" vertical="center" wrapText="1"/>
    </xf>
    <xf numFmtId="179" fontId="58" fillId="4" borderId="28" xfId="4" applyNumberFormat="1" applyFont="1" applyFill="1" applyBorder="1" applyAlignment="1" applyProtection="1">
      <alignment horizontal="center" vertical="center" wrapText="1"/>
    </xf>
    <xf numFmtId="179" fontId="58" fillId="4" borderId="107" xfId="4" applyNumberFormat="1" applyFont="1" applyFill="1" applyBorder="1" applyAlignment="1" applyProtection="1">
      <alignment horizontal="center" vertical="center" wrapText="1"/>
    </xf>
    <xf numFmtId="0" fontId="57" fillId="3" borderId="28" xfId="3" applyFont="1" applyFill="1" applyBorder="1" applyAlignment="1" applyProtection="1">
      <alignment horizontal="left" vertical="center" wrapText="1"/>
      <protection locked="0"/>
    </xf>
    <xf numFmtId="0" fontId="57" fillId="3" borderId="31" xfId="3" applyFont="1" applyFill="1" applyBorder="1" applyAlignment="1" applyProtection="1">
      <alignment horizontal="left" vertical="center" wrapText="1"/>
      <protection locked="0"/>
    </xf>
    <xf numFmtId="0" fontId="57" fillId="3" borderId="107" xfId="3" applyFont="1" applyFill="1" applyBorder="1" applyAlignment="1" applyProtection="1">
      <alignment horizontal="left" vertical="center" wrapText="1"/>
      <protection locked="0"/>
    </xf>
    <xf numFmtId="0" fontId="63" fillId="2" borderId="5" xfId="3" applyFont="1" applyFill="1" applyBorder="1" applyAlignment="1" applyProtection="1">
      <alignment horizontal="center" vertical="center" wrapText="1"/>
      <protection locked="0"/>
    </xf>
    <xf numFmtId="0" fontId="63" fillId="2" borderId="79" xfId="3" applyFont="1" applyFill="1" applyBorder="1" applyAlignment="1" applyProtection="1">
      <alignment horizontal="center" vertical="center" wrapText="1"/>
      <protection locked="0"/>
    </xf>
    <xf numFmtId="0" fontId="57" fillId="2" borderId="21" xfId="3" applyFont="1" applyFill="1" applyBorder="1" applyAlignment="1" applyProtection="1">
      <alignment horizontal="center" vertical="center" wrapText="1"/>
      <protection locked="0"/>
    </xf>
    <xf numFmtId="0" fontId="57" fillId="2" borderId="79" xfId="3" applyFont="1" applyFill="1" applyBorder="1" applyAlignment="1" applyProtection="1">
      <alignment horizontal="center" vertical="center" wrapText="1"/>
      <protection locked="0"/>
    </xf>
    <xf numFmtId="0" fontId="57" fillId="2" borderId="78" xfId="3" applyFont="1" applyFill="1" applyBorder="1" applyAlignment="1" applyProtection="1">
      <alignment horizontal="center" vertical="center" wrapText="1"/>
      <protection locked="0"/>
    </xf>
    <xf numFmtId="0" fontId="57" fillId="3" borderId="21" xfId="3" applyFont="1" applyFill="1" applyBorder="1" applyAlignment="1" applyProtection="1">
      <alignment horizontal="center" vertical="center" wrapText="1"/>
      <protection locked="0"/>
    </xf>
    <xf numFmtId="0" fontId="57" fillId="3" borderId="78" xfId="3" applyFont="1" applyFill="1" applyBorder="1" applyAlignment="1" applyProtection="1">
      <alignment horizontal="center" vertical="center" wrapText="1"/>
      <protection locked="0"/>
    </xf>
    <xf numFmtId="0" fontId="57" fillId="3" borderId="86" xfId="3" applyFont="1" applyFill="1" applyBorder="1" applyAlignment="1" applyProtection="1">
      <alignment horizontal="center" vertical="center" wrapText="1"/>
      <protection locked="0"/>
    </xf>
    <xf numFmtId="179" fontId="58" fillId="4" borderId="5" xfId="3" applyNumberFormat="1" applyFont="1" applyFill="1" applyBorder="1" applyAlignment="1">
      <alignment horizontal="center" vertical="center" wrapText="1"/>
    </xf>
    <xf numFmtId="179" fontId="58" fillId="4" borderId="86" xfId="3" applyNumberFormat="1" applyFont="1" applyFill="1" applyBorder="1" applyAlignment="1">
      <alignment horizontal="center" vertical="center" wrapText="1"/>
    </xf>
    <xf numFmtId="179" fontId="58" fillId="4" borderId="5" xfId="4" applyNumberFormat="1" applyFont="1" applyFill="1" applyBorder="1" applyAlignment="1" applyProtection="1">
      <alignment horizontal="center" vertical="center" wrapText="1"/>
    </xf>
    <xf numFmtId="179" fontId="58" fillId="4" borderId="86" xfId="4" applyNumberFormat="1" applyFont="1" applyFill="1" applyBorder="1" applyAlignment="1" applyProtection="1">
      <alignment horizontal="center" vertical="center" wrapText="1"/>
    </xf>
    <xf numFmtId="0" fontId="57" fillId="3" borderId="92" xfId="3" applyFont="1" applyFill="1" applyBorder="1" applyAlignment="1" applyProtection="1">
      <alignment horizontal="left" vertical="center" wrapText="1"/>
      <protection locked="0"/>
    </xf>
    <xf numFmtId="0" fontId="57" fillId="3" borderId="104" xfId="3" applyFont="1" applyFill="1" applyBorder="1" applyAlignment="1" applyProtection="1">
      <alignment horizontal="left" vertical="center" wrapText="1"/>
      <protection locked="0"/>
    </xf>
    <xf numFmtId="0" fontId="57" fillId="3" borderId="97" xfId="3" applyFont="1" applyFill="1" applyBorder="1" applyAlignment="1" applyProtection="1">
      <alignment horizontal="left" vertical="center" wrapText="1"/>
      <protection locked="0"/>
    </xf>
    <xf numFmtId="0" fontId="63" fillId="2" borderId="92" xfId="3" applyFont="1" applyFill="1" applyBorder="1" applyAlignment="1" applyProtection="1">
      <alignment horizontal="center" vertical="center" wrapText="1"/>
      <protection locked="0"/>
    </xf>
    <xf numFmtId="0" fontId="63" fillId="2" borderId="93" xfId="3" applyFont="1" applyFill="1" applyBorder="1" applyAlignment="1" applyProtection="1">
      <alignment horizontal="center" vertical="center" wrapText="1"/>
      <protection locked="0"/>
    </xf>
    <xf numFmtId="0" fontId="57" fillId="2" borderId="102" xfId="3" applyFont="1" applyFill="1" applyBorder="1" applyAlignment="1" applyProtection="1">
      <alignment horizontal="center" vertical="center" wrapText="1"/>
      <protection locked="0"/>
    </xf>
    <xf numFmtId="0" fontId="57" fillId="2" borderId="93" xfId="3" applyFont="1" applyFill="1" applyBorder="1" applyAlignment="1" applyProtection="1">
      <alignment horizontal="center" vertical="center" wrapText="1"/>
      <protection locked="0"/>
    </xf>
    <xf numFmtId="0" fontId="57" fillId="2" borderId="104" xfId="3" applyFont="1" applyFill="1" applyBorder="1" applyAlignment="1" applyProtection="1">
      <alignment horizontal="center" vertical="center" wrapText="1"/>
      <protection locked="0"/>
    </xf>
    <xf numFmtId="0" fontId="57" fillId="3" borderId="102" xfId="3" applyFont="1" applyFill="1" applyBorder="1" applyAlignment="1" applyProtection="1">
      <alignment horizontal="center" vertical="center" wrapText="1"/>
      <protection locked="0"/>
    </xf>
    <xf numFmtId="0" fontId="57" fillId="3" borderId="104" xfId="3" applyFont="1" applyFill="1" applyBorder="1" applyAlignment="1" applyProtection="1">
      <alignment horizontal="center" vertical="center" wrapText="1"/>
      <protection locked="0"/>
    </xf>
    <xf numFmtId="0" fontId="57" fillId="3" borderId="97" xfId="3" applyFont="1" applyFill="1" applyBorder="1" applyAlignment="1" applyProtection="1">
      <alignment horizontal="center" vertical="center" wrapText="1"/>
      <protection locked="0"/>
    </xf>
    <xf numFmtId="179" fontId="58" fillId="4" borderId="92" xfId="3" applyNumberFormat="1" applyFont="1" applyFill="1" applyBorder="1" applyAlignment="1">
      <alignment horizontal="center" vertical="center" wrapText="1"/>
    </xf>
    <xf numFmtId="179" fontId="58" fillId="4" borderId="97" xfId="3" applyNumberFormat="1" applyFont="1" applyFill="1" applyBorder="1" applyAlignment="1">
      <alignment horizontal="center" vertical="center" wrapText="1"/>
    </xf>
    <xf numFmtId="179" fontId="58" fillId="4" borderId="92" xfId="4" applyNumberFormat="1" applyFont="1" applyFill="1" applyBorder="1" applyAlignment="1" applyProtection="1">
      <alignment horizontal="center" vertical="center" wrapText="1"/>
    </xf>
    <xf numFmtId="179" fontId="58" fillId="4" borderId="97" xfId="4" applyNumberFormat="1" applyFont="1" applyFill="1" applyBorder="1" applyAlignment="1" applyProtection="1">
      <alignment horizontal="center" vertical="center" wrapText="1"/>
    </xf>
    <xf numFmtId="0" fontId="57" fillId="0" borderId="77" xfId="3" applyFont="1" applyBorder="1" applyAlignment="1">
      <alignment horizontal="center" vertical="center"/>
    </xf>
    <xf numFmtId="0" fontId="57" fillId="0" borderId="85" xfId="3" applyFont="1" applyBorder="1" applyAlignment="1">
      <alignment horizontal="center" vertical="center"/>
    </xf>
    <xf numFmtId="0" fontId="57" fillId="0" borderId="30" xfId="3" applyFont="1" applyBorder="1" applyAlignment="1">
      <alignment horizontal="center" vertical="center"/>
    </xf>
    <xf numFmtId="0" fontId="57" fillId="0" borderId="10" xfId="3" applyFont="1" applyBorder="1" applyAlignment="1">
      <alignment horizontal="center" vertical="center" wrapText="1"/>
    </xf>
    <xf numFmtId="0" fontId="57" fillId="0" borderId="80" xfId="3" applyFont="1" applyBorder="1" applyAlignment="1">
      <alignment horizontal="center" vertical="center" wrapText="1"/>
    </xf>
    <xf numFmtId="0" fontId="57" fillId="0" borderId="0" xfId="3" applyFont="1" applyAlignment="1">
      <alignment horizontal="center" vertical="center" wrapText="1"/>
    </xf>
    <xf numFmtId="0" fontId="57" fillId="0" borderId="35" xfId="3" applyFont="1" applyBorder="1" applyAlignment="1">
      <alignment horizontal="center" vertical="center" wrapText="1"/>
    </xf>
    <xf numFmtId="0" fontId="57" fillId="0" borderId="89" xfId="3" applyFont="1" applyBorder="1" applyAlignment="1">
      <alignment horizontal="center" vertical="center" wrapText="1"/>
    </xf>
    <xf numFmtId="0" fontId="57" fillId="0" borderId="90" xfId="3" applyFont="1" applyBorder="1" applyAlignment="1">
      <alignment horizontal="center" vertical="center" wrapText="1"/>
    </xf>
    <xf numFmtId="0" fontId="57" fillId="0" borderId="81" xfId="3" applyFont="1" applyBorder="1" applyAlignment="1">
      <alignment horizontal="center" vertical="center" wrapText="1"/>
    </xf>
    <xf numFmtId="0" fontId="57" fillId="0" borderId="34" xfId="3" applyFont="1" applyBorder="1" applyAlignment="1">
      <alignment horizontal="center" vertical="center" wrapText="1"/>
    </xf>
    <xf numFmtId="0" fontId="57" fillId="0" borderId="29" xfId="3" applyFont="1" applyBorder="1" applyAlignment="1">
      <alignment horizontal="center" vertical="center" wrapText="1"/>
    </xf>
    <xf numFmtId="0" fontId="57" fillId="0" borderId="82" xfId="3" applyFont="1" applyBorder="1" applyAlignment="1">
      <alignment horizontal="center" vertical="center" wrapText="1"/>
    </xf>
    <xf numFmtId="0" fontId="57" fillId="0" borderId="20" xfId="3" applyFont="1" applyBorder="1" applyAlignment="1">
      <alignment horizontal="center" vertical="center" wrapText="1"/>
    </xf>
    <xf numFmtId="0" fontId="57" fillId="0" borderId="91" xfId="3" applyFont="1" applyBorder="1" applyAlignment="1">
      <alignment horizontal="center" vertical="center" wrapText="1"/>
    </xf>
    <xf numFmtId="0" fontId="57" fillId="0" borderId="83" xfId="3" quotePrefix="1" applyFont="1" applyBorder="1" applyAlignment="1">
      <alignment horizontal="center" vertical="center"/>
    </xf>
    <xf numFmtId="0" fontId="57" fillId="0" borderId="10" xfId="3" applyFont="1" applyBorder="1" applyAlignment="1">
      <alignment horizontal="center" vertical="center"/>
    </xf>
    <xf numFmtId="0" fontId="58" fillId="2" borderId="0" xfId="3" applyFont="1" applyFill="1" applyAlignment="1" applyProtection="1">
      <alignment horizontal="center" vertical="center"/>
      <protection locked="0"/>
    </xf>
    <xf numFmtId="0" fontId="58" fillId="3" borderId="0" xfId="3" applyFont="1" applyFill="1" applyAlignment="1" applyProtection="1">
      <alignment horizontal="center" vertical="center"/>
      <protection locked="0"/>
    </xf>
    <xf numFmtId="0" fontId="58" fillId="0" borderId="0" xfId="3" applyFont="1" applyAlignment="1">
      <alignment horizontal="center" vertical="center"/>
    </xf>
    <xf numFmtId="0" fontId="57" fillId="2" borderId="6" xfId="3" applyFont="1" applyFill="1" applyBorder="1" applyAlignment="1" applyProtection="1">
      <alignment horizontal="center" vertical="center"/>
      <protection locked="0"/>
    </xf>
    <xf numFmtId="0" fontId="63" fillId="0" borderId="25" xfId="3" applyFont="1" applyBorder="1" applyAlignment="1">
      <alignment horizontal="center" vertical="center" wrapText="1"/>
    </xf>
    <xf numFmtId="0" fontId="63" fillId="0" borderId="84" xfId="3" applyFont="1" applyBorder="1" applyAlignment="1">
      <alignment horizontal="center" vertical="center" wrapText="1"/>
    </xf>
    <xf numFmtId="0" fontId="63" fillId="0" borderId="19" xfId="3" applyFont="1" applyBorder="1" applyAlignment="1">
      <alignment horizontal="center" vertical="center" wrapText="1"/>
    </xf>
    <xf numFmtId="0" fontId="63" fillId="0" borderId="4" xfId="3" applyFont="1" applyBorder="1" applyAlignment="1">
      <alignment horizontal="center" vertical="center" wrapText="1"/>
    </xf>
    <xf numFmtId="0" fontId="63" fillId="0" borderId="87" xfId="3" applyFont="1" applyBorder="1" applyAlignment="1">
      <alignment horizontal="center" vertical="center" wrapText="1"/>
    </xf>
    <xf numFmtId="0" fontId="63" fillId="0" borderId="88" xfId="3" applyFont="1" applyBorder="1" applyAlignment="1">
      <alignment horizontal="center" vertical="center" wrapText="1"/>
    </xf>
    <xf numFmtId="0" fontId="63" fillId="0" borderId="24" xfId="3" applyFont="1" applyBorder="1" applyAlignment="1">
      <alignment horizontal="center" vertical="center" wrapText="1"/>
    </xf>
    <xf numFmtId="0" fontId="63" fillId="0" borderId="8" xfId="3" applyFont="1" applyBorder="1" applyAlignment="1">
      <alignment horizontal="center" vertical="center" wrapText="1"/>
    </xf>
    <xf numFmtId="0" fontId="57" fillId="0" borderId="33" xfId="3" applyFont="1" applyBorder="1" applyAlignment="1">
      <alignment horizontal="center" vertical="center" wrapText="1"/>
    </xf>
    <xf numFmtId="0" fontId="57" fillId="0" borderId="77" xfId="3" applyFont="1" applyBorder="1" applyAlignment="1">
      <alignment horizontal="center" vertical="center" wrapText="1"/>
    </xf>
    <xf numFmtId="0" fontId="57" fillId="0" borderId="5" xfId="3" applyFont="1" applyBorder="1" applyAlignment="1">
      <alignment horizontal="center" vertical="center"/>
    </xf>
    <xf numFmtId="0" fontId="57" fillId="0" borderId="78" xfId="3" applyFont="1" applyBorder="1" applyAlignment="1">
      <alignment horizontal="center" vertical="center"/>
    </xf>
    <xf numFmtId="0" fontId="57" fillId="0" borderId="86" xfId="3" applyFont="1" applyBorder="1" applyAlignment="1">
      <alignment horizontal="center" vertical="center"/>
    </xf>
    <xf numFmtId="0" fontId="57" fillId="3" borderId="21" xfId="3" applyFont="1" applyFill="1" applyBorder="1" applyAlignment="1" applyProtection="1">
      <alignment horizontal="center" vertical="center"/>
      <protection locked="0"/>
    </xf>
    <xf numFmtId="0" fontId="57" fillId="3" borderId="79" xfId="3" applyFont="1" applyFill="1" applyBorder="1" applyAlignment="1" applyProtection="1">
      <alignment horizontal="center" vertical="center"/>
      <protection locked="0"/>
    </xf>
    <xf numFmtId="0" fontId="57" fillId="4" borderId="21" xfId="3" applyFont="1" applyFill="1" applyBorder="1" applyAlignment="1">
      <alignment horizontal="center" vertical="center"/>
    </xf>
    <xf numFmtId="0" fontId="57" fillId="4" borderId="79" xfId="3" applyFont="1" applyFill="1" applyBorder="1" applyAlignment="1">
      <alignment horizontal="center" vertical="center"/>
    </xf>
    <xf numFmtId="0" fontId="57" fillId="3" borderId="22" xfId="3" applyFont="1" applyFill="1" applyBorder="1" applyAlignment="1" applyProtection="1">
      <alignment horizontal="center" vertical="center"/>
      <protection locked="0"/>
    </xf>
    <xf numFmtId="0" fontId="57" fillId="3" borderId="40" xfId="3" applyFont="1" applyFill="1" applyBorder="1" applyAlignment="1" applyProtection="1">
      <alignment horizontal="center" vertical="center"/>
      <protection locked="0"/>
    </xf>
    <xf numFmtId="0" fontId="63" fillId="4" borderId="0" xfId="3" applyFont="1" applyFill="1" applyAlignment="1">
      <alignment horizontal="left" vertical="center"/>
    </xf>
    <xf numFmtId="0" fontId="2" fillId="4" borderId="85" xfId="1" applyFill="1" applyBorder="1" applyAlignment="1">
      <alignment horizontal="center" vertical="center"/>
    </xf>
    <xf numFmtId="0" fontId="2" fillId="4" borderId="30" xfId="1" applyFill="1" applyBorder="1" applyAlignment="1">
      <alignment horizontal="center" vertical="center"/>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21</xdr:row>
      <xdr:rowOff>76200</xdr:rowOff>
    </xdr:from>
    <xdr:to>
      <xdr:col>26</xdr:col>
      <xdr:colOff>228600</xdr:colOff>
      <xdr:row>24</xdr:row>
      <xdr:rowOff>19050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9050" y="4391025"/>
          <a:ext cx="6477000" cy="1133475"/>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以下の点検項目について、○×で記載してください。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（対象となる事例がない場合は、斜線を引いてください。）</a:t>
          </a:r>
        </a:p>
        <a:p>
          <a:pPr algn="ctr" rtl="0">
            <a:lnSpc>
              <a:spcPts val="1600"/>
            </a:lnSpc>
            <a:defRPr sz="1000"/>
          </a:pPr>
          <a:r>
            <a:rPr lang="ja-JP" altLang="en-US" sz="14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editAs="oneCell">
    <xdr:from>
      <xdr:col>1</xdr:col>
      <xdr:colOff>57150</xdr:colOff>
      <xdr:row>204</xdr:row>
      <xdr:rowOff>28575</xdr:rowOff>
    </xdr:from>
    <xdr:to>
      <xdr:col>2</xdr:col>
      <xdr:colOff>85725</xdr:colOff>
      <xdr:row>204</xdr:row>
      <xdr:rowOff>409575</xdr:rowOff>
    </xdr:to>
    <xdr:pic>
      <xdr:nvPicPr>
        <xdr:cNvPr id="6787" name="Picture 39" descr="MCj04113200000[1]">
          <a:extLst>
            <a:ext uri="{FF2B5EF4-FFF2-40B4-BE49-F238E27FC236}">
              <a16:creationId xmlns:a16="http://schemas.microsoft.com/office/drawing/2014/main" id="{00000000-0008-0000-0000-0000831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4167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209550</xdr:colOff>
      <xdr:row>498</xdr:row>
      <xdr:rowOff>0</xdr:rowOff>
    </xdr:from>
    <xdr:to>
      <xdr:col>16</xdr:col>
      <xdr:colOff>142875</xdr:colOff>
      <xdr:row>500</xdr:row>
      <xdr:rowOff>171450</xdr:rowOff>
    </xdr:to>
    <xdr:grpSp>
      <xdr:nvGrpSpPr>
        <xdr:cNvPr id="6788" name="Group 41">
          <a:extLst>
            <a:ext uri="{FF2B5EF4-FFF2-40B4-BE49-F238E27FC236}">
              <a16:creationId xmlns:a16="http://schemas.microsoft.com/office/drawing/2014/main" id="{00000000-0008-0000-0000-0000841A0000}"/>
            </a:ext>
          </a:extLst>
        </xdr:cNvPr>
        <xdr:cNvGrpSpPr>
          <a:grpSpLocks/>
        </xdr:cNvGrpSpPr>
      </xdr:nvGrpSpPr>
      <xdr:grpSpPr bwMode="auto">
        <a:xfrm>
          <a:off x="3019425" y="106460925"/>
          <a:ext cx="1168400" cy="438150"/>
          <a:chOff x="289" y="2578"/>
          <a:chExt cx="108" cy="46"/>
        </a:xfrm>
      </xdr:grpSpPr>
      <xdr:cxnSp macro="">
        <xdr:nvCxnSpPr>
          <xdr:cNvPr id="6792" name="AutoShape 42">
            <a:extLst>
              <a:ext uri="{FF2B5EF4-FFF2-40B4-BE49-F238E27FC236}">
                <a16:creationId xmlns:a16="http://schemas.microsoft.com/office/drawing/2014/main" id="{00000000-0008-0000-0000-0000881A0000}"/>
              </a:ext>
            </a:extLst>
          </xdr:cNvPr>
          <xdr:cNvCxnSpPr>
            <a:cxnSpLocks noChangeShapeType="1"/>
          </xdr:cNvCxnSpPr>
        </xdr:nvCxnSpPr>
        <xdr:spPr bwMode="auto">
          <a:xfrm rot="10800000" flipV="1">
            <a:off x="320" y="2578"/>
            <a:ext cx="77" cy="45"/>
          </a:xfrm>
          <a:prstGeom prst="bentConnector3">
            <a:avLst>
              <a:gd name="adj1" fmla="val 0"/>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sp macro="" textlink="">
        <xdr:nvSpPr>
          <xdr:cNvPr id="6793" name="Line 43">
            <a:extLst>
              <a:ext uri="{FF2B5EF4-FFF2-40B4-BE49-F238E27FC236}">
                <a16:creationId xmlns:a16="http://schemas.microsoft.com/office/drawing/2014/main" id="{00000000-0008-0000-0000-0000891A0000}"/>
              </a:ext>
            </a:extLst>
          </xdr:cNvPr>
          <xdr:cNvSpPr>
            <a:spLocks noChangeShapeType="1"/>
          </xdr:cNvSpPr>
        </xdr:nvSpPr>
        <xdr:spPr bwMode="auto">
          <a:xfrm flipH="1">
            <a:off x="289" y="2623"/>
            <a:ext cx="33"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66675</xdr:colOff>
      <xdr:row>541</xdr:row>
      <xdr:rowOff>19050</xdr:rowOff>
    </xdr:from>
    <xdr:to>
      <xdr:col>26</xdr:col>
      <xdr:colOff>152400</xdr:colOff>
      <xdr:row>545</xdr:row>
      <xdr:rowOff>152400</xdr:rowOff>
    </xdr:to>
    <xdr:sp macro="" textlink="">
      <xdr:nvSpPr>
        <xdr:cNvPr id="1086" name="AutoShape 62">
          <a:extLst>
            <a:ext uri="{FF2B5EF4-FFF2-40B4-BE49-F238E27FC236}">
              <a16:creationId xmlns:a16="http://schemas.microsoft.com/office/drawing/2014/main" id="{00000000-0008-0000-0000-00003E040000}"/>
            </a:ext>
          </a:extLst>
        </xdr:cNvPr>
        <xdr:cNvSpPr>
          <a:spLocks noChangeArrowheads="1"/>
        </xdr:cNvSpPr>
      </xdr:nvSpPr>
      <xdr:spPr bwMode="auto">
        <a:xfrm>
          <a:off x="304800" y="126996825"/>
          <a:ext cx="6276975" cy="7810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加算の算定要件を満たしていない場合、加算の取下げが必要なケースがあります。</a:t>
          </a:r>
        </a:p>
        <a:p>
          <a:pPr algn="ctr" rtl="0">
            <a:lnSpc>
              <a:spcPts val="1300"/>
            </a:lnSpc>
            <a:defRPr sz="1000"/>
          </a:pPr>
          <a:r>
            <a:rPr lang="ja-JP" altLang="en-US" sz="1200" b="0" i="0" u="none" strike="noStrike" baseline="0">
              <a:solidFill>
                <a:srgbClr val="000000"/>
              </a:solidFill>
              <a:latin typeface="ＭＳ Ｐゴシック"/>
              <a:ea typeface="ＭＳ Ｐゴシック"/>
            </a:rPr>
            <a:t>まずは、市へご相談ください。</a:t>
          </a:r>
          <a:endParaRPr lang="ja-JP" altLang="en-US"/>
        </a:p>
      </xdr:txBody>
    </xdr:sp>
    <xdr:clientData/>
  </xdr:twoCellAnchor>
  <xdr:twoCellAnchor>
    <xdr:from>
      <xdr:col>0</xdr:col>
      <xdr:colOff>0</xdr:colOff>
      <xdr:row>539</xdr:row>
      <xdr:rowOff>76200</xdr:rowOff>
    </xdr:from>
    <xdr:to>
      <xdr:col>3</xdr:col>
      <xdr:colOff>123825</xdr:colOff>
      <xdr:row>542</xdr:row>
      <xdr:rowOff>123825</xdr:rowOff>
    </xdr:to>
    <xdr:sp macro="" textlink="">
      <xdr:nvSpPr>
        <xdr:cNvPr id="1087" name="AutoShape 63">
          <a:extLst>
            <a:ext uri="{FF2B5EF4-FFF2-40B4-BE49-F238E27FC236}">
              <a16:creationId xmlns:a16="http://schemas.microsoft.com/office/drawing/2014/main" id="{00000000-0008-0000-0000-00003F040000}"/>
            </a:ext>
          </a:extLst>
        </xdr:cNvPr>
        <xdr:cNvSpPr>
          <a:spLocks noChangeArrowheads="1"/>
        </xdr:cNvSpPr>
      </xdr:nvSpPr>
      <xdr:spPr bwMode="auto">
        <a:xfrm>
          <a:off x="200025" y="126730125"/>
          <a:ext cx="876300" cy="5334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95250</xdr:colOff>
      <xdr:row>467</xdr:row>
      <xdr:rowOff>57150</xdr:rowOff>
    </xdr:from>
    <xdr:to>
      <xdr:col>2</xdr:col>
      <xdr:colOff>57150</xdr:colOff>
      <xdr:row>467</xdr:row>
      <xdr:rowOff>342900</xdr:rowOff>
    </xdr:to>
    <xdr:pic>
      <xdr:nvPicPr>
        <xdr:cNvPr id="6791" name="Picture 64" descr="MCj04113200000[1]">
          <a:extLst>
            <a:ext uri="{FF2B5EF4-FFF2-40B4-BE49-F238E27FC236}">
              <a16:creationId xmlns:a16="http://schemas.microsoft.com/office/drawing/2014/main" id="{00000000-0008-0000-0000-0000871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95402400"/>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1</xdr:row>
      <xdr:rowOff>228600</xdr:rowOff>
    </xdr:from>
    <xdr:to>
      <xdr:col>5</xdr:col>
      <xdr:colOff>752475</xdr:colOff>
      <xdr:row>6</xdr:row>
      <xdr:rowOff>66675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971925" y="46672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X577"/>
  <sheetViews>
    <sheetView tabSelected="1" view="pageBreakPreview" zoomScaleNormal="100" zoomScaleSheetLayoutView="100" workbookViewId="0">
      <selection activeCell="A2" sqref="A2:AA2"/>
    </sheetView>
  </sheetViews>
  <sheetFormatPr defaultColWidth="3.54296875" defaultRowHeight="12.75" customHeight="1"/>
  <cols>
    <col min="1" max="1" width="3" customWidth="1"/>
    <col min="2" max="2" width="5.26953125" style="16" customWidth="1"/>
    <col min="3" max="24" width="3.54296875" customWidth="1"/>
    <col min="25" max="27" width="3.54296875" style="17" customWidth="1"/>
  </cols>
  <sheetData>
    <row r="1" spans="1:27" ht="40.5" customHeight="1">
      <c r="A1" s="376" t="s">
        <v>580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29.25" customHeight="1">
      <c r="A2" s="377" t="s">
        <v>50</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row>
    <row r="3" spans="1:27" ht="12" customHeight="1">
      <c r="Y3" s="290" t="s">
        <v>462</v>
      </c>
    </row>
    <row r="4" spans="1:27" ht="12" customHeight="1">
      <c r="A4" s="378" t="s">
        <v>33</v>
      </c>
      <c r="B4" s="379"/>
      <c r="C4" s="379"/>
      <c r="D4" s="379"/>
      <c r="E4" s="379"/>
      <c r="F4" s="379"/>
      <c r="G4" s="379"/>
      <c r="H4" s="18"/>
      <c r="I4" s="18"/>
      <c r="J4" s="19"/>
      <c r="K4" s="289" t="s">
        <v>71</v>
      </c>
      <c r="L4" s="289"/>
      <c r="M4" s="289"/>
      <c r="N4" s="289"/>
      <c r="O4" s="289"/>
      <c r="P4" s="289"/>
      <c r="Q4" s="289"/>
      <c r="R4" s="18"/>
      <c r="S4" s="18"/>
      <c r="T4" s="18"/>
      <c r="U4" s="20"/>
      <c r="V4" s="20"/>
      <c r="W4" s="20"/>
      <c r="X4" s="20"/>
      <c r="Y4" s="21"/>
      <c r="Z4" s="21"/>
      <c r="AA4" s="22"/>
    </row>
    <row r="5" spans="1:27" ht="12" customHeight="1">
      <c r="A5" s="380" t="s">
        <v>310</v>
      </c>
      <c r="B5" s="381"/>
      <c r="C5" s="381"/>
      <c r="D5" s="381"/>
      <c r="E5" s="381"/>
      <c r="F5" s="381"/>
      <c r="G5" s="381"/>
      <c r="H5" s="381"/>
      <c r="I5" s="381"/>
      <c r="J5" s="382"/>
      <c r="K5" s="409"/>
      <c r="L5" s="410"/>
      <c r="M5" s="410"/>
      <c r="N5" s="410"/>
      <c r="O5" s="410"/>
      <c r="P5" s="410"/>
      <c r="Q5" s="410"/>
      <c r="R5" s="410"/>
      <c r="S5" s="410"/>
      <c r="T5" s="410"/>
      <c r="U5" s="410"/>
      <c r="V5" s="410"/>
      <c r="W5" s="410"/>
      <c r="X5" s="410"/>
      <c r="Y5" s="410"/>
      <c r="Z5" s="410"/>
      <c r="AA5" s="411"/>
    </row>
    <row r="6" spans="1:27" ht="12" customHeight="1">
      <c r="A6" s="383"/>
      <c r="B6" s="384"/>
      <c r="C6" s="384"/>
      <c r="D6" s="384"/>
      <c r="E6" s="384"/>
      <c r="F6" s="384"/>
      <c r="G6" s="384"/>
      <c r="H6" s="384"/>
      <c r="I6" s="384"/>
      <c r="J6" s="385"/>
      <c r="K6" s="412"/>
      <c r="L6" s="413"/>
      <c r="M6" s="413"/>
      <c r="N6" s="413"/>
      <c r="O6" s="413"/>
      <c r="P6" s="413"/>
      <c r="Q6" s="413"/>
      <c r="R6" s="413"/>
      <c r="S6" s="413"/>
      <c r="T6" s="413"/>
      <c r="U6" s="413"/>
      <c r="V6" s="413"/>
      <c r="W6" s="413"/>
      <c r="X6" s="413"/>
      <c r="Y6" s="413"/>
      <c r="Z6" s="413"/>
      <c r="AA6" s="414"/>
    </row>
    <row r="7" spans="1:27" ht="12" customHeight="1">
      <c r="A7" s="23" t="s">
        <v>32</v>
      </c>
    </row>
    <row r="8" spans="1:27" ht="12" customHeight="1">
      <c r="A8" s="523" t="s">
        <v>34</v>
      </c>
      <c r="B8" s="524"/>
      <c r="C8" s="386" t="s">
        <v>14</v>
      </c>
      <c r="D8" s="387"/>
      <c r="E8" s="387"/>
      <c r="F8" s="387"/>
      <c r="G8" s="388"/>
      <c r="H8" s="389">
        <v>14</v>
      </c>
      <c r="I8" s="390"/>
      <c r="J8" s="390"/>
      <c r="K8" s="390"/>
      <c r="L8" s="390"/>
      <c r="M8" s="390"/>
      <c r="N8" s="390"/>
      <c r="O8" s="390"/>
      <c r="P8" s="390"/>
      <c r="Q8" s="390"/>
      <c r="R8" s="390"/>
      <c r="S8" s="390"/>
      <c r="T8" s="390"/>
      <c r="U8" s="390"/>
      <c r="V8" s="390"/>
      <c r="W8" s="390"/>
      <c r="X8" s="390"/>
      <c r="Y8" s="390"/>
      <c r="Z8" s="390"/>
      <c r="AA8" s="391"/>
    </row>
    <row r="9" spans="1:27" ht="12" customHeight="1">
      <c r="A9" s="525"/>
      <c r="B9" s="526"/>
      <c r="C9" s="520" t="s">
        <v>35</v>
      </c>
      <c r="D9" s="521"/>
      <c r="E9" s="521"/>
      <c r="F9" s="521"/>
      <c r="G9" s="522"/>
      <c r="H9" s="392"/>
      <c r="I9" s="393"/>
      <c r="J9" s="393"/>
      <c r="K9" s="393"/>
      <c r="L9" s="393"/>
      <c r="M9" s="393"/>
      <c r="N9" s="393"/>
      <c r="O9" s="393"/>
      <c r="P9" s="393"/>
      <c r="Q9" s="393"/>
      <c r="R9" s="393"/>
      <c r="S9" s="393"/>
      <c r="T9" s="393"/>
      <c r="U9" s="393"/>
      <c r="V9" s="393"/>
      <c r="W9" s="393"/>
      <c r="X9" s="393"/>
      <c r="Y9" s="393"/>
      <c r="Z9" s="393"/>
      <c r="AA9" s="394"/>
    </row>
    <row r="10" spans="1:27" ht="8.25" customHeight="1">
      <c r="A10" s="525"/>
      <c r="B10" s="526"/>
      <c r="C10" s="386" t="s">
        <v>36</v>
      </c>
      <c r="D10" s="387"/>
      <c r="E10" s="387"/>
      <c r="F10" s="387"/>
      <c r="G10" s="388"/>
      <c r="H10" s="505"/>
      <c r="I10" s="506"/>
      <c r="J10" s="506"/>
      <c r="K10" s="506"/>
      <c r="L10" s="506"/>
      <c r="M10" s="506"/>
      <c r="N10" s="506"/>
      <c r="O10" s="506"/>
      <c r="P10" s="506"/>
      <c r="Q10" s="506"/>
      <c r="R10" s="506"/>
      <c r="S10" s="506"/>
      <c r="T10" s="506"/>
      <c r="U10" s="506"/>
      <c r="V10" s="506"/>
      <c r="W10" s="506"/>
      <c r="X10" s="506"/>
      <c r="Y10" s="506"/>
      <c r="Z10" s="506"/>
      <c r="AA10" s="507"/>
    </row>
    <row r="11" spans="1:27" ht="8.25" customHeight="1">
      <c r="A11" s="525"/>
      <c r="B11" s="526"/>
      <c r="C11" s="496"/>
      <c r="D11" s="497"/>
      <c r="E11" s="497"/>
      <c r="F11" s="497"/>
      <c r="G11" s="498"/>
      <c r="H11" s="508"/>
      <c r="I11" s="509"/>
      <c r="J11" s="509"/>
      <c r="K11" s="509"/>
      <c r="L11" s="509"/>
      <c r="M11" s="509"/>
      <c r="N11" s="509"/>
      <c r="O11" s="509"/>
      <c r="P11" s="509"/>
      <c r="Q11" s="509"/>
      <c r="R11" s="509"/>
      <c r="S11" s="509"/>
      <c r="T11" s="509"/>
      <c r="U11" s="509"/>
      <c r="V11" s="509"/>
      <c r="W11" s="509"/>
      <c r="X11" s="509"/>
      <c r="Y11" s="509"/>
      <c r="Z11" s="509"/>
      <c r="AA11" s="510"/>
    </row>
    <row r="12" spans="1:27" ht="15" customHeight="1">
      <c r="A12" s="525"/>
      <c r="B12" s="526"/>
      <c r="C12" s="517" t="s">
        <v>37</v>
      </c>
      <c r="D12" s="518"/>
      <c r="E12" s="518"/>
      <c r="F12" s="518"/>
      <c r="G12" s="519"/>
      <c r="H12" s="511"/>
      <c r="I12" s="512"/>
      <c r="J12" s="512"/>
      <c r="K12" s="512"/>
      <c r="L12" s="512"/>
      <c r="M12" s="512"/>
      <c r="N12" s="512"/>
      <c r="O12" s="512"/>
      <c r="P12" s="512"/>
      <c r="Q12" s="512"/>
      <c r="R12" s="512"/>
      <c r="S12" s="512"/>
      <c r="T12" s="512"/>
      <c r="U12" s="512"/>
      <c r="V12" s="512"/>
      <c r="W12" s="512"/>
      <c r="X12" s="512"/>
      <c r="Y12" s="512"/>
      <c r="Z12" s="512"/>
      <c r="AA12" s="513"/>
    </row>
    <row r="13" spans="1:27" ht="15" customHeight="1">
      <c r="A13" s="525"/>
      <c r="B13" s="526"/>
      <c r="C13" s="520"/>
      <c r="D13" s="521"/>
      <c r="E13" s="521"/>
      <c r="F13" s="521"/>
      <c r="G13" s="522"/>
      <c r="H13" s="514"/>
      <c r="I13" s="515"/>
      <c r="J13" s="515"/>
      <c r="K13" s="515"/>
      <c r="L13" s="515"/>
      <c r="M13" s="515"/>
      <c r="N13" s="515"/>
      <c r="O13" s="515"/>
      <c r="P13" s="515"/>
      <c r="Q13" s="515"/>
      <c r="R13" s="515"/>
      <c r="S13" s="515"/>
      <c r="T13" s="515"/>
      <c r="U13" s="515"/>
      <c r="V13" s="515"/>
      <c r="W13" s="515"/>
      <c r="X13" s="515"/>
      <c r="Y13" s="515"/>
      <c r="Z13" s="515"/>
      <c r="AA13" s="516"/>
    </row>
    <row r="14" spans="1:27" ht="12" customHeight="1">
      <c r="A14" s="525"/>
      <c r="B14" s="526"/>
      <c r="C14" s="386" t="s">
        <v>31</v>
      </c>
      <c r="D14" s="387"/>
      <c r="E14" s="387"/>
      <c r="F14" s="387"/>
      <c r="G14" s="388"/>
      <c r="H14" s="395" t="s">
        <v>72</v>
      </c>
      <c r="I14" s="396"/>
      <c r="J14" s="396"/>
      <c r="K14" s="396"/>
      <c r="L14" s="24"/>
      <c r="M14" s="24"/>
      <c r="N14" s="24"/>
      <c r="O14" s="24"/>
      <c r="P14" s="24"/>
      <c r="Q14" s="24"/>
      <c r="R14" s="24"/>
      <c r="S14" s="24"/>
      <c r="T14" s="24"/>
      <c r="U14" s="24"/>
      <c r="V14" s="24"/>
      <c r="W14" s="24"/>
      <c r="X14" s="24"/>
      <c r="Y14" s="25"/>
      <c r="Z14" s="25"/>
      <c r="AA14" s="26"/>
    </row>
    <row r="15" spans="1:27" ht="21" customHeight="1">
      <c r="A15" s="525"/>
      <c r="B15" s="526"/>
      <c r="C15" s="520"/>
      <c r="D15" s="521"/>
      <c r="E15" s="521"/>
      <c r="F15" s="521"/>
      <c r="G15" s="522"/>
      <c r="H15" s="397"/>
      <c r="I15" s="398"/>
      <c r="J15" s="398"/>
      <c r="K15" s="398"/>
      <c r="L15" s="398"/>
      <c r="M15" s="398"/>
      <c r="N15" s="398"/>
      <c r="O15" s="398"/>
      <c r="P15" s="398"/>
      <c r="Q15" s="398"/>
      <c r="R15" s="398"/>
      <c r="S15" s="398"/>
      <c r="T15" s="398"/>
      <c r="U15" s="398"/>
      <c r="V15" s="398"/>
      <c r="W15" s="398"/>
      <c r="X15" s="398"/>
      <c r="Y15" s="398"/>
      <c r="Z15" s="398"/>
      <c r="AA15" s="399"/>
    </row>
    <row r="16" spans="1:27" ht="20.25" customHeight="1">
      <c r="A16" s="527"/>
      <c r="B16" s="528"/>
      <c r="C16" s="520" t="s">
        <v>107</v>
      </c>
      <c r="D16" s="521"/>
      <c r="E16" s="521"/>
      <c r="F16" s="521"/>
      <c r="G16" s="522"/>
      <c r="H16" s="397"/>
      <c r="I16" s="398"/>
      <c r="J16" s="398"/>
      <c r="K16" s="398"/>
      <c r="L16" s="398"/>
      <c r="M16" s="398"/>
      <c r="N16" s="398"/>
      <c r="O16" s="398"/>
      <c r="P16" s="398"/>
      <c r="Q16" s="398"/>
      <c r="R16" s="398"/>
      <c r="S16" s="398"/>
      <c r="T16" s="398"/>
      <c r="U16" s="398"/>
      <c r="V16" s="398"/>
      <c r="W16" s="398"/>
      <c r="X16" s="398"/>
      <c r="Y16" s="398"/>
      <c r="Z16" s="398"/>
      <c r="AA16" s="399"/>
    </row>
    <row r="17" spans="1:27" s="29" customFormat="1" ht="15.75" customHeight="1">
      <c r="A17" s="27"/>
      <c r="B17" s="28"/>
      <c r="U17" s="30"/>
      <c r="V17" s="30"/>
      <c r="W17" s="30"/>
      <c r="X17" s="30"/>
      <c r="Y17" s="30"/>
      <c r="Z17" s="30"/>
      <c r="AA17" s="30"/>
    </row>
    <row r="18" spans="1:27" ht="18.75" customHeight="1">
      <c r="A18" s="529" t="s">
        <v>112</v>
      </c>
      <c r="B18" s="530"/>
      <c r="C18" s="530"/>
      <c r="D18" s="530"/>
      <c r="E18" s="530"/>
      <c r="F18" s="530"/>
      <c r="G18" s="531"/>
      <c r="H18" s="31"/>
      <c r="I18" s="503" t="s">
        <v>108</v>
      </c>
      <c r="J18" s="503"/>
      <c r="K18" s="503"/>
      <c r="L18" s="503"/>
      <c r="M18" s="503"/>
      <c r="N18" s="503"/>
      <c r="O18" s="503"/>
      <c r="P18" s="32"/>
      <c r="Q18" s="32" t="s">
        <v>0</v>
      </c>
      <c r="R18" s="32"/>
      <c r="S18" s="503" t="s">
        <v>109</v>
      </c>
      <c r="T18" s="503"/>
      <c r="U18" s="503"/>
      <c r="V18" s="503"/>
      <c r="W18" s="503"/>
      <c r="X18" s="503"/>
      <c r="Y18" s="503"/>
      <c r="Z18" s="503"/>
      <c r="AA18" s="33"/>
    </row>
    <row r="19" spans="1:27" s="37" customFormat="1" ht="18.75" customHeight="1">
      <c r="A19" s="532"/>
      <c r="B19" s="533"/>
      <c r="C19" s="533"/>
      <c r="D19" s="533"/>
      <c r="E19" s="533"/>
      <c r="F19" s="533"/>
      <c r="G19" s="534"/>
      <c r="H19" s="34"/>
      <c r="I19" s="504" t="s">
        <v>110</v>
      </c>
      <c r="J19" s="504"/>
      <c r="K19" s="504"/>
      <c r="L19" s="504"/>
      <c r="M19" s="504"/>
      <c r="N19" s="504"/>
      <c r="O19" s="504"/>
      <c r="P19" s="35"/>
      <c r="Q19" s="35" t="s">
        <v>0</v>
      </c>
      <c r="R19" s="35"/>
      <c r="S19" s="504" t="s">
        <v>111</v>
      </c>
      <c r="T19" s="504"/>
      <c r="U19" s="504"/>
      <c r="V19" s="504"/>
      <c r="W19" s="504"/>
      <c r="X19" s="504"/>
      <c r="Y19" s="504"/>
      <c r="Z19" s="504"/>
      <c r="AA19" s="36"/>
    </row>
    <row r="20" spans="1:27" ht="9.75" customHeight="1">
      <c r="A20" s="38"/>
      <c r="B20" s="38"/>
      <c r="C20" s="38"/>
      <c r="D20" s="38"/>
      <c r="E20" s="38"/>
      <c r="F20" s="38"/>
      <c r="G20" s="38"/>
      <c r="H20" s="38"/>
      <c r="I20" s="38"/>
      <c r="J20" s="38"/>
      <c r="K20" s="38"/>
      <c r="L20" s="38"/>
      <c r="M20" s="39"/>
      <c r="N20" s="39"/>
      <c r="O20" s="39"/>
      <c r="P20" s="39"/>
      <c r="Q20" s="39"/>
      <c r="R20" s="39"/>
      <c r="Y20"/>
      <c r="Z20"/>
      <c r="AA20"/>
    </row>
    <row r="21" spans="1:27" s="40" customFormat="1" ht="18" customHeight="1">
      <c r="A21" s="486" t="s">
        <v>106</v>
      </c>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row>
    <row r="22" spans="1:27" ht="30" customHeight="1">
      <c r="A22" s="41"/>
      <c r="B22" s="42"/>
      <c r="C22" s="43"/>
      <c r="D22" s="43"/>
      <c r="E22" s="44"/>
      <c r="F22" s="44"/>
      <c r="G22" s="44"/>
      <c r="H22" s="44"/>
      <c r="I22" s="44"/>
      <c r="J22" s="44"/>
      <c r="K22" s="44"/>
      <c r="L22" s="44"/>
      <c r="M22" s="44"/>
      <c r="N22" s="43"/>
      <c r="O22" s="43"/>
      <c r="P22" s="43"/>
      <c r="Q22" s="39"/>
      <c r="S22" s="24"/>
    </row>
    <row r="23" spans="1:27" ht="30" customHeight="1">
      <c r="A23" s="41"/>
      <c r="B23" s="42"/>
      <c r="C23" s="43"/>
      <c r="D23" s="43"/>
      <c r="E23" s="44"/>
      <c r="F23" s="44"/>
      <c r="G23" s="44"/>
      <c r="H23" s="44"/>
      <c r="I23" s="44"/>
      <c r="J23" s="44"/>
      <c r="K23" s="44"/>
      <c r="L23" s="44"/>
      <c r="M23" s="44"/>
      <c r="N23" s="43"/>
      <c r="O23" s="43"/>
      <c r="P23" s="43"/>
      <c r="Q23" s="39"/>
      <c r="S23" s="24"/>
    </row>
    <row r="24" spans="1:27" ht="33" customHeight="1">
      <c r="A24" s="41"/>
      <c r="B24" s="42"/>
      <c r="C24" s="43"/>
      <c r="D24" s="43"/>
      <c r="E24" s="44"/>
      <c r="F24" s="44"/>
      <c r="G24" s="44"/>
      <c r="H24" s="44"/>
      <c r="I24" s="44"/>
      <c r="J24" s="44"/>
      <c r="K24" s="44"/>
      <c r="L24" s="44"/>
      <c r="M24" s="44"/>
      <c r="N24" s="43"/>
      <c r="O24" s="43"/>
      <c r="P24" s="43"/>
      <c r="Q24" s="39"/>
      <c r="S24" s="24"/>
    </row>
    <row r="25" spans="1:27" ht="12.75" customHeight="1">
      <c r="A25" s="43"/>
      <c r="B25" s="45"/>
      <c r="C25" s="43"/>
      <c r="D25" s="43"/>
      <c r="E25" s="44"/>
      <c r="F25" s="44"/>
      <c r="G25" s="44"/>
      <c r="H25" s="44"/>
      <c r="I25" s="44"/>
      <c r="J25" s="44"/>
      <c r="K25" s="44"/>
      <c r="L25" s="44"/>
      <c r="M25" s="44"/>
      <c r="N25" s="43"/>
      <c r="O25" s="43"/>
      <c r="P25" s="43"/>
      <c r="Q25" s="39"/>
      <c r="S25" s="24"/>
      <c r="V25" s="281"/>
      <c r="W25" s="281"/>
      <c r="X25" s="281"/>
      <c r="Y25" s="281"/>
      <c r="Z25" s="281"/>
      <c r="AA25" s="281"/>
    </row>
    <row r="26" spans="1:27" ht="12.75" customHeight="1">
      <c r="A26" s="538" t="s">
        <v>298</v>
      </c>
      <c r="B26" s="538"/>
      <c r="C26" s="538"/>
      <c r="D26" s="538"/>
      <c r="E26" s="538"/>
      <c r="F26" s="538"/>
      <c r="G26" s="538"/>
      <c r="H26" s="538"/>
      <c r="I26" s="538"/>
      <c r="V26" s="281"/>
      <c r="W26" s="281"/>
      <c r="X26" s="281"/>
      <c r="Y26" s="281"/>
      <c r="Z26" s="281"/>
      <c r="AA26" s="281"/>
    </row>
    <row r="27" spans="1:27" ht="12.75" customHeight="1">
      <c r="A27" s="538"/>
      <c r="B27" s="538"/>
      <c r="C27" s="538"/>
      <c r="D27" s="538"/>
      <c r="E27" s="538"/>
      <c r="F27" s="538"/>
      <c r="G27" s="538"/>
      <c r="H27" s="538"/>
      <c r="I27" s="538"/>
      <c r="V27" s="281"/>
      <c r="W27" s="281"/>
      <c r="X27" s="281"/>
      <c r="Y27" s="281"/>
      <c r="Z27" s="281"/>
      <c r="AA27" s="281"/>
    </row>
    <row r="28" spans="1:27" ht="12.75" customHeight="1">
      <c r="A28" s="8"/>
      <c r="B28" s="45"/>
      <c r="C28" s="8"/>
      <c r="D28" s="8"/>
      <c r="E28" s="8"/>
      <c r="F28" s="8"/>
      <c r="G28" s="8"/>
      <c r="H28" s="8"/>
      <c r="I28" s="8"/>
      <c r="V28" s="281"/>
      <c r="W28" s="281"/>
      <c r="X28" s="281"/>
      <c r="Y28" s="281"/>
      <c r="Z28" s="281"/>
      <c r="AA28" s="281"/>
    </row>
    <row r="29" spans="1:27" s="48" customFormat="1" ht="14">
      <c r="A29" s="4" t="s">
        <v>38</v>
      </c>
      <c r="B29" s="46"/>
      <c r="C29" s="47"/>
      <c r="D29" s="47"/>
      <c r="E29" s="47"/>
      <c r="F29" s="47"/>
      <c r="G29" s="47"/>
      <c r="H29" s="47"/>
      <c r="I29" s="47"/>
      <c r="U29" s="401"/>
      <c r="V29" s="401"/>
      <c r="W29" s="401"/>
      <c r="X29" s="401"/>
      <c r="Y29" s="401"/>
      <c r="Z29" s="401"/>
      <c r="AA29" s="401"/>
    </row>
    <row r="30" spans="1:27" ht="30" customHeight="1">
      <c r="A30" s="8"/>
      <c r="B30" s="291" t="s">
        <v>39</v>
      </c>
      <c r="C30" s="293" t="s">
        <v>557</v>
      </c>
      <c r="D30" s="461"/>
      <c r="E30" s="461"/>
      <c r="F30" s="461"/>
      <c r="G30" s="461"/>
      <c r="H30" s="461"/>
      <c r="I30" s="461"/>
      <c r="J30" s="461"/>
      <c r="K30" s="461"/>
      <c r="L30" s="461"/>
      <c r="M30" s="461"/>
      <c r="N30" s="461"/>
      <c r="O30" s="461"/>
      <c r="P30" s="461"/>
      <c r="Q30" s="461"/>
      <c r="R30" s="461"/>
      <c r="S30" s="461"/>
      <c r="T30" s="461"/>
      <c r="U30" s="461"/>
      <c r="V30" s="461"/>
      <c r="W30" s="461"/>
      <c r="X30" s="462"/>
      <c r="Y30" s="402"/>
      <c r="Z30" s="403"/>
      <c r="AA30" s="404"/>
    </row>
    <row r="31" spans="1:27" ht="30" customHeight="1">
      <c r="A31" s="8"/>
      <c r="B31" s="292"/>
      <c r="C31" s="466"/>
      <c r="D31" s="467"/>
      <c r="E31" s="467"/>
      <c r="F31" s="467"/>
      <c r="G31" s="467"/>
      <c r="H31" s="467"/>
      <c r="I31" s="467"/>
      <c r="J31" s="467"/>
      <c r="K31" s="467"/>
      <c r="L31" s="467"/>
      <c r="M31" s="467"/>
      <c r="N31" s="467"/>
      <c r="O31" s="467"/>
      <c r="P31" s="467"/>
      <c r="Q31" s="467"/>
      <c r="R31" s="467"/>
      <c r="S31" s="467"/>
      <c r="T31" s="467"/>
      <c r="U31" s="467"/>
      <c r="V31" s="467"/>
      <c r="W31" s="467"/>
      <c r="X31" s="468"/>
      <c r="Y31" s="405"/>
      <c r="Z31" s="406"/>
      <c r="AA31" s="407"/>
    </row>
    <row r="32" spans="1:27" ht="11.25" customHeight="1">
      <c r="A32" s="8"/>
      <c r="B32" s="291" t="s">
        <v>40</v>
      </c>
      <c r="C32" s="293" t="s">
        <v>100</v>
      </c>
      <c r="D32" s="294"/>
      <c r="E32" s="294"/>
      <c r="F32" s="294"/>
      <c r="G32" s="294"/>
      <c r="H32" s="294"/>
      <c r="I32" s="294"/>
      <c r="J32" s="294"/>
      <c r="K32" s="294"/>
      <c r="L32" s="294"/>
      <c r="M32" s="294"/>
      <c r="N32" s="294"/>
      <c r="O32" s="294"/>
      <c r="P32" s="294"/>
      <c r="Q32" s="294"/>
      <c r="R32" s="294"/>
      <c r="S32" s="294"/>
      <c r="T32" s="294"/>
      <c r="U32" s="294"/>
      <c r="V32" s="294"/>
      <c r="W32" s="294"/>
      <c r="X32" s="295"/>
      <c r="Y32" s="299"/>
      <c r="Z32" s="300"/>
      <c r="AA32" s="301"/>
    </row>
    <row r="33" spans="1:27" ht="11.25" customHeight="1">
      <c r="A33" s="8"/>
      <c r="B33" s="292"/>
      <c r="C33" s="296"/>
      <c r="D33" s="297"/>
      <c r="E33" s="297"/>
      <c r="F33" s="297"/>
      <c r="G33" s="297"/>
      <c r="H33" s="297"/>
      <c r="I33" s="297"/>
      <c r="J33" s="297"/>
      <c r="K33" s="297"/>
      <c r="L33" s="297"/>
      <c r="M33" s="297"/>
      <c r="N33" s="297"/>
      <c r="O33" s="297"/>
      <c r="P33" s="297"/>
      <c r="Q33" s="297"/>
      <c r="R33" s="297"/>
      <c r="S33" s="297"/>
      <c r="T33" s="297"/>
      <c r="U33" s="297"/>
      <c r="V33" s="297"/>
      <c r="W33" s="297"/>
      <c r="X33" s="298"/>
      <c r="Y33" s="305"/>
      <c r="Z33" s="306"/>
      <c r="AA33" s="307"/>
    </row>
    <row r="34" spans="1:27" ht="12.75" customHeight="1">
      <c r="A34" s="8"/>
      <c r="B34" s="45"/>
      <c r="C34" s="49"/>
      <c r="D34" s="6"/>
      <c r="E34" s="6"/>
      <c r="F34" s="6"/>
      <c r="G34" s="6"/>
      <c r="H34" s="6"/>
      <c r="I34" s="6"/>
      <c r="J34" s="1"/>
      <c r="K34" s="1"/>
      <c r="L34" s="1"/>
      <c r="M34" s="1"/>
      <c r="N34" s="1"/>
      <c r="O34" s="1"/>
      <c r="P34" s="1"/>
      <c r="Q34" s="1"/>
      <c r="R34" s="1"/>
      <c r="S34" s="1"/>
      <c r="T34" s="1"/>
      <c r="U34" s="1"/>
      <c r="V34" s="1"/>
      <c r="W34" s="1"/>
      <c r="X34" s="1"/>
      <c r="Y34" s="50"/>
      <c r="Z34" s="50"/>
      <c r="AA34" s="50"/>
    </row>
    <row r="35" spans="1:27" s="29" customFormat="1" ht="13">
      <c r="A35" s="27" t="s">
        <v>15</v>
      </c>
      <c r="B35" s="28"/>
    </row>
    <row r="36" spans="1:27" s="29" customFormat="1" ht="13">
      <c r="A36" s="51" t="s">
        <v>16</v>
      </c>
      <c r="B36" s="28"/>
    </row>
    <row r="37" spans="1:27" s="29" customFormat="1" ht="13">
      <c r="A37" s="51" t="s">
        <v>17</v>
      </c>
      <c r="B37" s="28"/>
    </row>
    <row r="38" spans="1:27" s="1" customFormat="1" ht="13">
      <c r="A38" s="11" t="s">
        <v>55</v>
      </c>
      <c r="B38" s="52"/>
      <c r="C38" s="39"/>
      <c r="D38" s="39"/>
      <c r="E38" s="39"/>
      <c r="F38" s="39"/>
      <c r="G38" s="39"/>
      <c r="H38" s="39"/>
      <c r="I38" s="39"/>
      <c r="J38" s="39"/>
      <c r="K38" s="39"/>
      <c r="L38" s="39"/>
      <c r="M38" s="39"/>
      <c r="N38" s="39"/>
      <c r="O38" s="39"/>
      <c r="P38" s="39"/>
      <c r="Q38" s="39"/>
      <c r="R38" s="39"/>
      <c r="S38" s="39"/>
      <c r="T38" s="39"/>
      <c r="U38" s="39"/>
      <c r="V38" s="39"/>
      <c r="W38" s="39"/>
      <c r="X38" s="39"/>
      <c r="Y38" s="39"/>
      <c r="Z38" s="39"/>
      <c r="AA38" s="39"/>
    </row>
    <row r="39" spans="1:27" s="1" customFormat="1" ht="13">
      <c r="A39" s="11" t="s">
        <v>73</v>
      </c>
      <c r="B39" s="52"/>
      <c r="C39" s="39"/>
      <c r="D39" s="39"/>
      <c r="E39" s="39"/>
      <c r="F39" s="39"/>
      <c r="G39" s="39"/>
      <c r="H39" s="39"/>
      <c r="I39" s="39"/>
      <c r="J39" s="39"/>
      <c r="K39" s="39"/>
      <c r="L39" s="39"/>
      <c r="M39" s="39"/>
      <c r="N39" s="39"/>
      <c r="O39" s="39"/>
      <c r="P39" s="39"/>
      <c r="Q39" s="39"/>
      <c r="R39" s="39"/>
      <c r="S39" s="39"/>
      <c r="T39" s="39"/>
      <c r="U39" s="39"/>
      <c r="V39" s="39"/>
      <c r="W39" s="39"/>
      <c r="X39" s="39"/>
      <c r="Y39" s="39"/>
      <c r="Z39" s="39"/>
      <c r="AA39" s="39"/>
    </row>
    <row r="40" spans="1:27" s="54" customFormat="1" ht="13">
      <c r="A40" s="550" t="s">
        <v>558</v>
      </c>
      <c r="B40" s="550"/>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row>
    <row r="41" spans="1:27" s="54" customFormat="1" ht="13">
      <c r="A41" s="11" t="s">
        <v>74</v>
      </c>
      <c r="B41" s="53"/>
    </row>
    <row r="42" spans="1:27" s="54" customFormat="1" ht="13">
      <c r="A42" s="11" t="s">
        <v>75</v>
      </c>
      <c r="B42" s="53"/>
    </row>
    <row r="43" spans="1:27" ht="7.5" customHeight="1">
      <c r="Y43"/>
      <c r="Z43"/>
      <c r="AA43"/>
    </row>
    <row r="44" spans="1:27" ht="15" customHeight="1">
      <c r="A44" s="502" t="s">
        <v>46</v>
      </c>
      <c r="B44" s="502"/>
      <c r="C44" s="502"/>
      <c r="D44" s="502"/>
      <c r="E44" s="502"/>
      <c r="F44" s="535"/>
      <c r="G44" s="535"/>
      <c r="H44" s="535"/>
      <c r="I44" s="535"/>
      <c r="J44" s="535"/>
      <c r="K44" s="535"/>
      <c r="L44" s="535"/>
      <c r="M44" s="535"/>
      <c r="N44" s="535"/>
      <c r="O44" s="502" t="s">
        <v>47</v>
      </c>
      <c r="P44" s="502"/>
      <c r="Q44" s="502"/>
      <c r="R44" s="502" t="s">
        <v>48</v>
      </c>
      <c r="S44" s="502"/>
      <c r="T44" s="502"/>
      <c r="U44" s="502"/>
      <c r="V44" s="502"/>
      <c r="W44" s="502"/>
      <c r="X44" s="502"/>
      <c r="Y44" s="502"/>
      <c r="Z44" s="502"/>
      <c r="AA44" s="502"/>
    </row>
    <row r="45" spans="1:27" ht="15" customHeight="1">
      <c r="A45" s="502"/>
      <c r="B45" s="502"/>
      <c r="C45" s="502"/>
      <c r="D45" s="502"/>
      <c r="E45" s="502"/>
      <c r="F45" s="535"/>
      <c r="G45" s="535"/>
      <c r="H45" s="535"/>
      <c r="I45" s="535"/>
      <c r="J45" s="535"/>
      <c r="K45" s="535"/>
      <c r="L45" s="535"/>
      <c r="M45" s="535"/>
      <c r="N45" s="535"/>
      <c r="O45" s="502"/>
      <c r="P45" s="502"/>
      <c r="Q45" s="502"/>
      <c r="R45" s="502"/>
      <c r="S45" s="502"/>
      <c r="T45" s="502"/>
      <c r="U45" s="502"/>
      <c r="V45" s="502"/>
      <c r="W45" s="502"/>
      <c r="X45" s="502"/>
      <c r="Y45" s="502"/>
      <c r="Z45" s="502"/>
      <c r="AA45" s="502"/>
    </row>
    <row r="46" spans="1:27" ht="15" customHeight="1">
      <c r="A46" s="539" t="s">
        <v>76</v>
      </c>
      <c r="B46" s="540"/>
      <c r="C46" s="540"/>
      <c r="D46" s="540"/>
      <c r="E46" s="541"/>
      <c r="F46" s="329"/>
      <c r="G46" s="330"/>
      <c r="H46" s="330"/>
      <c r="I46" s="330"/>
      <c r="J46" s="330"/>
      <c r="K46" s="330"/>
      <c r="L46" s="330"/>
      <c r="M46" s="330"/>
      <c r="N46" s="330"/>
      <c r="O46" s="330"/>
      <c r="P46" s="330"/>
      <c r="Q46" s="330"/>
      <c r="R46" s="330"/>
      <c r="S46" s="330"/>
      <c r="T46" s="330"/>
      <c r="U46" s="330"/>
      <c r="V46" s="330"/>
      <c r="W46" s="330"/>
      <c r="X46" s="330"/>
      <c r="Y46" s="330"/>
      <c r="Z46" s="330"/>
      <c r="AA46" s="331"/>
    </row>
    <row r="47" spans="1:27" ht="15" customHeight="1">
      <c r="A47" s="542"/>
      <c r="B47" s="543"/>
      <c r="C47" s="543"/>
      <c r="D47" s="543"/>
      <c r="E47" s="544"/>
      <c r="F47" s="332"/>
      <c r="G47" s="333"/>
      <c r="H47" s="333"/>
      <c r="I47" s="333"/>
      <c r="J47" s="333"/>
      <c r="K47" s="333"/>
      <c r="L47" s="333"/>
      <c r="M47" s="333"/>
      <c r="N47" s="333"/>
      <c r="O47" s="333"/>
      <c r="P47" s="333"/>
      <c r="Q47" s="333"/>
      <c r="R47" s="333"/>
      <c r="S47" s="333"/>
      <c r="T47" s="333"/>
      <c r="U47" s="333"/>
      <c r="V47" s="333"/>
      <c r="W47" s="333"/>
      <c r="X47" s="333"/>
      <c r="Y47" s="333"/>
      <c r="Z47" s="333"/>
      <c r="AA47" s="334"/>
    </row>
    <row r="48" spans="1:27" ht="15" customHeight="1">
      <c r="A48" s="473" t="s">
        <v>559</v>
      </c>
      <c r="B48" s="474"/>
      <c r="C48" s="474"/>
      <c r="D48" s="474"/>
      <c r="E48" s="475"/>
      <c r="F48" s="329"/>
      <c r="G48" s="330"/>
      <c r="H48" s="330"/>
      <c r="I48" s="330"/>
      <c r="J48" s="330"/>
      <c r="K48" s="330"/>
      <c r="L48" s="330"/>
      <c r="M48" s="330"/>
      <c r="N48" s="330"/>
      <c r="O48" s="330"/>
      <c r="P48" s="330"/>
      <c r="Q48" s="330"/>
      <c r="R48" s="330"/>
      <c r="S48" s="330"/>
      <c r="T48" s="330"/>
      <c r="U48" s="330"/>
      <c r="V48" s="330"/>
      <c r="W48" s="330"/>
      <c r="X48" s="330"/>
      <c r="Y48" s="330"/>
      <c r="Z48" s="330"/>
      <c r="AA48" s="331"/>
    </row>
    <row r="49" spans="1:27" ht="15" customHeight="1">
      <c r="A49" s="499"/>
      <c r="B49" s="500"/>
      <c r="C49" s="500"/>
      <c r="D49" s="500"/>
      <c r="E49" s="501"/>
      <c r="F49" s="332"/>
      <c r="G49" s="333"/>
      <c r="H49" s="333"/>
      <c r="I49" s="333"/>
      <c r="J49" s="333"/>
      <c r="K49" s="333"/>
      <c r="L49" s="333"/>
      <c r="M49" s="333"/>
      <c r="N49" s="333"/>
      <c r="O49" s="333"/>
      <c r="P49" s="333"/>
      <c r="Q49" s="333"/>
      <c r="R49" s="333"/>
      <c r="S49" s="333"/>
      <c r="T49" s="333"/>
      <c r="U49" s="333"/>
      <c r="V49" s="333"/>
      <c r="W49" s="333"/>
      <c r="X49" s="333"/>
      <c r="Y49" s="333"/>
      <c r="Z49" s="333"/>
      <c r="AA49" s="334"/>
    </row>
    <row r="50" spans="1:27" ht="15" customHeight="1">
      <c r="A50" s="499"/>
      <c r="B50" s="500"/>
      <c r="C50" s="500"/>
      <c r="D50" s="500"/>
      <c r="E50" s="501"/>
      <c r="F50" s="554" t="s">
        <v>78</v>
      </c>
      <c r="G50" s="555"/>
      <c r="H50" s="556"/>
      <c r="I50" s="329"/>
      <c r="J50" s="330"/>
      <c r="K50" s="330"/>
      <c r="L50" s="330"/>
      <c r="M50" s="330"/>
      <c r="N50" s="331"/>
      <c r="O50" s="473" t="s">
        <v>77</v>
      </c>
      <c r="P50" s="545"/>
      <c r="Q50" s="546"/>
      <c r="R50" s="402"/>
      <c r="S50" s="403"/>
      <c r="T50" s="403"/>
      <c r="U50" s="403"/>
      <c r="V50" s="403"/>
      <c r="W50" s="403"/>
      <c r="X50" s="560" t="s">
        <v>49</v>
      </c>
      <c r="Y50" s="560"/>
      <c r="Z50" s="560"/>
      <c r="AA50" s="561"/>
    </row>
    <row r="51" spans="1:27" ht="15" customHeight="1">
      <c r="A51" s="476"/>
      <c r="B51" s="477"/>
      <c r="C51" s="477"/>
      <c r="D51" s="477"/>
      <c r="E51" s="478"/>
      <c r="F51" s="557"/>
      <c r="G51" s="558"/>
      <c r="H51" s="559"/>
      <c r="I51" s="332"/>
      <c r="J51" s="333"/>
      <c r="K51" s="333"/>
      <c r="L51" s="333"/>
      <c r="M51" s="333"/>
      <c r="N51" s="334"/>
      <c r="O51" s="547"/>
      <c r="P51" s="548"/>
      <c r="Q51" s="549"/>
      <c r="R51" s="405"/>
      <c r="S51" s="406"/>
      <c r="T51" s="406"/>
      <c r="U51" s="406"/>
      <c r="V51" s="406"/>
      <c r="W51" s="406"/>
      <c r="X51" s="562"/>
      <c r="Y51" s="562"/>
      <c r="Z51" s="562"/>
      <c r="AA51" s="563"/>
    </row>
    <row r="52" spans="1:27" ht="12.5">
      <c r="Y52"/>
      <c r="Z52"/>
      <c r="AA52"/>
    </row>
    <row r="53" spans="1:27" s="55" customFormat="1" ht="18" customHeight="1">
      <c r="A53" s="4" t="s">
        <v>271</v>
      </c>
      <c r="J53" s="564" t="s">
        <v>152</v>
      </c>
      <c r="K53" s="564"/>
      <c r="L53" s="564"/>
      <c r="M53" s="564"/>
      <c r="N53" s="564"/>
      <c r="O53" s="564"/>
      <c r="P53" s="564"/>
      <c r="Q53" s="564"/>
      <c r="R53" s="564"/>
      <c r="S53" s="564"/>
      <c r="T53" s="564"/>
      <c r="U53" s="564"/>
      <c r="V53" s="564"/>
      <c r="W53" s="564"/>
      <c r="X53" s="564"/>
      <c r="Y53" s="564"/>
      <c r="Z53" s="564"/>
      <c r="AA53" s="564"/>
    </row>
    <row r="54" spans="1:27" ht="11.25" customHeight="1">
      <c r="B54" s="291" t="s">
        <v>39</v>
      </c>
      <c r="C54" s="293" t="s">
        <v>153</v>
      </c>
      <c r="D54" s="294"/>
      <c r="E54" s="294"/>
      <c r="F54" s="294"/>
      <c r="G54" s="294"/>
      <c r="H54" s="294"/>
      <c r="I54" s="294"/>
      <c r="J54" s="294"/>
      <c r="K54" s="294"/>
      <c r="L54" s="294"/>
      <c r="M54" s="294"/>
      <c r="N54" s="294"/>
      <c r="O54" s="294"/>
      <c r="P54" s="294"/>
      <c r="Q54" s="294"/>
      <c r="R54" s="294"/>
      <c r="S54" s="294"/>
      <c r="T54" s="294"/>
      <c r="U54" s="294"/>
      <c r="V54" s="294"/>
      <c r="W54" s="294"/>
      <c r="X54" s="294"/>
      <c r="Y54" s="311"/>
      <c r="Z54" s="312"/>
      <c r="AA54" s="313"/>
    </row>
    <row r="55" spans="1:27" ht="11.25" customHeight="1">
      <c r="B55" s="292"/>
      <c r="C55" s="296"/>
      <c r="D55" s="297"/>
      <c r="E55" s="297"/>
      <c r="F55" s="297"/>
      <c r="G55" s="297"/>
      <c r="H55" s="297"/>
      <c r="I55" s="297"/>
      <c r="J55" s="297"/>
      <c r="K55" s="297"/>
      <c r="L55" s="297"/>
      <c r="M55" s="297"/>
      <c r="N55" s="297"/>
      <c r="O55" s="297"/>
      <c r="P55" s="297"/>
      <c r="Q55" s="297"/>
      <c r="R55" s="297"/>
      <c r="S55" s="297"/>
      <c r="T55" s="297"/>
      <c r="U55" s="297"/>
      <c r="V55" s="297"/>
      <c r="W55" s="297"/>
      <c r="X55" s="297"/>
      <c r="Y55" s="314"/>
      <c r="Z55" s="315"/>
      <c r="AA55" s="316"/>
    </row>
    <row r="56" spans="1:27" ht="30" customHeight="1">
      <c r="B56" s="291" t="s">
        <v>40</v>
      </c>
      <c r="C56" s="293" t="s">
        <v>309</v>
      </c>
      <c r="D56" s="294"/>
      <c r="E56" s="294"/>
      <c r="F56" s="294"/>
      <c r="G56" s="294"/>
      <c r="H56" s="294"/>
      <c r="I56" s="294"/>
      <c r="J56" s="294"/>
      <c r="K56" s="294"/>
      <c r="L56" s="294"/>
      <c r="M56" s="294"/>
      <c r="N56" s="294"/>
      <c r="O56" s="294"/>
      <c r="P56" s="294"/>
      <c r="Q56" s="294"/>
      <c r="R56" s="294"/>
      <c r="S56" s="294"/>
      <c r="T56" s="294"/>
      <c r="U56" s="294"/>
      <c r="V56" s="294"/>
      <c r="W56" s="294"/>
      <c r="X56" s="294"/>
      <c r="Y56" s="311"/>
      <c r="Z56" s="312"/>
      <c r="AA56" s="313"/>
    </row>
    <row r="57" spans="1:27" ht="30" customHeight="1">
      <c r="B57" s="292"/>
      <c r="C57" s="296"/>
      <c r="D57" s="297"/>
      <c r="E57" s="297"/>
      <c r="F57" s="297"/>
      <c r="G57" s="297"/>
      <c r="H57" s="297"/>
      <c r="I57" s="297"/>
      <c r="J57" s="297"/>
      <c r="K57" s="297"/>
      <c r="L57" s="297"/>
      <c r="M57" s="297"/>
      <c r="N57" s="297"/>
      <c r="O57" s="297"/>
      <c r="P57" s="297"/>
      <c r="Q57" s="297"/>
      <c r="R57" s="297"/>
      <c r="S57" s="297"/>
      <c r="T57" s="297"/>
      <c r="U57" s="297"/>
      <c r="V57" s="297"/>
      <c r="W57" s="297"/>
      <c r="X57" s="297"/>
      <c r="Y57" s="314"/>
      <c r="Z57" s="315"/>
      <c r="AA57" s="316"/>
    </row>
    <row r="58" spans="1:27" s="1" customFormat="1" ht="15" customHeight="1">
      <c r="B58" s="291" t="s">
        <v>11</v>
      </c>
      <c r="C58" s="293" t="s">
        <v>560</v>
      </c>
      <c r="D58" s="294"/>
      <c r="E58" s="294"/>
      <c r="F58" s="294"/>
      <c r="G58" s="294"/>
      <c r="H58" s="294"/>
      <c r="I58" s="294"/>
      <c r="J58" s="294"/>
      <c r="K58" s="294"/>
      <c r="L58" s="294"/>
      <c r="M58" s="294"/>
      <c r="N58" s="294"/>
      <c r="O58" s="294"/>
      <c r="P58" s="294"/>
      <c r="Q58" s="294"/>
      <c r="R58" s="294"/>
      <c r="S58" s="294"/>
      <c r="T58" s="294"/>
      <c r="U58" s="294"/>
      <c r="V58" s="294"/>
      <c r="W58" s="294"/>
      <c r="X58" s="294"/>
      <c r="Y58" s="311"/>
      <c r="Z58" s="312"/>
      <c r="AA58" s="313"/>
    </row>
    <row r="59" spans="1:27" s="1" customFormat="1" ht="15" customHeight="1">
      <c r="B59" s="292"/>
      <c r="C59" s="296"/>
      <c r="D59" s="297"/>
      <c r="E59" s="297"/>
      <c r="F59" s="297"/>
      <c r="G59" s="297"/>
      <c r="H59" s="297"/>
      <c r="I59" s="297"/>
      <c r="J59" s="297"/>
      <c r="K59" s="297"/>
      <c r="L59" s="297"/>
      <c r="M59" s="297"/>
      <c r="N59" s="297"/>
      <c r="O59" s="297"/>
      <c r="P59" s="297"/>
      <c r="Q59" s="297"/>
      <c r="R59" s="297"/>
      <c r="S59" s="297"/>
      <c r="T59" s="297"/>
      <c r="U59" s="297"/>
      <c r="V59" s="297"/>
      <c r="W59" s="297"/>
      <c r="X59" s="297"/>
      <c r="Y59" s="314"/>
      <c r="Z59" s="315"/>
      <c r="AA59" s="316"/>
    </row>
    <row r="60" spans="1:27" s="1" customFormat="1" ht="15" customHeight="1">
      <c r="B60" s="291" t="s">
        <v>12</v>
      </c>
      <c r="C60" s="293" t="s">
        <v>140</v>
      </c>
      <c r="D60" s="294"/>
      <c r="E60" s="294"/>
      <c r="F60" s="294"/>
      <c r="G60" s="294"/>
      <c r="H60" s="294"/>
      <c r="I60" s="294"/>
      <c r="J60" s="294"/>
      <c r="K60" s="294"/>
      <c r="L60" s="294"/>
      <c r="M60" s="294"/>
      <c r="N60" s="294"/>
      <c r="O60" s="294"/>
      <c r="P60" s="294"/>
      <c r="Q60" s="294"/>
      <c r="R60" s="294"/>
      <c r="S60" s="294"/>
      <c r="T60" s="294"/>
      <c r="U60" s="294"/>
      <c r="V60" s="294"/>
      <c r="W60" s="294"/>
      <c r="X60" s="294"/>
      <c r="Y60" s="311"/>
      <c r="Z60" s="312"/>
      <c r="AA60" s="313"/>
    </row>
    <row r="61" spans="1:27" s="1" customFormat="1" ht="15" customHeight="1">
      <c r="B61" s="292"/>
      <c r="C61" s="296"/>
      <c r="D61" s="297"/>
      <c r="E61" s="297"/>
      <c r="F61" s="297"/>
      <c r="G61" s="297"/>
      <c r="H61" s="297"/>
      <c r="I61" s="297"/>
      <c r="J61" s="297"/>
      <c r="K61" s="297"/>
      <c r="L61" s="297"/>
      <c r="M61" s="297"/>
      <c r="N61" s="297"/>
      <c r="O61" s="297"/>
      <c r="P61" s="297"/>
      <c r="Q61" s="297"/>
      <c r="R61" s="297"/>
      <c r="S61" s="297"/>
      <c r="T61" s="297"/>
      <c r="U61" s="297"/>
      <c r="V61" s="297"/>
      <c r="W61" s="297"/>
      <c r="X61" s="297"/>
      <c r="Y61" s="314"/>
      <c r="Z61" s="315"/>
      <c r="AA61" s="316"/>
    </row>
    <row r="62" spans="1:27" s="1" customFormat="1" ht="12.75" customHeight="1">
      <c r="B62" s="51"/>
      <c r="C62" s="49"/>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s="57" customFormat="1" ht="12.75" customHeight="1">
      <c r="B63" s="58"/>
      <c r="C63" s="59"/>
      <c r="D63" s="59"/>
      <c r="E63" s="59"/>
      <c r="F63" s="59"/>
      <c r="G63" s="59"/>
    </row>
    <row r="64" spans="1:27" ht="12.75" customHeight="1">
      <c r="A64" s="538" t="s">
        <v>56</v>
      </c>
      <c r="B64" s="538"/>
      <c r="C64" s="538"/>
      <c r="D64" s="538"/>
      <c r="E64" s="538"/>
      <c r="F64" s="538"/>
      <c r="G64" s="538"/>
      <c r="H64" s="538"/>
      <c r="I64" s="538"/>
      <c r="Y64" s="60"/>
      <c r="Z64" s="60"/>
      <c r="AA64" s="60"/>
    </row>
    <row r="65" spans="1:27" ht="12.75" customHeight="1">
      <c r="A65" s="538"/>
      <c r="B65" s="538"/>
      <c r="C65" s="538"/>
      <c r="D65" s="538"/>
      <c r="E65" s="538"/>
      <c r="F65" s="538"/>
      <c r="G65" s="538"/>
      <c r="H65" s="538"/>
      <c r="I65" s="538"/>
      <c r="Y65" s="60"/>
      <c r="Z65" s="60"/>
      <c r="AA65" s="60"/>
    </row>
    <row r="66" spans="1:27" ht="15" customHeight="1">
      <c r="A66" s="8"/>
      <c r="B66" s="291" t="s">
        <v>39</v>
      </c>
      <c r="C66" s="293" t="s">
        <v>141</v>
      </c>
      <c r="D66" s="294"/>
      <c r="E66" s="294"/>
      <c r="F66" s="294"/>
      <c r="G66" s="294"/>
      <c r="H66" s="294"/>
      <c r="I66" s="294"/>
      <c r="J66" s="294"/>
      <c r="K66" s="294"/>
      <c r="L66" s="294"/>
      <c r="M66" s="294"/>
      <c r="N66" s="294"/>
      <c r="O66" s="294"/>
      <c r="P66" s="294"/>
      <c r="Q66" s="294"/>
      <c r="R66" s="294"/>
      <c r="S66" s="294"/>
      <c r="T66" s="294"/>
      <c r="U66" s="294"/>
      <c r="V66" s="294"/>
      <c r="W66" s="294"/>
      <c r="X66" s="295"/>
      <c r="Y66" s="408"/>
      <c r="Z66" s="408"/>
      <c r="AA66" s="408"/>
    </row>
    <row r="67" spans="1:27" ht="15" customHeight="1">
      <c r="A67" s="8"/>
      <c r="B67" s="292"/>
      <c r="C67" s="296"/>
      <c r="D67" s="297"/>
      <c r="E67" s="297"/>
      <c r="F67" s="297"/>
      <c r="G67" s="297"/>
      <c r="H67" s="297"/>
      <c r="I67" s="297"/>
      <c r="J67" s="297"/>
      <c r="K67" s="297"/>
      <c r="L67" s="297"/>
      <c r="M67" s="297"/>
      <c r="N67" s="297"/>
      <c r="O67" s="297"/>
      <c r="P67" s="297"/>
      <c r="Q67" s="297"/>
      <c r="R67" s="297"/>
      <c r="S67" s="297"/>
      <c r="T67" s="297"/>
      <c r="U67" s="297"/>
      <c r="V67" s="297"/>
      <c r="W67" s="297"/>
      <c r="X67" s="298"/>
      <c r="Y67" s="408"/>
      <c r="Z67" s="408"/>
      <c r="AA67" s="408"/>
    </row>
    <row r="68" spans="1:27" ht="12.75" customHeight="1">
      <c r="A68" s="8"/>
      <c r="B68" s="29" t="s">
        <v>27</v>
      </c>
      <c r="C68" s="286"/>
      <c r="D68" s="286"/>
      <c r="E68" s="286"/>
      <c r="F68" s="286"/>
      <c r="G68" s="286"/>
      <c r="H68" s="286"/>
      <c r="I68" s="286"/>
      <c r="J68" s="286"/>
      <c r="K68" s="286"/>
      <c r="L68" s="286"/>
      <c r="M68" s="286"/>
      <c r="N68" s="286"/>
      <c r="O68" s="286"/>
      <c r="P68" s="286"/>
      <c r="Q68" s="286"/>
      <c r="R68" s="286"/>
      <c r="S68" s="286"/>
      <c r="T68" s="286"/>
      <c r="U68" s="286"/>
      <c r="V68" s="286"/>
      <c r="W68" s="286"/>
      <c r="X68" s="286"/>
      <c r="Y68" s="281"/>
      <c r="Z68" s="281"/>
      <c r="AA68" s="281"/>
    </row>
    <row r="69" spans="1:27" ht="15" customHeight="1">
      <c r="A69" s="8"/>
      <c r="B69" s="291" t="s">
        <v>53</v>
      </c>
      <c r="C69" s="351" t="s">
        <v>143</v>
      </c>
      <c r="D69" s="352"/>
      <c r="E69" s="352"/>
      <c r="F69" s="352"/>
      <c r="G69" s="352"/>
      <c r="H69" s="352"/>
      <c r="I69" s="352"/>
      <c r="J69" s="352"/>
      <c r="K69" s="352"/>
      <c r="L69" s="352"/>
      <c r="M69" s="352"/>
      <c r="N69" s="352"/>
      <c r="O69" s="352"/>
      <c r="P69" s="352"/>
      <c r="Q69" s="352"/>
      <c r="R69" s="352"/>
      <c r="S69" s="352"/>
      <c r="T69" s="352"/>
      <c r="U69" s="352"/>
      <c r="V69" s="352"/>
      <c r="W69" s="352"/>
      <c r="X69" s="353"/>
      <c r="Y69" s="299"/>
      <c r="Z69" s="300"/>
      <c r="AA69" s="301"/>
    </row>
    <row r="70" spans="1:27" ht="15" customHeight="1">
      <c r="A70" s="8"/>
      <c r="B70" s="349"/>
      <c r="C70" s="551"/>
      <c r="D70" s="552"/>
      <c r="E70" s="552"/>
      <c r="F70" s="552"/>
      <c r="G70" s="552"/>
      <c r="H70" s="552"/>
      <c r="I70" s="552"/>
      <c r="J70" s="552"/>
      <c r="K70" s="552"/>
      <c r="L70" s="552"/>
      <c r="M70" s="552"/>
      <c r="N70" s="552"/>
      <c r="O70" s="552"/>
      <c r="P70" s="552"/>
      <c r="Q70" s="552"/>
      <c r="R70" s="552"/>
      <c r="S70" s="552"/>
      <c r="T70" s="552"/>
      <c r="U70" s="552"/>
      <c r="V70" s="552"/>
      <c r="W70" s="552"/>
      <c r="X70" s="553"/>
      <c r="Y70" s="302"/>
      <c r="Z70" s="303"/>
      <c r="AA70" s="304"/>
    </row>
    <row r="71" spans="1:27" s="62" customFormat="1" ht="13.5" customHeight="1">
      <c r="A71" s="8"/>
      <c r="B71" s="349"/>
      <c r="C71" s="61" t="s">
        <v>79</v>
      </c>
      <c r="D71" s="61" t="s">
        <v>80</v>
      </c>
      <c r="F71" s="61"/>
      <c r="G71" s="61"/>
      <c r="H71" s="61"/>
      <c r="I71" s="61"/>
      <c r="J71" s="61"/>
      <c r="K71" s="61"/>
      <c r="L71" s="61"/>
      <c r="M71" s="61"/>
      <c r="N71" s="61"/>
      <c r="O71" s="61"/>
      <c r="P71" s="61"/>
      <c r="Q71" s="61"/>
      <c r="R71" s="61"/>
      <c r="S71" s="61"/>
      <c r="T71" s="61"/>
      <c r="U71" s="61"/>
      <c r="V71" s="61"/>
      <c r="W71" s="61"/>
      <c r="X71" s="63"/>
      <c r="Y71" s="302"/>
      <c r="Z71" s="303"/>
      <c r="AA71" s="304"/>
    </row>
    <row r="72" spans="1:27" s="62" customFormat="1" ht="13.5" customHeight="1">
      <c r="A72" s="8"/>
      <c r="B72" s="349"/>
      <c r="C72" s="64"/>
      <c r="D72" s="65" t="s">
        <v>81</v>
      </c>
      <c r="E72" s="61" t="s">
        <v>82</v>
      </c>
      <c r="G72" s="61"/>
      <c r="H72" s="61"/>
      <c r="I72" s="61"/>
      <c r="J72" s="61"/>
      <c r="K72" s="61"/>
      <c r="L72" s="61"/>
      <c r="M72" s="61"/>
      <c r="N72" s="61"/>
      <c r="O72" s="61"/>
      <c r="P72" s="61"/>
      <c r="Q72" s="61"/>
      <c r="R72" s="61"/>
      <c r="S72" s="61"/>
      <c r="T72" s="61"/>
      <c r="U72" s="61"/>
      <c r="V72" s="61"/>
      <c r="W72" s="61"/>
      <c r="X72" s="63"/>
      <c r="Y72" s="302"/>
      <c r="Z72" s="303"/>
      <c r="AA72" s="304"/>
    </row>
    <row r="73" spans="1:27" s="62" customFormat="1" ht="13.5" customHeight="1">
      <c r="A73" s="8"/>
      <c r="B73" s="349"/>
      <c r="C73" s="64"/>
      <c r="D73" s="65" t="s">
        <v>83</v>
      </c>
      <c r="E73" s="363" t="s">
        <v>561</v>
      </c>
      <c r="F73" s="363"/>
      <c r="G73" s="363"/>
      <c r="H73" s="363"/>
      <c r="I73" s="363"/>
      <c r="J73" s="363"/>
      <c r="K73" s="363"/>
      <c r="L73" s="363"/>
      <c r="M73" s="363"/>
      <c r="N73" s="363"/>
      <c r="O73" s="363"/>
      <c r="P73" s="363"/>
      <c r="Q73" s="363"/>
      <c r="R73" s="363"/>
      <c r="S73" s="363"/>
      <c r="T73" s="363"/>
      <c r="U73" s="363"/>
      <c r="V73" s="363"/>
      <c r="W73" s="363"/>
      <c r="X73" s="364"/>
      <c r="Y73" s="370"/>
      <c r="Z73" s="371"/>
      <c r="AA73" s="372"/>
    </row>
    <row r="74" spans="1:27" s="62" customFormat="1" ht="13.5" customHeight="1">
      <c r="A74" s="8"/>
      <c r="B74" s="349"/>
      <c r="C74" s="64"/>
      <c r="D74" s="61"/>
      <c r="E74" s="363"/>
      <c r="F74" s="363"/>
      <c r="G74" s="363"/>
      <c r="H74" s="363"/>
      <c r="I74" s="363"/>
      <c r="J74" s="363"/>
      <c r="K74" s="363"/>
      <c r="L74" s="363"/>
      <c r="M74" s="363"/>
      <c r="N74" s="363"/>
      <c r="O74" s="363"/>
      <c r="P74" s="363"/>
      <c r="Q74" s="363"/>
      <c r="R74" s="363"/>
      <c r="S74" s="363"/>
      <c r="T74" s="363"/>
      <c r="U74" s="363"/>
      <c r="V74" s="363"/>
      <c r="W74" s="363"/>
      <c r="X74" s="364"/>
      <c r="Y74" s="370"/>
      <c r="Z74" s="371"/>
      <c r="AA74" s="372"/>
    </row>
    <row r="75" spans="1:27" s="62" customFormat="1" ht="13.5" customHeight="1">
      <c r="A75" s="8"/>
      <c r="B75" s="349"/>
      <c r="C75" s="61" t="s">
        <v>84</v>
      </c>
      <c r="D75" s="61" t="s">
        <v>85</v>
      </c>
      <c r="F75" s="61"/>
      <c r="G75" s="61"/>
      <c r="H75" s="61"/>
      <c r="I75" s="61"/>
      <c r="J75" s="61"/>
      <c r="K75" s="61"/>
      <c r="L75" s="61"/>
      <c r="M75" s="61"/>
      <c r="N75" s="61"/>
      <c r="O75" s="61"/>
      <c r="P75" s="61"/>
      <c r="Q75" s="61"/>
      <c r="R75" s="61"/>
      <c r="S75" s="61"/>
      <c r="T75" s="61"/>
      <c r="U75" s="61"/>
      <c r="V75" s="61"/>
      <c r="W75" s="61"/>
      <c r="X75" s="63"/>
      <c r="Y75" s="370"/>
      <c r="Z75" s="371"/>
      <c r="AA75" s="372"/>
    </row>
    <row r="76" spans="1:27" s="62" customFormat="1" ht="13.5" customHeight="1">
      <c r="A76" s="8"/>
      <c r="B76" s="349"/>
      <c r="C76" s="64"/>
      <c r="D76" s="363" t="s">
        <v>151</v>
      </c>
      <c r="E76" s="363"/>
      <c r="F76" s="363"/>
      <c r="G76" s="363"/>
      <c r="H76" s="363"/>
      <c r="I76" s="363"/>
      <c r="J76" s="363"/>
      <c r="K76" s="363"/>
      <c r="L76" s="363"/>
      <c r="M76" s="363"/>
      <c r="N76" s="363"/>
      <c r="O76" s="363"/>
      <c r="P76" s="363"/>
      <c r="Q76" s="363"/>
      <c r="R76" s="363"/>
      <c r="S76" s="363"/>
      <c r="T76" s="363"/>
      <c r="U76" s="363"/>
      <c r="V76" s="363"/>
      <c r="W76" s="363"/>
      <c r="X76" s="364"/>
      <c r="Y76" s="370"/>
      <c r="Z76" s="371"/>
      <c r="AA76" s="372"/>
    </row>
    <row r="77" spans="1:27" ht="11.25" customHeight="1">
      <c r="A77" s="8"/>
      <c r="B77" s="291" t="s">
        <v>41</v>
      </c>
      <c r="C77" s="293" t="s">
        <v>142</v>
      </c>
      <c r="D77" s="294"/>
      <c r="E77" s="294"/>
      <c r="F77" s="294"/>
      <c r="G77" s="294"/>
      <c r="H77" s="294"/>
      <c r="I77" s="294"/>
      <c r="J77" s="294"/>
      <c r="K77" s="294"/>
      <c r="L77" s="294"/>
      <c r="M77" s="294"/>
      <c r="N77" s="294"/>
      <c r="O77" s="294"/>
      <c r="P77" s="294"/>
      <c r="Q77" s="294"/>
      <c r="R77" s="294"/>
      <c r="S77" s="294"/>
      <c r="T77" s="294"/>
      <c r="U77" s="294"/>
      <c r="V77" s="294"/>
      <c r="W77" s="294"/>
      <c r="X77" s="295"/>
      <c r="Y77" s="408"/>
      <c r="Z77" s="408"/>
      <c r="AA77" s="408"/>
    </row>
    <row r="78" spans="1:27" ht="11.25" customHeight="1">
      <c r="A78" s="8"/>
      <c r="B78" s="292"/>
      <c r="C78" s="296"/>
      <c r="D78" s="297"/>
      <c r="E78" s="297"/>
      <c r="F78" s="297"/>
      <c r="G78" s="297"/>
      <c r="H78" s="297"/>
      <c r="I78" s="297"/>
      <c r="J78" s="297"/>
      <c r="K78" s="297"/>
      <c r="L78" s="297"/>
      <c r="M78" s="297"/>
      <c r="N78" s="297"/>
      <c r="O78" s="297"/>
      <c r="P78" s="297"/>
      <c r="Q78" s="297"/>
      <c r="R78" s="297"/>
      <c r="S78" s="297"/>
      <c r="T78" s="297"/>
      <c r="U78" s="297"/>
      <c r="V78" s="297"/>
      <c r="W78" s="297"/>
      <c r="X78" s="298"/>
      <c r="Y78" s="408"/>
      <c r="Z78" s="408"/>
      <c r="AA78" s="408"/>
    </row>
    <row r="79" spans="1:27" ht="12.75" customHeight="1">
      <c r="A79" s="8"/>
      <c r="B79" s="45"/>
      <c r="C79" s="66"/>
      <c r="D79" s="66"/>
      <c r="E79" s="66"/>
      <c r="F79" s="66"/>
      <c r="G79" s="66"/>
      <c r="H79" s="66"/>
      <c r="I79" s="66"/>
      <c r="J79" s="66"/>
      <c r="K79" s="66"/>
      <c r="L79" s="66"/>
      <c r="M79" s="66"/>
      <c r="N79" s="66"/>
      <c r="O79" s="66"/>
      <c r="P79" s="66"/>
      <c r="Q79" s="66"/>
      <c r="R79" s="66"/>
      <c r="S79" s="66"/>
      <c r="T79" s="66"/>
      <c r="U79" s="66"/>
      <c r="V79" s="66"/>
      <c r="W79" s="66"/>
      <c r="X79" s="66"/>
      <c r="Y79" s="40"/>
      <c r="Z79" s="40"/>
      <c r="AA79" s="40"/>
    </row>
    <row r="80" spans="1:27" ht="12.75" customHeight="1">
      <c r="A80" s="8"/>
      <c r="B80" s="45"/>
      <c r="C80" s="286"/>
      <c r="D80" s="286"/>
      <c r="E80" s="286"/>
      <c r="F80" s="286"/>
      <c r="G80" s="286"/>
      <c r="H80" s="286"/>
      <c r="I80" s="286"/>
      <c r="J80" s="286"/>
      <c r="K80" s="286"/>
      <c r="L80" s="286"/>
      <c r="M80" s="286"/>
      <c r="N80" s="286"/>
      <c r="O80" s="286"/>
      <c r="P80" s="286"/>
      <c r="Q80" s="286"/>
      <c r="R80" s="286"/>
      <c r="S80" s="286"/>
      <c r="T80" s="286"/>
      <c r="U80" s="286"/>
      <c r="V80" s="286"/>
      <c r="W80" s="286"/>
      <c r="X80" s="286"/>
      <c r="Y80" s="39"/>
      <c r="Z80" s="39"/>
      <c r="AA80" s="39"/>
    </row>
    <row r="81" spans="1:27" ht="21" customHeight="1">
      <c r="A81" s="288" t="s">
        <v>57</v>
      </c>
      <c r="B81" s="288"/>
      <c r="C81" s="288"/>
      <c r="D81" s="288"/>
      <c r="E81" s="288"/>
      <c r="F81" s="288"/>
      <c r="G81" s="288"/>
      <c r="H81" s="288"/>
      <c r="I81" s="288"/>
      <c r="Y81" s="281"/>
      <c r="Z81" s="281"/>
      <c r="AA81" s="281"/>
    </row>
    <row r="82" spans="1:27" s="7" customFormat="1" ht="18" customHeight="1">
      <c r="A82" s="4" t="s">
        <v>299</v>
      </c>
      <c r="B82" s="5"/>
      <c r="C82" s="67"/>
      <c r="D82" s="67"/>
      <c r="E82" s="67"/>
      <c r="F82" s="67"/>
      <c r="G82" s="67"/>
      <c r="H82" s="67"/>
      <c r="I82" s="67"/>
      <c r="N82"/>
      <c r="O82"/>
      <c r="P82"/>
      <c r="Q82"/>
      <c r="R82"/>
      <c r="S82"/>
      <c r="T82"/>
      <c r="U82"/>
      <c r="Y82" s="60"/>
      <c r="Z82" s="60"/>
      <c r="AA82" s="60"/>
    </row>
    <row r="83" spans="1:27" ht="30" customHeight="1">
      <c r="B83" s="291" t="s">
        <v>39</v>
      </c>
      <c r="C83" s="351" t="s">
        <v>113</v>
      </c>
      <c r="D83" s="352"/>
      <c r="E83" s="352"/>
      <c r="F83" s="352"/>
      <c r="G83" s="352"/>
      <c r="H83" s="352"/>
      <c r="I83" s="352"/>
      <c r="J83" s="352"/>
      <c r="K83" s="352"/>
      <c r="L83" s="352"/>
      <c r="M83" s="352"/>
      <c r="N83" s="352"/>
      <c r="O83" s="352"/>
      <c r="P83" s="352"/>
      <c r="Q83" s="352"/>
      <c r="R83" s="352"/>
      <c r="S83" s="352"/>
      <c r="T83" s="352"/>
      <c r="U83" s="352"/>
      <c r="V83" s="352"/>
      <c r="W83" s="352"/>
      <c r="X83" s="353"/>
      <c r="Y83" s="299"/>
      <c r="Z83" s="300"/>
      <c r="AA83" s="301"/>
    </row>
    <row r="84" spans="1:27" ht="30" customHeight="1">
      <c r="B84" s="292"/>
      <c r="C84" s="354"/>
      <c r="D84" s="355"/>
      <c r="E84" s="355"/>
      <c r="F84" s="355"/>
      <c r="G84" s="355"/>
      <c r="H84" s="355"/>
      <c r="I84" s="355"/>
      <c r="J84" s="355"/>
      <c r="K84" s="355"/>
      <c r="L84" s="355"/>
      <c r="M84" s="355"/>
      <c r="N84" s="355"/>
      <c r="O84" s="355"/>
      <c r="P84" s="355"/>
      <c r="Q84" s="355"/>
      <c r="R84" s="355"/>
      <c r="S84" s="355"/>
      <c r="T84" s="355"/>
      <c r="U84" s="355"/>
      <c r="V84" s="355"/>
      <c r="W84" s="355"/>
      <c r="X84" s="356"/>
      <c r="Y84" s="305"/>
      <c r="Z84" s="306"/>
      <c r="AA84" s="307"/>
    </row>
    <row r="85" spans="1:27" ht="15" customHeight="1">
      <c r="B85" s="291" t="s">
        <v>40</v>
      </c>
      <c r="C85" s="351" t="s">
        <v>114</v>
      </c>
      <c r="D85" s="352"/>
      <c r="E85" s="352"/>
      <c r="F85" s="352"/>
      <c r="G85" s="352"/>
      <c r="H85" s="352"/>
      <c r="I85" s="352"/>
      <c r="J85" s="352"/>
      <c r="K85" s="352"/>
      <c r="L85" s="352"/>
      <c r="M85" s="352"/>
      <c r="N85" s="352"/>
      <c r="O85" s="352"/>
      <c r="P85" s="352"/>
      <c r="Q85" s="352"/>
      <c r="R85" s="352"/>
      <c r="S85" s="352"/>
      <c r="T85" s="352"/>
      <c r="U85" s="352"/>
      <c r="V85" s="352"/>
      <c r="W85" s="352"/>
      <c r="X85" s="353"/>
      <c r="Y85" s="299"/>
      <c r="Z85" s="300"/>
      <c r="AA85" s="301"/>
    </row>
    <row r="86" spans="1:27" ht="15" customHeight="1">
      <c r="B86" s="292"/>
      <c r="C86" s="354"/>
      <c r="D86" s="355"/>
      <c r="E86" s="355"/>
      <c r="F86" s="355"/>
      <c r="G86" s="355"/>
      <c r="H86" s="355"/>
      <c r="I86" s="355"/>
      <c r="J86" s="355"/>
      <c r="K86" s="355"/>
      <c r="L86" s="355"/>
      <c r="M86" s="355"/>
      <c r="N86" s="355"/>
      <c r="O86" s="355"/>
      <c r="P86" s="355"/>
      <c r="Q86" s="355"/>
      <c r="R86" s="355"/>
      <c r="S86" s="355"/>
      <c r="T86" s="355"/>
      <c r="U86" s="355"/>
      <c r="V86" s="355"/>
      <c r="W86" s="355"/>
      <c r="X86" s="356"/>
      <c r="Y86" s="305"/>
      <c r="Z86" s="306"/>
      <c r="AA86" s="307"/>
    </row>
    <row r="87" spans="1:27" ht="14.25" customHeight="1">
      <c r="B87" s="291" t="s">
        <v>11</v>
      </c>
      <c r="C87" s="351" t="s">
        <v>115</v>
      </c>
      <c r="D87" s="352"/>
      <c r="E87" s="352"/>
      <c r="F87" s="352"/>
      <c r="G87" s="352"/>
      <c r="H87" s="352"/>
      <c r="I87" s="352"/>
      <c r="J87" s="352"/>
      <c r="K87" s="352"/>
      <c r="L87" s="352"/>
      <c r="M87" s="352"/>
      <c r="N87" s="352"/>
      <c r="O87" s="352"/>
      <c r="P87" s="352"/>
      <c r="Q87" s="352"/>
      <c r="R87" s="352"/>
      <c r="S87" s="352"/>
      <c r="T87" s="352"/>
      <c r="U87" s="352"/>
      <c r="V87" s="352"/>
      <c r="W87" s="352"/>
      <c r="X87" s="353"/>
      <c r="Y87" s="299"/>
      <c r="Z87" s="300"/>
      <c r="AA87" s="301"/>
    </row>
    <row r="88" spans="1:27" s="62" customFormat="1" ht="13.5" customHeight="1">
      <c r="B88" s="349"/>
      <c r="C88" s="68" t="s">
        <v>116</v>
      </c>
      <c r="D88" s="69" t="s">
        <v>117</v>
      </c>
      <c r="F88" s="70"/>
      <c r="G88" s="70"/>
      <c r="H88" s="70"/>
      <c r="I88" s="70"/>
      <c r="J88" s="70"/>
      <c r="K88" s="70"/>
      <c r="L88" s="70"/>
      <c r="M88" s="70"/>
      <c r="N88" s="70"/>
      <c r="O88" s="70"/>
      <c r="P88" s="70"/>
      <c r="Q88" s="70"/>
      <c r="R88" s="70"/>
      <c r="S88" s="70"/>
      <c r="T88" s="70"/>
      <c r="U88" s="70"/>
      <c r="V88" s="70"/>
      <c r="W88" s="70"/>
      <c r="X88" s="70"/>
      <c r="Y88" s="302"/>
      <c r="Z88" s="303"/>
      <c r="AA88" s="304"/>
    </row>
    <row r="89" spans="1:27" s="62" customFormat="1" ht="13.5" customHeight="1">
      <c r="B89" s="349"/>
      <c r="C89" s="68" t="s">
        <v>118</v>
      </c>
      <c r="D89" s="69" t="s">
        <v>119</v>
      </c>
      <c r="F89" s="70"/>
      <c r="G89" s="70"/>
      <c r="H89" s="70"/>
      <c r="I89" s="70"/>
      <c r="J89" s="70"/>
      <c r="K89" s="70"/>
      <c r="L89" s="70"/>
      <c r="M89" s="70"/>
      <c r="N89" s="70"/>
      <c r="O89" s="70"/>
      <c r="P89" s="70"/>
      <c r="Q89" s="70"/>
      <c r="R89" s="70"/>
      <c r="S89" s="70"/>
      <c r="T89" s="70"/>
      <c r="U89" s="70"/>
      <c r="V89" s="70"/>
      <c r="W89" s="70"/>
      <c r="X89" s="70"/>
      <c r="Y89" s="302"/>
      <c r="Z89" s="303"/>
      <c r="AA89" s="304"/>
    </row>
    <row r="90" spans="1:27" s="62" customFormat="1" ht="13.5" customHeight="1">
      <c r="B90" s="349"/>
      <c r="C90" s="68" t="s">
        <v>120</v>
      </c>
      <c r="D90" s="69" t="s">
        <v>131</v>
      </c>
      <c r="F90" s="70"/>
      <c r="G90" s="70"/>
      <c r="H90" s="70"/>
      <c r="I90" s="70"/>
      <c r="J90" s="70"/>
      <c r="K90" s="70"/>
      <c r="L90" s="70"/>
      <c r="M90" s="70"/>
      <c r="N90" s="70"/>
      <c r="O90" s="70"/>
      <c r="P90" s="70"/>
      <c r="Q90" s="70"/>
      <c r="R90" s="70"/>
      <c r="S90" s="70"/>
      <c r="T90" s="70"/>
      <c r="U90" s="70"/>
      <c r="V90" s="70"/>
      <c r="W90" s="70"/>
      <c r="X90" s="70"/>
      <c r="Y90" s="302"/>
      <c r="Z90" s="303"/>
      <c r="AA90" s="304"/>
    </row>
    <row r="91" spans="1:27" s="62" customFormat="1" ht="13.5" customHeight="1">
      <c r="B91" s="349"/>
      <c r="C91" s="68" t="s">
        <v>121</v>
      </c>
      <c r="D91" s="69" t="s">
        <v>122</v>
      </c>
      <c r="F91" s="70"/>
      <c r="G91" s="70"/>
      <c r="H91" s="70"/>
      <c r="I91" s="70"/>
      <c r="J91" s="70"/>
      <c r="K91" s="70"/>
      <c r="L91" s="70"/>
      <c r="M91" s="70"/>
      <c r="N91" s="70"/>
      <c r="O91" s="70"/>
      <c r="P91" s="70"/>
      <c r="Q91" s="70"/>
      <c r="R91" s="70"/>
      <c r="S91" s="70"/>
      <c r="T91" s="70"/>
      <c r="U91" s="70"/>
      <c r="V91" s="70"/>
      <c r="W91" s="70"/>
      <c r="X91" s="70"/>
      <c r="Y91" s="302"/>
      <c r="Z91" s="303"/>
      <c r="AA91" s="304"/>
    </row>
    <row r="92" spans="1:27" s="62" customFormat="1" ht="13.5" customHeight="1">
      <c r="B92" s="349"/>
      <c r="C92" s="68" t="s">
        <v>123</v>
      </c>
      <c r="D92" s="69" t="s">
        <v>124</v>
      </c>
      <c r="F92" s="70"/>
      <c r="G92" s="70"/>
      <c r="H92" s="70"/>
      <c r="I92" s="70"/>
      <c r="J92" s="70"/>
      <c r="K92" s="70"/>
      <c r="L92" s="70"/>
      <c r="M92" s="70"/>
      <c r="N92" s="70"/>
      <c r="O92" s="70"/>
      <c r="P92" s="70"/>
      <c r="Q92" s="70"/>
      <c r="R92" s="70"/>
      <c r="S92" s="70"/>
      <c r="T92" s="70"/>
      <c r="U92" s="70"/>
      <c r="V92" s="70"/>
      <c r="W92" s="70"/>
      <c r="X92" s="70"/>
      <c r="Y92" s="302"/>
      <c r="Z92" s="303"/>
      <c r="AA92" s="304"/>
    </row>
    <row r="93" spans="1:27" s="62" customFormat="1" ht="13.5" customHeight="1">
      <c r="B93" s="349"/>
      <c r="C93" s="68" t="s">
        <v>125</v>
      </c>
      <c r="D93" s="69" t="s">
        <v>126</v>
      </c>
      <c r="F93" s="70"/>
      <c r="G93" s="70"/>
      <c r="H93" s="70"/>
      <c r="I93" s="70"/>
      <c r="J93" s="70"/>
      <c r="K93" s="70"/>
      <c r="L93" s="70"/>
      <c r="M93" s="70"/>
      <c r="N93" s="70"/>
      <c r="O93" s="70"/>
      <c r="P93" s="70"/>
      <c r="Q93" s="70"/>
      <c r="R93" s="70"/>
      <c r="S93" s="70"/>
      <c r="T93" s="70"/>
      <c r="U93" s="70"/>
      <c r="V93" s="70"/>
      <c r="W93" s="70"/>
      <c r="X93" s="70"/>
      <c r="Y93" s="302"/>
      <c r="Z93" s="303"/>
      <c r="AA93" s="304"/>
    </row>
    <row r="94" spans="1:27" s="62" customFormat="1" ht="13.5" customHeight="1">
      <c r="B94" s="349"/>
      <c r="C94" s="68" t="s">
        <v>127</v>
      </c>
      <c r="D94" s="69" t="s">
        <v>128</v>
      </c>
      <c r="F94" s="70"/>
      <c r="G94" s="70"/>
      <c r="H94" s="70"/>
      <c r="I94" s="70"/>
      <c r="J94" s="70"/>
      <c r="K94" s="70"/>
      <c r="L94" s="70"/>
      <c r="M94" s="70"/>
      <c r="N94" s="70"/>
      <c r="O94" s="70"/>
      <c r="P94" s="70"/>
      <c r="Q94" s="70"/>
      <c r="R94" s="70"/>
      <c r="S94" s="70"/>
      <c r="T94" s="70"/>
      <c r="U94" s="70"/>
      <c r="V94" s="70"/>
      <c r="W94" s="70"/>
      <c r="X94" s="70"/>
      <c r="Y94" s="302"/>
      <c r="Z94" s="303"/>
      <c r="AA94" s="304"/>
    </row>
    <row r="95" spans="1:27" s="62" customFormat="1" ht="13.5" customHeight="1">
      <c r="B95" s="292"/>
      <c r="C95" s="71" t="s">
        <v>129</v>
      </c>
      <c r="D95" s="72" t="s">
        <v>130</v>
      </c>
      <c r="E95" s="73"/>
      <c r="F95" s="74"/>
      <c r="G95" s="74"/>
      <c r="H95" s="74"/>
      <c r="I95" s="74"/>
      <c r="J95" s="74"/>
      <c r="K95" s="74"/>
      <c r="L95" s="74"/>
      <c r="M95" s="74"/>
      <c r="N95" s="74"/>
      <c r="O95" s="74"/>
      <c r="P95" s="74"/>
      <c r="Q95" s="74"/>
      <c r="R95" s="74"/>
      <c r="S95" s="74"/>
      <c r="T95" s="74"/>
      <c r="U95" s="74"/>
      <c r="V95" s="74"/>
      <c r="W95" s="74"/>
      <c r="X95" s="74"/>
      <c r="Y95" s="305"/>
      <c r="Z95" s="306"/>
      <c r="AA95" s="307"/>
    </row>
    <row r="96" spans="1:27" ht="15" customHeight="1">
      <c r="B96" s="291" t="s">
        <v>42</v>
      </c>
      <c r="C96" s="351" t="s">
        <v>132</v>
      </c>
      <c r="D96" s="352"/>
      <c r="E96" s="352"/>
      <c r="F96" s="352"/>
      <c r="G96" s="352"/>
      <c r="H96" s="352"/>
      <c r="I96" s="352"/>
      <c r="J96" s="352"/>
      <c r="K96" s="352"/>
      <c r="L96" s="352"/>
      <c r="M96" s="352"/>
      <c r="N96" s="352"/>
      <c r="O96" s="352"/>
      <c r="P96" s="352"/>
      <c r="Q96" s="352"/>
      <c r="R96" s="352"/>
      <c r="S96" s="352"/>
      <c r="T96" s="352"/>
      <c r="U96" s="352"/>
      <c r="V96" s="352"/>
      <c r="W96" s="352"/>
      <c r="X96" s="353"/>
      <c r="Y96" s="299"/>
      <c r="Z96" s="300"/>
      <c r="AA96" s="301"/>
    </row>
    <row r="97" spans="1:27" ht="15" customHeight="1">
      <c r="B97" s="292"/>
      <c r="C97" s="354"/>
      <c r="D97" s="355"/>
      <c r="E97" s="355"/>
      <c r="F97" s="355"/>
      <c r="G97" s="355"/>
      <c r="H97" s="355"/>
      <c r="I97" s="355"/>
      <c r="J97" s="355"/>
      <c r="K97" s="355"/>
      <c r="L97" s="355"/>
      <c r="M97" s="355"/>
      <c r="N97" s="355"/>
      <c r="O97" s="355"/>
      <c r="P97" s="355"/>
      <c r="Q97" s="355"/>
      <c r="R97" s="355"/>
      <c r="S97" s="355"/>
      <c r="T97" s="355"/>
      <c r="U97" s="355"/>
      <c r="V97" s="355"/>
      <c r="W97" s="355"/>
      <c r="X97" s="356"/>
      <c r="Y97" s="305"/>
      <c r="Z97" s="306"/>
      <c r="AA97" s="307"/>
    </row>
    <row r="98" spans="1:27" ht="13" customHeight="1">
      <c r="Y98" s="60"/>
      <c r="Z98" s="60"/>
      <c r="AA98" s="60"/>
    </row>
    <row r="99" spans="1:27" s="7" customFormat="1" ht="18" customHeight="1">
      <c r="A99" s="4" t="s">
        <v>51</v>
      </c>
      <c r="B99" s="5"/>
      <c r="C99" s="67"/>
      <c r="D99" s="67"/>
      <c r="E99" s="67"/>
      <c r="F99" s="67"/>
      <c r="G99" s="67"/>
      <c r="H99" s="67"/>
      <c r="I99" s="67"/>
      <c r="Y99" s="60"/>
      <c r="Z99" s="60"/>
      <c r="AA99" s="60"/>
    </row>
    <row r="100" spans="1:27" ht="10.5" customHeight="1">
      <c r="A100" s="8"/>
      <c r="B100" s="291" t="s">
        <v>39</v>
      </c>
      <c r="C100" s="293" t="s">
        <v>144</v>
      </c>
      <c r="D100" s="294"/>
      <c r="E100" s="294"/>
      <c r="F100" s="294"/>
      <c r="G100" s="294"/>
      <c r="H100" s="294"/>
      <c r="I100" s="294"/>
      <c r="J100" s="294"/>
      <c r="K100" s="294"/>
      <c r="L100" s="294"/>
      <c r="M100" s="294"/>
      <c r="N100" s="294"/>
      <c r="O100" s="294"/>
      <c r="P100" s="294"/>
      <c r="Q100" s="294"/>
      <c r="R100" s="294"/>
      <c r="S100" s="294"/>
      <c r="T100" s="294"/>
      <c r="U100" s="294"/>
      <c r="V100" s="294"/>
      <c r="W100" s="294"/>
      <c r="X100" s="295"/>
      <c r="Y100" s="299"/>
      <c r="Z100" s="300"/>
      <c r="AA100" s="301"/>
    </row>
    <row r="101" spans="1:27" ht="10.5" customHeight="1">
      <c r="A101" s="8"/>
      <c r="B101" s="292"/>
      <c r="C101" s="296"/>
      <c r="D101" s="297"/>
      <c r="E101" s="297"/>
      <c r="F101" s="297"/>
      <c r="G101" s="297"/>
      <c r="H101" s="297"/>
      <c r="I101" s="297"/>
      <c r="J101" s="297"/>
      <c r="K101" s="297"/>
      <c r="L101" s="297"/>
      <c r="M101" s="297"/>
      <c r="N101" s="297"/>
      <c r="O101" s="297"/>
      <c r="P101" s="297"/>
      <c r="Q101" s="297"/>
      <c r="R101" s="297"/>
      <c r="S101" s="297"/>
      <c r="T101" s="297"/>
      <c r="U101" s="297"/>
      <c r="V101" s="297"/>
      <c r="W101" s="297"/>
      <c r="X101" s="298"/>
      <c r="Y101" s="305"/>
      <c r="Z101" s="306"/>
      <c r="AA101" s="307"/>
    </row>
    <row r="102" spans="1:27" ht="13" customHeight="1">
      <c r="Y102" s="60"/>
      <c r="Z102" s="60"/>
      <c r="AA102" s="60"/>
    </row>
    <row r="103" spans="1:27" s="7" customFormat="1" ht="18" customHeight="1">
      <c r="A103" s="4" t="s">
        <v>45</v>
      </c>
      <c r="B103" s="5"/>
      <c r="C103" s="67"/>
      <c r="D103" s="67"/>
      <c r="E103" s="67"/>
      <c r="F103" s="67"/>
      <c r="G103" s="67"/>
      <c r="H103" s="67"/>
      <c r="I103" s="67"/>
      <c r="Y103" s="60"/>
      <c r="Z103" s="60"/>
      <c r="AA103" s="60"/>
    </row>
    <row r="104" spans="1:27" ht="30" customHeight="1">
      <c r="A104" s="8"/>
      <c r="B104" s="291" t="s">
        <v>39</v>
      </c>
      <c r="C104" s="293" t="s">
        <v>562</v>
      </c>
      <c r="D104" s="294"/>
      <c r="E104" s="294"/>
      <c r="F104" s="294"/>
      <c r="G104" s="294"/>
      <c r="H104" s="294"/>
      <c r="I104" s="294"/>
      <c r="J104" s="294"/>
      <c r="K104" s="294"/>
      <c r="L104" s="294"/>
      <c r="M104" s="294"/>
      <c r="N104" s="294"/>
      <c r="O104" s="294"/>
      <c r="P104" s="294"/>
      <c r="Q104" s="294"/>
      <c r="R104" s="294"/>
      <c r="S104" s="294"/>
      <c r="T104" s="294"/>
      <c r="U104" s="294"/>
      <c r="V104" s="294"/>
      <c r="W104" s="294"/>
      <c r="X104" s="295"/>
      <c r="Y104" s="299"/>
      <c r="Z104" s="300"/>
      <c r="AA104" s="301"/>
    </row>
    <row r="105" spans="1:27" ht="30" customHeight="1">
      <c r="A105" s="8"/>
      <c r="B105" s="292"/>
      <c r="C105" s="296"/>
      <c r="D105" s="297"/>
      <c r="E105" s="297"/>
      <c r="F105" s="297"/>
      <c r="G105" s="297"/>
      <c r="H105" s="297"/>
      <c r="I105" s="297"/>
      <c r="J105" s="297"/>
      <c r="K105" s="297"/>
      <c r="L105" s="297"/>
      <c r="M105" s="297"/>
      <c r="N105" s="297"/>
      <c r="O105" s="297"/>
      <c r="P105" s="297"/>
      <c r="Q105" s="297"/>
      <c r="R105" s="297"/>
      <c r="S105" s="297"/>
      <c r="T105" s="297"/>
      <c r="U105" s="297"/>
      <c r="V105" s="297"/>
      <c r="W105" s="297"/>
      <c r="X105" s="298"/>
      <c r="Y105" s="305"/>
      <c r="Z105" s="306"/>
      <c r="AA105" s="307"/>
    </row>
    <row r="106" spans="1:27" ht="12.75" customHeight="1">
      <c r="A106" s="8"/>
      <c r="B106" s="45"/>
      <c r="C106" s="75"/>
      <c r="D106" s="8"/>
      <c r="E106" s="8"/>
      <c r="F106" s="8"/>
      <c r="G106" s="8"/>
      <c r="H106" s="8"/>
      <c r="I106" s="8"/>
      <c r="Y106" s="281"/>
      <c r="Z106" s="281"/>
      <c r="AA106" s="281"/>
    </row>
    <row r="107" spans="1:27" s="7" customFormat="1" ht="18" customHeight="1">
      <c r="A107" s="4" t="s">
        <v>300</v>
      </c>
      <c r="B107" s="5"/>
      <c r="C107" s="67"/>
      <c r="D107" s="67"/>
      <c r="E107" s="67"/>
      <c r="F107" s="67"/>
      <c r="G107" s="67"/>
      <c r="H107" s="67"/>
      <c r="I107" s="67"/>
      <c r="Y107" s="60"/>
      <c r="Z107" s="60"/>
      <c r="AA107" s="60"/>
    </row>
    <row r="108" spans="1:27" ht="15" customHeight="1">
      <c r="A108" s="8"/>
      <c r="B108" s="291" t="s">
        <v>39</v>
      </c>
      <c r="C108" s="293" t="s">
        <v>145</v>
      </c>
      <c r="D108" s="294"/>
      <c r="E108" s="294"/>
      <c r="F108" s="294"/>
      <c r="G108" s="294"/>
      <c r="H108" s="294"/>
      <c r="I108" s="294"/>
      <c r="J108" s="294"/>
      <c r="K108" s="294"/>
      <c r="L108" s="294"/>
      <c r="M108" s="294"/>
      <c r="N108" s="294"/>
      <c r="O108" s="294"/>
      <c r="P108" s="294"/>
      <c r="Q108" s="294"/>
      <c r="R108" s="294"/>
      <c r="S108" s="294"/>
      <c r="T108" s="294"/>
      <c r="U108" s="294"/>
      <c r="V108" s="294"/>
      <c r="W108" s="294"/>
      <c r="X108" s="295"/>
      <c r="Y108" s="299"/>
      <c r="Z108" s="300"/>
      <c r="AA108" s="301"/>
    </row>
    <row r="109" spans="1:27" ht="15" customHeight="1">
      <c r="A109" s="8"/>
      <c r="B109" s="292"/>
      <c r="C109" s="296"/>
      <c r="D109" s="297"/>
      <c r="E109" s="297"/>
      <c r="F109" s="297"/>
      <c r="G109" s="297"/>
      <c r="H109" s="297"/>
      <c r="I109" s="297"/>
      <c r="J109" s="297"/>
      <c r="K109" s="297"/>
      <c r="L109" s="297"/>
      <c r="M109" s="297"/>
      <c r="N109" s="297"/>
      <c r="O109" s="297"/>
      <c r="P109" s="297"/>
      <c r="Q109" s="297"/>
      <c r="R109" s="297"/>
      <c r="S109" s="297"/>
      <c r="T109" s="297"/>
      <c r="U109" s="297"/>
      <c r="V109" s="297"/>
      <c r="W109" s="297"/>
      <c r="X109" s="298"/>
      <c r="Y109" s="305"/>
      <c r="Z109" s="306"/>
      <c r="AA109" s="307"/>
    </row>
    <row r="110" spans="1:27" ht="15" customHeight="1">
      <c r="A110" s="8"/>
      <c r="B110" s="291" t="s">
        <v>40</v>
      </c>
      <c r="C110" s="293" t="s">
        <v>146</v>
      </c>
      <c r="D110" s="294"/>
      <c r="E110" s="294"/>
      <c r="F110" s="294"/>
      <c r="G110" s="294"/>
      <c r="H110" s="294"/>
      <c r="I110" s="294"/>
      <c r="J110" s="294"/>
      <c r="K110" s="294"/>
      <c r="L110" s="294"/>
      <c r="M110" s="294"/>
      <c r="N110" s="294"/>
      <c r="O110" s="294"/>
      <c r="P110" s="294"/>
      <c r="Q110" s="294"/>
      <c r="R110" s="294"/>
      <c r="S110" s="294"/>
      <c r="T110" s="294"/>
      <c r="U110" s="294"/>
      <c r="V110" s="294"/>
      <c r="W110" s="294"/>
      <c r="X110" s="295"/>
      <c r="Y110" s="299"/>
      <c r="Z110" s="300"/>
      <c r="AA110" s="301"/>
    </row>
    <row r="111" spans="1:27" ht="15" customHeight="1">
      <c r="A111" s="8"/>
      <c r="B111" s="292"/>
      <c r="C111" s="296"/>
      <c r="D111" s="297"/>
      <c r="E111" s="297"/>
      <c r="F111" s="297"/>
      <c r="G111" s="297"/>
      <c r="H111" s="297"/>
      <c r="I111" s="297"/>
      <c r="J111" s="297"/>
      <c r="K111" s="297"/>
      <c r="L111" s="297"/>
      <c r="M111" s="297"/>
      <c r="N111" s="297"/>
      <c r="O111" s="297"/>
      <c r="P111" s="297"/>
      <c r="Q111" s="297"/>
      <c r="R111" s="297"/>
      <c r="S111" s="297"/>
      <c r="T111" s="297"/>
      <c r="U111" s="297"/>
      <c r="V111" s="297"/>
      <c r="W111" s="297"/>
      <c r="X111" s="298"/>
      <c r="Y111" s="305"/>
      <c r="Z111" s="306"/>
      <c r="AA111" s="307"/>
    </row>
    <row r="112" spans="1:27" s="37" customFormat="1" ht="15" customHeight="1">
      <c r="A112" s="43"/>
      <c r="B112" s="291" t="s">
        <v>41</v>
      </c>
      <c r="C112" s="351" t="s">
        <v>563</v>
      </c>
      <c r="D112" s="352"/>
      <c r="E112" s="352"/>
      <c r="F112" s="352"/>
      <c r="G112" s="352"/>
      <c r="H112" s="352"/>
      <c r="I112" s="352"/>
      <c r="J112" s="352"/>
      <c r="K112" s="352"/>
      <c r="L112" s="352"/>
      <c r="M112" s="352"/>
      <c r="N112" s="352"/>
      <c r="O112" s="352"/>
      <c r="P112" s="352"/>
      <c r="Q112" s="352"/>
      <c r="R112" s="352"/>
      <c r="S112" s="352"/>
      <c r="T112" s="352"/>
      <c r="U112" s="352"/>
      <c r="V112" s="352"/>
      <c r="W112" s="352"/>
      <c r="X112" s="352"/>
      <c r="Y112" s="400"/>
      <c r="Z112" s="400"/>
      <c r="AA112" s="400"/>
    </row>
    <row r="113" spans="1:27" s="37" customFormat="1" ht="15" customHeight="1">
      <c r="A113" s="43"/>
      <c r="B113" s="292"/>
      <c r="C113" s="354"/>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400"/>
      <c r="Z113" s="400"/>
      <c r="AA113" s="400"/>
    </row>
    <row r="114" spans="1:27" ht="12.75" customHeight="1">
      <c r="A114" s="8"/>
      <c r="B114" s="45"/>
      <c r="C114" s="49"/>
      <c r="D114" s="6"/>
      <c r="E114" s="6"/>
      <c r="F114" s="6"/>
      <c r="G114" s="6"/>
      <c r="H114" s="6"/>
      <c r="I114" s="6"/>
      <c r="J114" s="1"/>
      <c r="K114" s="1"/>
      <c r="L114" s="1"/>
      <c r="M114" s="1"/>
      <c r="N114" s="1"/>
      <c r="O114" s="1"/>
      <c r="P114" s="1"/>
      <c r="Q114" s="1"/>
      <c r="R114" s="1"/>
      <c r="S114" s="1"/>
      <c r="T114" s="1"/>
      <c r="U114" s="1"/>
      <c r="V114" s="1"/>
      <c r="W114" s="1"/>
      <c r="Y114" s="281"/>
      <c r="Z114" s="281"/>
      <c r="AA114" s="281"/>
    </row>
    <row r="115" spans="1:27" s="7" customFormat="1" ht="18" customHeight="1">
      <c r="A115" s="4" t="s">
        <v>133</v>
      </c>
      <c r="B115" s="5"/>
      <c r="C115" s="6"/>
      <c r="D115" s="6"/>
      <c r="E115" s="6"/>
      <c r="F115" s="6"/>
      <c r="G115" s="6"/>
      <c r="H115" s="6"/>
      <c r="I115" s="6"/>
      <c r="J115" s="1"/>
      <c r="K115" s="1"/>
      <c r="L115" s="1"/>
      <c r="M115" s="1"/>
      <c r="N115" s="1"/>
      <c r="O115" s="1"/>
      <c r="P115" s="1"/>
      <c r="Q115" s="1"/>
      <c r="R115" s="1"/>
      <c r="S115" s="1"/>
      <c r="T115" s="1"/>
      <c r="U115" s="1"/>
      <c r="V115" s="1"/>
      <c r="W115" s="1"/>
      <c r="Y115" s="60"/>
      <c r="Z115" s="60"/>
      <c r="AA115" s="60"/>
    </row>
    <row r="116" spans="1:27" ht="30" customHeight="1">
      <c r="A116" s="8"/>
      <c r="B116" s="291" t="s">
        <v>39</v>
      </c>
      <c r="C116" s="293" t="s">
        <v>147</v>
      </c>
      <c r="D116" s="294"/>
      <c r="E116" s="294"/>
      <c r="F116" s="294"/>
      <c r="G116" s="294"/>
      <c r="H116" s="294"/>
      <c r="I116" s="294"/>
      <c r="J116" s="294"/>
      <c r="K116" s="294"/>
      <c r="L116" s="294"/>
      <c r="M116" s="294"/>
      <c r="N116" s="294"/>
      <c r="O116" s="294"/>
      <c r="P116" s="294"/>
      <c r="Q116" s="294"/>
      <c r="R116" s="294"/>
      <c r="S116" s="294"/>
      <c r="T116" s="294"/>
      <c r="U116" s="294"/>
      <c r="V116" s="294"/>
      <c r="W116" s="294"/>
      <c r="X116" s="295"/>
      <c r="Y116" s="299"/>
      <c r="Z116" s="300"/>
      <c r="AA116" s="301"/>
    </row>
    <row r="117" spans="1:27" ht="30" customHeight="1">
      <c r="A117" s="8"/>
      <c r="B117" s="292"/>
      <c r="C117" s="296"/>
      <c r="D117" s="297"/>
      <c r="E117" s="297"/>
      <c r="F117" s="297"/>
      <c r="G117" s="297"/>
      <c r="H117" s="297"/>
      <c r="I117" s="297"/>
      <c r="J117" s="297"/>
      <c r="K117" s="297"/>
      <c r="L117" s="297"/>
      <c r="M117" s="297"/>
      <c r="N117" s="297"/>
      <c r="O117" s="297"/>
      <c r="P117" s="297"/>
      <c r="Q117" s="297"/>
      <c r="R117" s="297"/>
      <c r="S117" s="297"/>
      <c r="T117" s="297"/>
      <c r="U117" s="297"/>
      <c r="V117" s="297"/>
      <c r="W117" s="297"/>
      <c r="X117" s="298"/>
      <c r="Y117" s="305"/>
      <c r="Z117" s="306"/>
      <c r="AA117" s="307"/>
    </row>
    <row r="118" spans="1:27" ht="22.5" customHeight="1">
      <c r="A118" s="8"/>
      <c r="B118" s="291" t="s">
        <v>40</v>
      </c>
      <c r="C118" s="293" t="s">
        <v>148</v>
      </c>
      <c r="D118" s="294"/>
      <c r="E118" s="294"/>
      <c r="F118" s="294"/>
      <c r="G118" s="294"/>
      <c r="H118" s="294"/>
      <c r="I118" s="294"/>
      <c r="J118" s="294"/>
      <c r="K118" s="294"/>
      <c r="L118" s="294"/>
      <c r="M118" s="294"/>
      <c r="N118" s="294"/>
      <c r="O118" s="294"/>
      <c r="P118" s="294"/>
      <c r="Q118" s="294"/>
      <c r="R118" s="294"/>
      <c r="S118" s="294"/>
      <c r="T118" s="294"/>
      <c r="U118" s="294"/>
      <c r="V118" s="294"/>
      <c r="W118" s="294"/>
      <c r="X118" s="295"/>
      <c r="Y118" s="299"/>
      <c r="Z118" s="300"/>
      <c r="AA118" s="301"/>
    </row>
    <row r="119" spans="1:27" ht="22.5" customHeight="1">
      <c r="A119" s="8"/>
      <c r="B119" s="292"/>
      <c r="C119" s="296"/>
      <c r="D119" s="297"/>
      <c r="E119" s="297"/>
      <c r="F119" s="297"/>
      <c r="G119" s="297"/>
      <c r="H119" s="297"/>
      <c r="I119" s="297"/>
      <c r="J119" s="297"/>
      <c r="K119" s="297"/>
      <c r="L119" s="297"/>
      <c r="M119" s="297"/>
      <c r="N119" s="297"/>
      <c r="O119" s="297"/>
      <c r="P119" s="297"/>
      <c r="Q119" s="297"/>
      <c r="R119" s="297"/>
      <c r="S119" s="297"/>
      <c r="T119" s="297"/>
      <c r="U119" s="297"/>
      <c r="V119" s="297"/>
      <c r="W119" s="297"/>
      <c r="X119" s="298"/>
      <c r="Y119" s="305"/>
      <c r="Z119" s="306"/>
      <c r="AA119" s="307"/>
    </row>
    <row r="120" spans="1:27" ht="12.75" customHeight="1">
      <c r="A120" s="8"/>
      <c r="B120" s="45"/>
      <c r="C120" s="1"/>
      <c r="D120" s="6"/>
      <c r="E120" s="6"/>
      <c r="F120" s="6"/>
      <c r="G120" s="6"/>
      <c r="H120" s="6"/>
      <c r="I120" s="6"/>
      <c r="J120" s="1"/>
      <c r="K120" s="1"/>
      <c r="L120" s="1"/>
      <c r="M120" s="1"/>
      <c r="N120" s="1"/>
      <c r="O120" s="1"/>
      <c r="P120" s="1"/>
      <c r="Q120" s="1"/>
      <c r="R120" s="1"/>
      <c r="S120" s="1"/>
      <c r="T120" s="1"/>
      <c r="U120" s="1"/>
      <c r="V120" s="1"/>
      <c r="W120" s="1"/>
      <c r="Y120" s="281"/>
      <c r="Z120" s="281"/>
      <c r="AA120" s="281"/>
    </row>
    <row r="121" spans="1:27" s="7" customFormat="1" ht="18" customHeight="1">
      <c r="A121" s="4" t="s">
        <v>301</v>
      </c>
      <c r="B121" s="5"/>
      <c r="C121" s="6"/>
      <c r="D121" s="6"/>
      <c r="E121" s="6"/>
      <c r="F121" s="6"/>
      <c r="G121" s="6"/>
      <c r="H121" s="6"/>
      <c r="I121" s="6"/>
      <c r="J121" s="1"/>
      <c r="K121" s="1"/>
      <c r="L121" s="1"/>
      <c r="M121" s="1"/>
      <c r="N121" s="1"/>
      <c r="O121" s="1"/>
      <c r="P121" s="1"/>
      <c r="Q121" s="1"/>
      <c r="R121" s="1"/>
      <c r="S121" s="1"/>
      <c r="T121" s="1"/>
      <c r="U121" s="1"/>
      <c r="V121" s="1"/>
      <c r="W121" s="1"/>
      <c r="Y121" s="60"/>
      <c r="Z121" s="60"/>
      <c r="AA121" s="60"/>
    </row>
    <row r="122" spans="1:27" ht="22.5" customHeight="1">
      <c r="A122" s="8"/>
      <c r="B122" s="291" t="s">
        <v>39</v>
      </c>
      <c r="C122" s="293" t="s">
        <v>149</v>
      </c>
      <c r="D122" s="294"/>
      <c r="E122" s="294"/>
      <c r="F122" s="294"/>
      <c r="G122" s="294"/>
      <c r="H122" s="294"/>
      <c r="I122" s="294"/>
      <c r="J122" s="294"/>
      <c r="K122" s="294"/>
      <c r="L122" s="294"/>
      <c r="M122" s="294"/>
      <c r="N122" s="294"/>
      <c r="O122" s="294"/>
      <c r="P122" s="294"/>
      <c r="Q122" s="294"/>
      <c r="R122" s="294"/>
      <c r="S122" s="294"/>
      <c r="T122" s="294"/>
      <c r="U122" s="294"/>
      <c r="V122" s="294"/>
      <c r="W122" s="294"/>
      <c r="X122" s="295"/>
      <c r="Y122" s="299"/>
      <c r="Z122" s="300"/>
      <c r="AA122" s="301"/>
    </row>
    <row r="123" spans="1:27" ht="22.5" customHeight="1">
      <c r="A123" s="8"/>
      <c r="B123" s="292"/>
      <c r="C123" s="296"/>
      <c r="D123" s="297"/>
      <c r="E123" s="297"/>
      <c r="F123" s="297"/>
      <c r="G123" s="297"/>
      <c r="H123" s="297"/>
      <c r="I123" s="297"/>
      <c r="J123" s="297"/>
      <c r="K123" s="297"/>
      <c r="L123" s="297"/>
      <c r="M123" s="297"/>
      <c r="N123" s="297"/>
      <c r="O123" s="297"/>
      <c r="P123" s="297"/>
      <c r="Q123" s="297"/>
      <c r="R123" s="297"/>
      <c r="S123" s="297"/>
      <c r="T123" s="297"/>
      <c r="U123" s="297"/>
      <c r="V123" s="297"/>
      <c r="W123" s="297"/>
      <c r="X123" s="298"/>
      <c r="Y123" s="305"/>
      <c r="Z123" s="306"/>
      <c r="AA123" s="307"/>
    </row>
    <row r="124" spans="1:27" ht="12.75" customHeight="1">
      <c r="C124" s="1"/>
      <c r="D124" s="1"/>
      <c r="E124" s="1"/>
      <c r="F124" s="1"/>
      <c r="G124" s="1"/>
      <c r="H124" s="1"/>
      <c r="I124" s="1"/>
      <c r="J124" s="1"/>
      <c r="K124" s="1"/>
      <c r="L124" s="1"/>
      <c r="M124" s="1"/>
      <c r="N124" s="1"/>
      <c r="O124" s="1"/>
      <c r="P124" s="1"/>
      <c r="Q124" s="1"/>
      <c r="R124" s="1"/>
      <c r="S124" s="1"/>
      <c r="T124" s="1"/>
      <c r="U124" s="1"/>
      <c r="V124" s="1"/>
      <c r="W124" s="1"/>
      <c r="Y124" s="60"/>
      <c r="Z124" s="60"/>
      <c r="AA124" s="60"/>
    </row>
    <row r="125" spans="1:27" s="7" customFormat="1" ht="18" customHeight="1">
      <c r="A125" s="4" t="s">
        <v>302</v>
      </c>
      <c r="B125" s="5"/>
      <c r="C125" s="6"/>
      <c r="D125" s="6"/>
      <c r="E125" s="6"/>
      <c r="F125" s="6"/>
      <c r="G125" s="6"/>
      <c r="H125" s="6"/>
      <c r="I125" s="6"/>
      <c r="J125" s="1"/>
      <c r="K125" s="1"/>
      <c r="L125" s="1"/>
      <c r="M125" s="1"/>
      <c r="N125" s="1"/>
      <c r="O125" s="1"/>
      <c r="P125" s="1"/>
      <c r="Q125" s="1"/>
      <c r="R125" s="1"/>
      <c r="S125" s="1"/>
      <c r="T125" s="1"/>
      <c r="U125" s="1"/>
      <c r="V125" s="1"/>
      <c r="W125" s="1"/>
      <c r="Y125" s="60"/>
      <c r="Z125" s="60"/>
      <c r="AA125" s="60"/>
    </row>
    <row r="126" spans="1:27" ht="15" customHeight="1">
      <c r="A126" s="8"/>
      <c r="B126" s="291" t="s">
        <v>39</v>
      </c>
      <c r="C126" s="293" t="s">
        <v>460</v>
      </c>
      <c r="D126" s="294"/>
      <c r="E126" s="294"/>
      <c r="F126" s="294"/>
      <c r="G126" s="294"/>
      <c r="H126" s="294"/>
      <c r="I126" s="294"/>
      <c r="J126" s="294"/>
      <c r="K126" s="294"/>
      <c r="L126" s="294"/>
      <c r="M126" s="294"/>
      <c r="N126" s="294"/>
      <c r="O126" s="294"/>
      <c r="P126" s="294"/>
      <c r="Q126" s="294"/>
      <c r="R126" s="294"/>
      <c r="S126" s="294"/>
      <c r="T126" s="294"/>
      <c r="U126" s="294"/>
      <c r="V126" s="294"/>
      <c r="W126" s="294"/>
      <c r="X126" s="295"/>
      <c r="Y126" s="299"/>
      <c r="Z126" s="300"/>
      <c r="AA126" s="301"/>
    </row>
    <row r="127" spans="1:27" ht="15" customHeight="1">
      <c r="A127" s="8"/>
      <c r="B127" s="292"/>
      <c r="C127" s="296"/>
      <c r="D127" s="297"/>
      <c r="E127" s="297"/>
      <c r="F127" s="297"/>
      <c r="G127" s="297"/>
      <c r="H127" s="297"/>
      <c r="I127" s="297"/>
      <c r="J127" s="297"/>
      <c r="K127" s="297"/>
      <c r="L127" s="297"/>
      <c r="M127" s="297"/>
      <c r="N127" s="297"/>
      <c r="O127" s="297"/>
      <c r="P127" s="297"/>
      <c r="Q127" s="297"/>
      <c r="R127" s="297"/>
      <c r="S127" s="297"/>
      <c r="T127" s="297"/>
      <c r="U127" s="297"/>
      <c r="V127" s="297"/>
      <c r="W127" s="297"/>
      <c r="X127" s="298"/>
      <c r="Y127" s="305"/>
      <c r="Z127" s="306"/>
      <c r="AA127" s="307"/>
    </row>
    <row r="128" spans="1:27" ht="15" customHeight="1">
      <c r="A128" s="8"/>
      <c r="B128" s="291" t="s">
        <v>40</v>
      </c>
      <c r="C128" s="293" t="s">
        <v>150</v>
      </c>
      <c r="D128" s="294"/>
      <c r="E128" s="294"/>
      <c r="F128" s="294"/>
      <c r="G128" s="294"/>
      <c r="H128" s="294"/>
      <c r="I128" s="294"/>
      <c r="J128" s="294"/>
      <c r="K128" s="294"/>
      <c r="L128" s="294"/>
      <c r="M128" s="294"/>
      <c r="N128" s="294"/>
      <c r="O128" s="294"/>
      <c r="P128" s="294"/>
      <c r="Q128" s="294"/>
      <c r="R128" s="294"/>
      <c r="S128" s="294"/>
      <c r="T128" s="294"/>
      <c r="U128" s="294"/>
      <c r="V128" s="294"/>
      <c r="W128" s="294"/>
      <c r="X128" s="295"/>
      <c r="Y128" s="299"/>
      <c r="Z128" s="300"/>
      <c r="AA128" s="301"/>
    </row>
    <row r="129" spans="1:27" ht="15" customHeight="1">
      <c r="A129" s="8"/>
      <c r="B129" s="292"/>
      <c r="C129" s="296"/>
      <c r="D129" s="297"/>
      <c r="E129" s="297"/>
      <c r="F129" s="297"/>
      <c r="G129" s="297"/>
      <c r="H129" s="297"/>
      <c r="I129" s="297"/>
      <c r="J129" s="297"/>
      <c r="K129" s="297"/>
      <c r="L129" s="297"/>
      <c r="M129" s="297"/>
      <c r="N129" s="297"/>
      <c r="O129" s="297"/>
      <c r="P129" s="297"/>
      <c r="Q129" s="297"/>
      <c r="R129" s="297"/>
      <c r="S129" s="297"/>
      <c r="T129" s="297"/>
      <c r="U129" s="297"/>
      <c r="V129" s="297"/>
      <c r="W129" s="297"/>
      <c r="X129" s="298"/>
      <c r="Y129" s="305"/>
      <c r="Z129" s="306"/>
      <c r="AA129" s="307"/>
    </row>
    <row r="130" spans="1:27" ht="30" customHeight="1">
      <c r="A130" s="8"/>
      <c r="B130" s="291" t="s">
        <v>41</v>
      </c>
      <c r="C130" s="293" t="s">
        <v>461</v>
      </c>
      <c r="D130" s="294"/>
      <c r="E130" s="294"/>
      <c r="F130" s="294"/>
      <c r="G130" s="294"/>
      <c r="H130" s="294"/>
      <c r="I130" s="294"/>
      <c r="J130" s="294"/>
      <c r="K130" s="294"/>
      <c r="L130" s="294"/>
      <c r="M130" s="294"/>
      <c r="N130" s="294"/>
      <c r="O130" s="294"/>
      <c r="P130" s="294"/>
      <c r="Q130" s="294"/>
      <c r="R130" s="294"/>
      <c r="S130" s="294"/>
      <c r="T130" s="294"/>
      <c r="U130" s="294"/>
      <c r="V130" s="294"/>
      <c r="W130" s="294"/>
      <c r="X130" s="295"/>
      <c r="Y130" s="299"/>
      <c r="Z130" s="300"/>
      <c r="AA130" s="301"/>
    </row>
    <row r="131" spans="1:27" ht="30" customHeight="1">
      <c r="A131" s="8"/>
      <c r="B131" s="292"/>
      <c r="C131" s="296"/>
      <c r="D131" s="297"/>
      <c r="E131" s="297"/>
      <c r="F131" s="297"/>
      <c r="G131" s="297"/>
      <c r="H131" s="297"/>
      <c r="I131" s="297"/>
      <c r="J131" s="297"/>
      <c r="K131" s="297"/>
      <c r="L131" s="297"/>
      <c r="M131" s="297"/>
      <c r="N131" s="297"/>
      <c r="O131" s="297"/>
      <c r="P131" s="297"/>
      <c r="Q131" s="297"/>
      <c r="R131" s="297"/>
      <c r="S131" s="297"/>
      <c r="T131" s="297"/>
      <c r="U131" s="297"/>
      <c r="V131" s="297"/>
      <c r="W131" s="297"/>
      <c r="X131" s="298"/>
      <c r="Y131" s="305"/>
      <c r="Z131" s="306"/>
      <c r="AA131" s="307"/>
    </row>
    <row r="132" spans="1:27" ht="13" customHeight="1">
      <c r="C132" s="1"/>
      <c r="D132" s="1"/>
      <c r="E132" s="1"/>
      <c r="F132" s="1"/>
      <c r="G132" s="1"/>
      <c r="H132" s="1"/>
      <c r="I132" s="1"/>
      <c r="J132" s="1"/>
      <c r="K132" s="1"/>
      <c r="L132" s="1"/>
      <c r="M132" s="1"/>
      <c r="N132" s="1"/>
      <c r="O132" s="1"/>
      <c r="P132" s="1"/>
      <c r="Q132" s="1"/>
      <c r="R132" s="1"/>
      <c r="S132" s="1"/>
      <c r="T132" s="1"/>
      <c r="U132" s="1"/>
      <c r="V132" s="1"/>
      <c r="W132" s="1"/>
      <c r="Y132" s="60"/>
      <c r="Z132" s="60"/>
      <c r="AA132" s="60"/>
    </row>
    <row r="133" spans="1:27" s="7" customFormat="1" ht="23.5">
      <c r="A133" s="4" t="s">
        <v>52</v>
      </c>
      <c r="B133" s="5"/>
      <c r="C133" s="6"/>
      <c r="D133" s="6"/>
      <c r="E133" s="6"/>
      <c r="F133" s="6"/>
      <c r="G133" s="6"/>
      <c r="H133" s="6"/>
      <c r="I133" s="6"/>
      <c r="J133" s="1"/>
      <c r="K133" s="1"/>
      <c r="L133" s="1"/>
      <c r="M133" s="1"/>
      <c r="N133" s="1"/>
      <c r="O133" s="1"/>
      <c r="P133" s="1"/>
      <c r="Q133" s="1"/>
      <c r="R133" s="1"/>
      <c r="S133" s="1"/>
      <c r="T133" s="1"/>
      <c r="U133" s="1"/>
      <c r="V133" s="1"/>
      <c r="W133" s="1"/>
      <c r="Y133" s="60"/>
      <c r="Z133" s="60"/>
      <c r="AA133" s="60"/>
    </row>
    <row r="134" spans="1:27" ht="50.25" customHeight="1">
      <c r="A134" s="8"/>
      <c r="B134" s="291" t="s">
        <v>39</v>
      </c>
      <c r="C134" s="293" t="s">
        <v>154</v>
      </c>
      <c r="D134" s="294"/>
      <c r="E134" s="294"/>
      <c r="F134" s="294"/>
      <c r="G134" s="294"/>
      <c r="H134" s="294"/>
      <c r="I134" s="294"/>
      <c r="J134" s="294"/>
      <c r="K134" s="294"/>
      <c r="L134" s="294"/>
      <c r="M134" s="294"/>
      <c r="N134" s="294"/>
      <c r="O134" s="294"/>
      <c r="P134" s="294"/>
      <c r="Q134" s="294"/>
      <c r="R134" s="294"/>
      <c r="S134" s="294"/>
      <c r="T134" s="294"/>
      <c r="U134" s="294"/>
      <c r="V134" s="294"/>
      <c r="W134" s="294"/>
      <c r="X134" s="295"/>
      <c r="Y134" s="299"/>
      <c r="Z134" s="300"/>
      <c r="AA134" s="301"/>
    </row>
    <row r="135" spans="1:27" ht="50.25" customHeight="1">
      <c r="A135" s="8"/>
      <c r="B135" s="292"/>
      <c r="C135" s="296"/>
      <c r="D135" s="297"/>
      <c r="E135" s="297"/>
      <c r="F135" s="297"/>
      <c r="G135" s="297"/>
      <c r="H135" s="297"/>
      <c r="I135" s="297"/>
      <c r="J135" s="297"/>
      <c r="K135" s="297"/>
      <c r="L135" s="297"/>
      <c r="M135" s="297"/>
      <c r="N135" s="297"/>
      <c r="O135" s="297"/>
      <c r="P135" s="297"/>
      <c r="Q135" s="297"/>
      <c r="R135" s="297"/>
      <c r="S135" s="297"/>
      <c r="T135" s="297"/>
      <c r="U135" s="297"/>
      <c r="V135" s="297"/>
      <c r="W135" s="297"/>
      <c r="X135" s="298"/>
      <c r="Y135" s="305"/>
      <c r="Z135" s="306"/>
      <c r="AA135" s="307"/>
    </row>
    <row r="136" spans="1:27" ht="6" customHeight="1">
      <c r="A136" s="8"/>
      <c r="B136" s="4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1"/>
      <c r="Z136" s="281"/>
      <c r="AA136" s="281"/>
    </row>
    <row r="137" spans="1:27" s="76" customFormat="1" ht="25.5" customHeight="1">
      <c r="B137" s="77" t="s">
        <v>134</v>
      </c>
      <c r="C137" s="415" t="s">
        <v>155</v>
      </c>
      <c r="D137" s="415"/>
      <c r="E137" s="415"/>
      <c r="F137" s="415"/>
      <c r="G137" s="415"/>
      <c r="H137" s="415"/>
      <c r="I137" s="415"/>
      <c r="J137" s="415"/>
      <c r="K137" s="415"/>
      <c r="L137" s="415"/>
      <c r="M137" s="415"/>
      <c r="N137" s="415"/>
      <c r="O137" s="415"/>
      <c r="P137" s="415"/>
      <c r="Q137" s="415"/>
      <c r="R137" s="415"/>
      <c r="S137" s="415"/>
      <c r="T137" s="415"/>
      <c r="U137" s="415"/>
      <c r="V137" s="415"/>
      <c r="W137" s="415"/>
      <c r="X137" s="415"/>
      <c r="Y137" s="415"/>
      <c r="Z137" s="415"/>
      <c r="AA137" s="416"/>
    </row>
    <row r="138" spans="1:27" s="76" customFormat="1" ht="38.25" customHeight="1">
      <c r="B138" s="78" t="s">
        <v>135</v>
      </c>
      <c r="C138" s="536" t="s">
        <v>156</v>
      </c>
      <c r="D138" s="536"/>
      <c r="E138" s="536"/>
      <c r="F138" s="536"/>
      <c r="G138" s="536"/>
      <c r="H138" s="536"/>
      <c r="I138" s="536"/>
      <c r="J138" s="536"/>
      <c r="K138" s="536"/>
      <c r="L138" s="536"/>
      <c r="M138" s="536"/>
      <c r="N138" s="536"/>
      <c r="O138" s="536"/>
      <c r="P138" s="536"/>
      <c r="Q138" s="536"/>
      <c r="R138" s="536"/>
      <c r="S138" s="536"/>
      <c r="T138" s="536"/>
      <c r="U138" s="536"/>
      <c r="V138" s="536"/>
      <c r="W138" s="536"/>
      <c r="X138" s="536"/>
      <c r="Y138" s="536"/>
      <c r="Z138" s="536"/>
      <c r="AA138" s="537"/>
    </row>
    <row r="139" spans="1:27" ht="12.75" customHeight="1">
      <c r="C139" s="1"/>
      <c r="D139" s="1"/>
      <c r="E139" s="1"/>
      <c r="F139" s="1"/>
      <c r="G139" s="1"/>
      <c r="H139" s="1"/>
      <c r="I139" s="1"/>
      <c r="J139" s="1"/>
      <c r="K139" s="1"/>
      <c r="L139" s="1"/>
      <c r="M139" s="1"/>
      <c r="N139" s="1"/>
      <c r="O139" s="1"/>
      <c r="P139" s="1"/>
      <c r="Q139" s="1"/>
      <c r="R139" s="1"/>
      <c r="S139" s="1"/>
      <c r="T139" s="1"/>
      <c r="U139" s="1"/>
      <c r="V139" s="1"/>
      <c r="W139" s="1"/>
      <c r="Y139" s="60"/>
      <c r="Z139" s="60"/>
      <c r="AA139" s="60"/>
    </row>
    <row r="140" spans="1:27" s="7" customFormat="1" ht="18" customHeight="1">
      <c r="A140" s="4" t="s">
        <v>303</v>
      </c>
      <c r="B140" s="5"/>
      <c r="C140" s="6"/>
      <c r="D140" s="6"/>
      <c r="E140" s="6"/>
      <c r="F140" s="6"/>
      <c r="G140" s="6"/>
      <c r="H140" s="6"/>
      <c r="I140" s="6"/>
      <c r="J140" s="1"/>
      <c r="K140" s="1"/>
      <c r="L140" s="1"/>
      <c r="M140" s="1"/>
      <c r="N140" s="1"/>
      <c r="O140" s="1"/>
      <c r="P140" s="1"/>
      <c r="Q140" s="1"/>
      <c r="R140" s="1"/>
      <c r="S140" s="1"/>
      <c r="T140" s="1"/>
      <c r="U140" s="1"/>
      <c r="V140" s="1"/>
      <c r="W140" s="1"/>
      <c r="Y140" s="60"/>
      <c r="Z140" s="60"/>
      <c r="AA140" s="60"/>
    </row>
    <row r="141" spans="1:27" ht="15" customHeight="1">
      <c r="A141" s="8"/>
      <c r="B141" s="291" t="s">
        <v>39</v>
      </c>
      <c r="C141" s="293" t="s">
        <v>157</v>
      </c>
      <c r="D141" s="294"/>
      <c r="E141" s="294"/>
      <c r="F141" s="294"/>
      <c r="G141" s="294"/>
      <c r="H141" s="294"/>
      <c r="I141" s="294"/>
      <c r="J141" s="294"/>
      <c r="K141" s="294"/>
      <c r="L141" s="294"/>
      <c r="M141" s="294"/>
      <c r="N141" s="294"/>
      <c r="O141" s="294"/>
      <c r="P141" s="294"/>
      <c r="Q141" s="294"/>
      <c r="R141" s="294"/>
      <c r="S141" s="294"/>
      <c r="T141" s="294"/>
      <c r="U141" s="294"/>
      <c r="V141" s="294"/>
      <c r="W141" s="294"/>
      <c r="X141" s="295"/>
      <c r="Y141" s="299"/>
      <c r="Z141" s="300"/>
      <c r="AA141" s="301"/>
    </row>
    <row r="142" spans="1:27" ht="15" customHeight="1">
      <c r="A142" s="8"/>
      <c r="B142" s="292"/>
      <c r="C142" s="296"/>
      <c r="D142" s="297"/>
      <c r="E142" s="297"/>
      <c r="F142" s="297"/>
      <c r="G142" s="297"/>
      <c r="H142" s="297"/>
      <c r="I142" s="297"/>
      <c r="J142" s="297"/>
      <c r="K142" s="297"/>
      <c r="L142" s="297"/>
      <c r="M142" s="297"/>
      <c r="N142" s="297"/>
      <c r="O142" s="297"/>
      <c r="P142" s="297"/>
      <c r="Q142" s="297"/>
      <c r="R142" s="297"/>
      <c r="S142" s="297"/>
      <c r="T142" s="297"/>
      <c r="U142" s="297"/>
      <c r="V142" s="297"/>
      <c r="W142" s="297"/>
      <c r="X142" s="298"/>
      <c r="Y142" s="305"/>
      <c r="Z142" s="306"/>
      <c r="AA142" s="307"/>
    </row>
    <row r="143" spans="1:27" s="1" customFormat="1" ht="15" customHeight="1">
      <c r="B143" s="291" t="s">
        <v>40</v>
      </c>
      <c r="C143" s="293" t="s">
        <v>252</v>
      </c>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9"/>
      <c r="Z143" s="300"/>
      <c r="AA143" s="301"/>
    </row>
    <row r="144" spans="1:27" s="1" customFormat="1" ht="15" customHeight="1">
      <c r="B144" s="292"/>
      <c r="C144" s="296"/>
      <c r="D144" s="297"/>
      <c r="E144" s="297"/>
      <c r="F144" s="297"/>
      <c r="G144" s="297"/>
      <c r="H144" s="297"/>
      <c r="I144" s="297"/>
      <c r="J144" s="297"/>
      <c r="K144" s="297"/>
      <c r="L144" s="297"/>
      <c r="M144" s="297"/>
      <c r="N144" s="297"/>
      <c r="O144" s="297"/>
      <c r="P144" s="297"/>
      <c r="Q144" s="297"/>
      <c r="R144" s="297"/>
      <c r="S144" s="297"/>
      <c r="T144" s="297"/>
      <c r="U144" s="297"/>
      <c r="V144" s="297"/>
      <c r="W144" s="297"/>
      <c r="X144" s="297"/>
      <c r="Y144" s="305"/>
      <c r="Z144" s="306"/>
      <c r="AA144" s="307"/>
    </row>
    <row r="145" spans="1:27" ht="12.75" customHeight="1">
      <c r="C145" s="1"/>
      <c r="D145" s="1"/>
      <c r="E145" s="1"/>
      <c r="F145" s="1"/>
      <c r="G145" s="1"/>
      <c r="H145" s="1"/>
      <c r="I145" s="1"/>
      <c r="J145" s="1"/>
      <c r="K145" s="1"/>
      <c r="L145" s="1"/>
      <c r="M145" s="1"/>
      <c r="N145" s="1"/>
      <c r="O145" s="1"/>
      <c r="P145" s="1"/>
      <c r="Q145" s="1"/>
      <c r="R145" s="1"/>
      <c r="S145" s="1"/>
      <c r="T145" s="1"/>
      <c r="U145" s="1"/>
      <c r="V145" s="1"/>
      <c r="W145" s="1"/>
      <c r="Y145" s="60"/>
      <c r="Z145" s="60"/>
      <c r="AA145" s="60"/>
    </row>
    <row r="146" spans="1:27" s="7" customFormat="1" ht="18" customHeight="1">
      <c r="A146" s="4" t="s">
        <v>18</v>
      </c>
      <c r="B146" s="5"/>
      <c r="C146" s="6"/>
      <c r="D146" s="6"/>
      <c r="E146" s="6"/>
      <c r="F146" s="6"/>
      <c r="G146" s="6"/>
      <c r="H146" s="6"/>
      <c r="I146" s="6"/>
      <c r="J146" s="1"/>
      <c r="K146" s="1"/>
      <c r="L146" s="1"/>
      <c r="M146" s="1"/>
      <c r="N146" s="1"/>
      <c r="O146" s="1"/>
      <c r="P146" s="1"/>
      <c r="Q146" s="1"/>
      <c r="R146" s="1"/>
      <c r="S146" s="1"/>
      <c r="T146" s="1"/>
      <c r="U146" s="1"/>
      <c r="V146" s="1"/>
      <c r="W146" s="1"/>
      <c r="Y146" s="60"/>
      <c r="Z146" s="60"/>
      <c r="AA146" s="60"/>
    </row>
    <row r="147" spans="1:27" ht="15" customHeight="1">
      <c r="A147" s="8"/>
      <c r="B147" s="291" t="s">
        <v>39</v>
      </c>
      <c r="C147" s="293" t="s">
        <v>286</v>
      </c>
      <c r="D147" s="294"/>
      <c r="E147" s="294"/>
      <c r="F147" s="294"/>
      <c r="G147" s="294"/>
      <c r="H147" s="294"/>
      <c r="I147" s="294"/>
      <c r="J147" s="294"/>
      <c r="K147" s="294"/>
      <c r="L147" s="294"/>
      <c r="M147" s="294"/>
      <c r="N147" s="294"/>
      <c r="O147" s="294"/>
      <c r="P147" s="294"/>
      <c r="Q147" s="294"/>
      <c r="R147" s="294"/>
      <c r="S147" s="294"/>
      <c r="T147" s="294"/>
      <c r="U147" s="294"/>
      <c r="V147" s="294"/>
      <c r="W147" s="294"/>
      <c r="X147" s="295"/>
      <c r="Y147" s="299"/>
      <c r="Z147" s="300"/>
      <c r="AA147" s="301"/>
    </row>
    <row r="148" spans="1:27" ht="15" customHeight="1">
      <c r="A148" s="8"/>
      <c r="B148" s="292"/>
      <c r="C148" s="296"/>
      <c r="D148" s="297"/>
      <c r="E148" s="297"/>
      <c r="F148" s="297"/>
      <c r="G148" s="297"/>
      <c r="H148" s="297"/>
      <c r="I148" s="297"/>
      <c r="J148" s="297"/>
      <c r="K148" s="297"/>
      <c r="L148" s="297"/>
      <c r="M148" s="297"/>
      <c r="N148" s="297"/>
      <c r="O148" s="297"/>
      <c r="P148" s="297"/>
      <c r="Q148" s="297"/>
      <c r="R148" s="297"/>
      <c r="S148" s="297"/>
      <c r="T148" s="297"/>
      <c r="U148" s="297"/>
      <c r="V148" s="297"/>
      <c r="W148" s="297"/>
      <c r="X148" s="298"/>
      <c r="Y148" s="305"/>
      <c r="Z148" s="306"/>
      <c r="AA148" s="307"/>
    </row>
    <row r="149" spans="1:27" ht="13" customHeight="1">
      <c r="C149" s="1"/>
      <c r="D149" s="1"/>
      <c r="E149" s="1"/>
      <c r="F149" s="1"/>
      <c r="G149" s="1"/>
      <c r="H149" s="1"/>
      <c r="I149" s="1"/>
      <c r="J149" s="1"/>
      <c r="K149" s="1"/>
      <c r="L149" s="1"/>
      <c r="M149" s="1"/>
      <c r="N149" s="1"/>
      <c r="O149" s="1"/>
      <c r="P149" s="1"/>
      <c r="Q149" s="1"/>
      <c r="R149" s="1"/>
      <c r="S149" s="1"/>
      <c r="T149" s="1"/>
      <c r="U149" s="1"/>
      <c r="V149" s="1"/>
      <c r="W149" s="1"/>
      <c r="Y149" s="60"/>
      <c r="Z149" s="60"/>
      <c r="AA149" s="60"/>
    </row>
    <row r="150" spans="1:27" s="7" customFormat="1" ht="17.25" customHeight="1">
      <c r="A150" s="4" t="s">
        <v>19</v>
      </c>
      <c r="B150" s="5"/>
      <c r="C150" s="6"/>
      <c r="D150" s="6"/>
      <c r="E150" s="6"/>
      <c r="F150" s="6"/>
      <c r="G150" s="6"/>
      <c r="H150" s="6"/>
      <c r="I150" s="6"/>
      <c r="J150" s="1"/>
      <c r="K150" s="1"/>
      <c r="L150" s="1"/>
      <c r="M150" s="1"/>
      <c r="N150" s="1"/>
      <c r="O150" s="1"/>
      <c r="P150" s="1"/>
      <c r="Q150" s="1"/>
      <c r="R150" s="1"/>
      <c r="S150" s="1"/>
      <c r="T150" s="1"/>
      <c r="U150" s="1"/>
      <c r="V150" s="1"/>
      <c r="W150" s="1"/>
      <c r="Y150" s="60"/>
      <c r="Z150" s="60"/>
      <c r="AA150" s="60"/>
    </row>
    <row r="151" spans="1:27" ht="15" customHeight="1">
      <c r="A151" s="8"/>
      <c r="B151" s="291" t="s">
        <v>39</v>
      </c>
      <c r="C151" s="293" t="s">
        <v>158</v>
      </c>
      <c r="D151" s="294"/>
      <c r="E151" s="294"/>
      <c r="F151" s="294"/>
      <c r="G151" s="294"/>
      <c r="H151" s="294"/>
      <c r="I151" s="294"/>
      <c r="J151" s="294"/>
      <c r="K151" s="294"/>
      <c r="L151" s="294"/>
      <c r="M151" s="294"/>
      <c r="N151" s="294"/>
      <c r="O151" s="294"/>
      <c r="P151" s="294"/>
      <c r="Q151" s="294"/>
      <c r="R151" s="294"/>
      <c r="S151" s="294"/>
      <c r="T151" s="294"/>
      <c r="U151" s="294"/>
      <c r="V151" s="294"/>
      <c r="W151" s="294"/>
      <c r="X151" s="295"/>
      <c r="Y151" s="299"/>
      <c r="Z151" s="300"/>
      <c r="AA151" s="301"/>
    </row>
    <row r="152" spans="1:27" ht="15" customHeight="1">
      <c r="A152" s="8"/>
      <c r="B152" s="292"/>
      <c r="C152" s="296"/>
      <c r="D152" s="297"/>
      <c r="E152" s="297"/>
      <c r="F152" s="297"/>
      <c r="G152" s="297"/>
      <c r="H152" s="297"/>
      <c r="I152" s="297"/>
      <c r="J152" s="297"/>
      <c r="K152" s="297"/>
      <c r="L152" s="297"/>
      <c r="M152" s="297"/>
      <c r="N152" s="297"/>
      <c r="O152" s="297"/>
      <c r="P152" s="297"/>
      <c r="Q152" s="297"/>
      <c r="R152" s="297"/>
      <c r="S152" s="297"/>
      <c r="T152" s="297"/>
      <c r="U152" s="297"/>
      <c r="V152" s="297"/>
      <c r="W152" s="297"/>
      <c r="X152" s="298"/>
      <c r="Y152" s="305"/>
      <c r="Z152" s="306"/>
      <c r="AA152" s="307"/>
    </row>
    <row r="153" spans="1:27" ht="12.75" customHeight="1">
      <c r="C153" s="1"/>
      <c r="D153" s="1"/>
      <c r="E153" s="1"/>
      <c r="F153" s="1"/>
      <c r="G153" s="1"/>
      <c r="H153" s="1"/>
      <c r="I153" s="1"/>
      <c r="J153" s="1"/>
      <c r="K153" s="1"/>
      <c r="L153" s="1"/>
      <c r="M153" s="1"/>
      <c r="N153" s="1"/>
      <c r="O153" s="1"/>
      <c r="P153" s="1"/>
      <c r="Q153" s="1"/>
      <c r="R153" s="1"/>
      <c r="S153" s="1"/>
      <c r="T153" s="1"/>
      <c r="U153" s="1"/>
      <c r="V153" s="1"/>
      <c r="W153" s="1"/>
      <c r="Y153" s="60"/>
      <c r="Z153" s="60"/>
      <c r="AA153" s="60"/>
    </row>
    <row r="154" spans="1:27" s="7" customFormat="1" ht="18" customHeight="1">
      <c r="A154" s="4" t="s">
        <v>304</v>
      </c>
      <c r="B154" s="5"/>
      <c r="C154" s="6"/>
      <c r="D154" s="6"/>
      <c r="E154" s="6"/>
      <c r="F154" s="6"/>
      <c r="G154" s="6"/>
      <c r="H154" s="6"/>
      <c r="I154" s="6"/>
      <c r="J154" s="1"/>
      <c r="K154" s="1"/>
      <c r="L154" s="1"/>
      <c r="M154" s="1"/>
      <c r="N154" s="1"/>
      <c r="O154" s="1"/>
      <c r="P154" s="1"/>
      <c r="Q154" s="1"/>
      <c r="R154" s="1"/>
      <c r="S154" s="1"/>
      <c r="T154" s="1"/>
      <c r="U154" s="1"/>
      <c r="V154" s="1"/>
      <c r="W154" s="1"/>
      <c r="Y154" s="60"/>
      <c r="Z154" s="60"/>
      <c r="AA154" s="60"/>
    </row>
    <row r="155" spans="1:27" ht="30" customHeight="1">
      <c r="A155" s="8"/>
      <c r="B155" s="291" t="s">
        <v>39</v>
      </c>
      <c r="C155" s="293" t="s">
        <v>581</v>
      </c>
      <c r="D155" s="294"/>
      <c r="E155" s="294"/>
      <c r="F155" s="294"/>
      <c r="G155" s="294"/>
      <c r="H155" s="294"/>
      <c r="I155" s="294"/>
      <c r="J155" s="294"/>
      <c r="K155" s="294"/>
      <c r="L155" s="294"/>
      <c r="M155" s="294"/>
      <c r="N155" s="294"/>
      <c r="O155" s="294"/>
      <c r="P155" s="294"/>
      <c r="Q155" s="294"/>
      <c r="R155" s="294"/>
      <c r="S155" s="294"/>
      <c r="T155" s="294"/>
      <c r="U155" s="294"/>
      <c r="V155" s="294"/>
      <c r="W155" s="294"/>
      <c r="X155" s="295"/>
      <c r="Y155" s="299"/>
      <c r="Z155" s="300"/>
      <c r="AA155" s="301"/>
    </row>
    <row r="156" spans="1:27" ht="40.5" customHeight="1">
      <c r="A156" s="8"/>
      <c r="B156" s="292"/>
      <c r="C156" s="296"/>
      <c r="D156" s="297"/>
      <c r="E156" s="297"/>
      <c r="F156" s="297"/>
      <c r="G156" s="297"/>
      <c r="H156" s="297"/>
      <c r="I156" s="297"/>
      <c r="J156" s="297"/>
      <c r="K156" s="297"/>
      <c r="L156" s="297"/>
      <c r="M156" s="297"/>
      <c r="N156" s="297"/>
      <c r="O156" s="297"/>
      <c r="P156" s="297"/>
      <c r="Q156" s="297"/>
      <c r="R156" s="297"/>
      <c r="S156" s="297"/>
      <c r="T156" s="297"/>
      <c r="U156" s="297"/>
      <c r="V156" s="297"/>
      <c r="W156" s="297"/>
      <c r="X156" s="298"/>
      <c r="Y156" s="305"/>
      <c r="Z156" s="306"/>
      <c r="AA156" s="307"/>
    </row>
    <row r="157" spans="1:27" ht="22.5" customHeight="1">
      <c r="A157" s="8"/>
      <c r="B157" s="291" t="s">
        <v>40</v>
      </c>
      <c r="C157" s="293" t="s">
        <v>159</v>
      </c>
      <c r="D157" s="294"/>
      <c r="E157" s="294"/>
      <c r="F157" s="294"/>
      <c r="G157" s="294"/>
      <c r="H157" s="294"/>
      <c r="I157" s="294"/>
      <c r="J157" s="294"/>
      <c r="K157" s="294"/>
      <c r="L157" s="294"/>
      <c r="M157" s="294"/>
      <c r="N157" s="294"/>
      <c r="O157" s="294"/>
      <c r="P157" s="294"/>
      <c r="Q157" s="294"/>
      <c r="R157" s="294"/>
      <c r="S157" s="294"/>
      <c r="T157" s="294"/>
      <c r="U157" s="294"/>
      <c r="V157" s="294"/>
      <c r="W157" s="294"/>
      <c r="X157" s="295"/>
      <c r="Y157" s="299"/>
      <c r="Z157" s="300"/>
      <c r="AA157" s="301"/>
    </row>
    <row r="158" spans="1:27" ht="22.5" customHeight="1">
      <c r="A158" s="8"/>
      <c r="B158" s="292"/>
      <c r="C158" s="296"/>
      <c r="D158" s="297"/>
      <c r="E158" s="297"/>
      <c r="F158" s="297"/>
      <c r="G158" s="297"/>
      <c r="H158" s="297"/>
      <c r="I158" s="297"/>
      <c r="J158" s="297"/>
      <c r="K158" s="297"/>
      <c r="L158" s="297"/>
      <c r="M158" s="297"/>
      <c r="N158" s="297"/>
      <c r="O158" s="297"/>
      <c r="P158" s="297"/>
      <c r="Q158" s="297"/>
      <c r="R158" s="297"/>
      <c r="S158" s="297"/>
      <c r="T158" s="297"/>
      <c r="U158" s="297"/>
      <c r="V158" s="297"/>
      <c r="W158" s="297"/>
      <c r="X158" s="298"/>
      <c r="Y158" s="305"/>
      <c r="Z158" s="306"/>
      <c r="AA158" s="307"/>
    </row>
    <row r="159" spans="1:27" ht="13" customHeight="1">
      <c r="C159" s="1"/>
      <c r="D159" s="1"/>
      <c r="E159" s="1"/>
      <c r="F159" s="1"/>
      <c r="G159" s="1"/>
      <c r="H159" s="1"/>
      <c r="I159" s="1"/>
      <c r="J159" s="1"/>
      <c r="K159" s="1"/>
      <c r="L159" s="1"/>
      <c r="M159" s="1"/>
      <c r="N159" s="1"/>
      <c r="O159" s="1"/>
      <c r="P159" s="1"/>
      <c r="Q159" s="1"/>
      <c r="R159" s="1"/>
      <c r="S159" s="1"/>
      <c r="T159" s="1"/>
      <c r="U159" s="1"/>
      <c r="V159" s="1"/>
      <c r="W159" s="1"/>
      <c r="Y159" s="60"/>
      <c r="Z159" s="60"/>
      <c r="AA159" s="60"/>
    </row>
    <row r="160" spans="1:27" s="7" customFormat="1" ht="18" customHeight="1">
      <c r="A160" s="4" t="s">
        <v>305</v>
      </c>
      <c r="B160" s="5"/>
      <c r="C160" s="6"/>
      <c r="D160" s="6"/>
      <c r="E160" s="6"/>
      <c r="F160" s="6"/>
      <c r="G160" s="6"/>
      <c r="H160" s="6"/>
      <c r="I160" s="6"/>
      <c r="J160" s="1"/>
      <c r="K160" s="1"/>
      <c r="L160" s="1"/>
      <c r="M160" s="1"/>
      <c r="N160" s="1"/>
      <c r="O160" s="1"/>
      <c r="P160" s="1"/>
      <c r="Q160" s="1"/>
      <c r="R160" s="1"/>
      <c r="S160" s="1"/>
      <c r="T160" s="1"/>
      <c r="U160" s="1"/>
      <c r="V160" s="1"/>
      <c r="W160" s="1"/>
      <c r="Y160" s="60"/>
      <c r="Z160" s="60"/>
      <c r="AA160" s="60"/>
    </row>
    <row r="161" spans="1:27" s="7" customFormat="1" ht="14.25" customHeight="1">
      <c r="A161" s="4"/>
      <c r="B161" s="29" t="s">
        <v>27</v>
      </c>
      <c r="C161" s="6"/>
      <c r="D161" s="6"/>
      <c r="E161" s="6"/>
      <c r="F161" s="6"/>
      <c r="G161" s="6"/>
      <c r="H161" s="6"/>
      <c r="I161" s="6"/>
      <c r="J161" s="1"/>
      <c r="K161" s="1"/>
      <c r="L161" s="1"/>
      <c r="M161" s="1"/>
      <c r="N161" s="1"/>
      <c r="O161" s="1"/>
      <c r="P161" s="1"/>
      <c r="Q161" s="1"/>
      <c r="R161" s="1"/>
      <c r="S161" s="1"/>
      <c r="T161" s="1"/>
      <c r="U161" s="1"/>
      <c r="V161" s="1"/>
      <c r="W161" s="1"/>
      <c r="Y161" s="60"/>
      <c r="Z161" s="60"/>
      <c r="AA161" s="60"/>
    </row>
    <row r="162" spans="1:27" ht="30" customHeight="1">
      <c r="A162" s="8"/>
      <c r="B162" s="291" t="s">
        <v>39</v>
      </c>
      <c r="C162" s="293" t="s">
        <v>160</v>
      </c>
      <c r="D162" s="294"/>
      <c r="E162" s="294"/>
      <c r="F162" s="294"/>
      <c r="G162" s="294"/>
      <c r="H162" s="294"/>
      <c r="I162" s="294"/>
      <c r="J162" s="294"/>
      <c r="K162" s="294"/>
      <c r="L162" s="294"/>
      <c r="M162" s="294"/>
      <c r="N162" s="294"/>
      <c r="O162" s="294"/>
      <c r="P162" s="294"/>
      <c r="Q162" s="294"/>
      <c r="R162" s="294"/>
      <c r="S162" s="294"/>
      <c r="T162" s="294"/>
      <c r="U162" s="294"/>
      <c r="V162" s="294"/>
      <c r="W162" s="294"/>
      <c r="X162" s="295"/>
      <c r="Y162" s="299"/>
      <c r="Z162" s="300"/>
      <c r="AA162" s="301"/>
    </row>
    <row r="163" spans="1:27" ht="30" customHeight="1">
      <c r="A163" s="8"/>
      <c r="B163" s="292"/>
      <c r="C163" s="296"/>
      <c r="D163" s="297"/>
      <c r="E163" s="297"/>
      <c r="F163" s="297"/>
      <c r="G163" s="297"/>
      <c r="H163" s="297"/>
      <c r="I163" s="297"/>
      <c r="J163" s="297"/>
      <c r="K163" s="297"/>
      <c r="L163" s="297"/>
      <c r="M163" s="297"/>
      <c r="N163" s="297"/>
      <c r="O163" s="297"/>
      <c r="P163" s="297"/>
      <c r="Q163" s="297"/>
      <c r="R163" s="297"/>
      <c r="S163" s="297"/>
      <c r="T163" s="297"/>
      <c r="U163" s="297"/>
      <c r="V163" s="297"/>
      <c r="W163" s="297"/>
      <c r="X163" s="298"/>
      <c r="Y163" s="305"/>
      <c r="Z163" s="306"/>
      <c r="AA163" s="307"/>
    </row>
    <row r="164" spans="1:27" ht="30" customHeight="1">
      <c r="A164" s="8"/>
      <c r="B164" s="291" t="s">
        <v>40</v>
      </c>
      <c r="C164" s="293" t="s">
        <v>161</v>
      </c>
      <c r="D164" s="294"/>
      <c r="E164" s="294"/>
      <c r="F164" s="294"/>
      <c r="G164" s="294"/>
      <c r="H164" s="294"/>
      <c r="I164" s="294"/>
      <c r="J164" s="294"/>
      <c r="K164" s="294"/>
      <c r="L164" s="294"/>
      <c r="M164" s="294"/>
      <c r="N164" s="294"/>
      <c r="O164" s="294"/>
      <c r="P164" s="294"/>
      <c r="Q164" s="294"/>
      <c r="R164" s="294"/>
      <c r="S164" s="294"/>
      <c r="T164" s="294"/>
      <c r="U164" s="294"/>
      <c r="V164" s="294"/>
      <c r="W164" s="294"/>
      <c r="X164" s="295"/>
      <c r="Y164" s="299"/>
      <c r="Z164" s="300"/>
      <c r="AA164" s="301"/>
    </row>
    <row r="165" spans="1:27" ht="30" customHeight="1">
      <c r="A165" s="8"/>
      <c r="B165" s="292"/>
      <c r="C165" s="296"/>
      <c r="D165" s="297"/>
      <c r="E165" s="297"/>
      <c r="F165" s="297"/>
      <c r="G165" s="297"/>
      <c r="H165" s="297"/>
      <c r="I165" s="297"/>
      <c r="J165" s="297"/>
      <c r="K165" s="297"/>
      <c r="L165" s="297"/>
      <c r="M165" s="297"/>
      <c r="N165" s="297"/>
      <c r="O165" s="297"/>
      <c r="P165" s="297"/>
      <c r="Q165" s="297"/>
      <c r="R165" s="297"/>
      <c r="S165" s="297"/>
      <c r="T165" s="297"/>
      <c r="U165" s="297"/>
      <c r="V165" s="297"/>
      <c r="W165" s="297"/>
      <c r="X165" s="298"/>
      <c r="Y165" s="305"/>
      <c r="Z165" s="306"/>
      <c r="AA165" s="307"/>
    </row>
    <row r="166" spans="1:27" s="37" customFormat="1" ht="15" customHeight="1">
      <c r="A166" s="487"/>
      <c r="B166" s="291" t="s">
        <v>41</v>
      </c>
      <c r="C166" s="293" t="s">
        <v>564</v>
      </c>
      <c r="D166" s="434"/>
      <c r="E166" s="434"/>
      <c r="F166" s="434"/>
      <c r="G166" s="434"/>
      <c r="H166" s="434"/>
      <c r="I166" s="434"/>
      <c r="J166" s="434"/>
      <c r="K166" s="434"/>
      <c r="L166" s="434"/>
      <c r="M166" s="434"/>
      <c r="N166" s="434"/>
      <c r="O166" s="434"/>
      <c r="P166" s="434"/>
      <c r="Q166" s="434"/>
      <c r="R166" s="434"/>
      <c r="S166" s="434"/>
      <c r="T166" s="434"/>
      <c r="U166" s="434"/>
      <c r="V166" s="434"/>
      <c r="W166" s="434"/>
      <c r="X166" s="565"/>
      <c r="Y166" s="317"/>
      <c r="Z166" s="318"/>
      <c r="AA166" s="319"/>
    </row>
    <row r="167" spans="1:27" s="37" customFormat="1" ht="15" customHeight="1">
      <c r="A167" s="487"/>
      <c r="B167" s="292"/>
      <c r="C167" s="566"/>
      <c r="D167" s="567"/>
      <c r="E167" s="567"/>
      <c r="F167" s="567"/>
      <c r="G167" s="567"/>
      <c r="H167" s="567"/>
      <c r="I167" s="567"/>
      <c r="J167" s="567"/>
      <c r="K167" s="567"/>
      <c r="L167" s="567"/>
      <c r="M167" s="567"/>
      <c r="N167" s="567"/>
      <c r="O167" s="567"/>
      <c r="P167" s="567"/>
      <c r="Q167" s="567"/>
      <c r="R167" s="567"/>
      <c r="S167" s="567"/>
      <c r="T167" s="567"/>
      <c r="U167" s="567"/>
      <c r="V167" s="567"/>
      <c r="W167" s="567"/>
      <c r="X167" s="568"/>
      <c r="Y167" s="320"/>
      <c r="Z167" s="321"/>
      <c r="AA167" s="322"/>
    </row>
    <row r="168" spans="1:27" ht="11.25" customHeight="1">
      <c r="A168" s="8"/>
      <c r="B168" s="291" t="s">
        <v>42</v>
      </c>
      <c r="C168" s="293" t="s">
        <v>162</v>
      </c>
      <c r="D168" s="294"/>
      <c r="E168" s="294"/>
      <c r="F168" s="294"/>
      <c r="G168" s="294"/>
      <c r="H168" s="294"/>
      <c r="I168" s="294"/>
      <c r="J168" s="294"/>
      <c r="K168" s="294"/>
      <c r="L168" s="294"/>
      <c r="M168" s="294"/>
      <c r="N168" s="294"/>
      <c r="O168" s="294"/>
      <c r="P168" s="294"/>
      <c r="Q168" s="294"/>
      <c r="R168" s="294"/>
      <c r="S168" s="294"/>
      <c r="T168" s="294"/>
      <c r="U168" s="294"/>
      <c r="V168" s="294"/>
      <c r="W168" s="294"/>
      <c r="X168" s="295"/>
      <c r="Y168" s="299"/>
      <c r="Z168" s="330"/>
      <c r="AA168" s="331"/>
    </row>
    <row r="169" spans="1:27" ht="11.25" customHeight="1">
      <c r="A169" s="8"/>
      <c r="B169" s="349"/>
      <c r="C169" s="335"/>
      <c r="D169" s="336"/>
      <c r="E169" s="336"/>
      <c r="F169" s="336"/>
      <c r="G169" s="336"/>
      <c r="H169" s="336"/>
      <c r="I169" s="336"/>
      <c r="J169" s="336"/>
      <c r="K169" s="336"/>
      <c r="L169" s="336"/>
      <c r="M169" s="336"/>
      <c r="N169" s="336"/>
      <c r="O169" s="336"/>
      <c r="P169" s="336"/>
      <c r="Q169" s="336"/>
      <c r="R169" s="336"/>
      <c r="S169" s="336"/>
      <c r="T169" s="336"/>
      <c r="U169" s="336"/>
      <c r="V169" s="336"/>
      <c r="W169" s="336"/>
      <c r="X169" s="337"/>
      <c r="Y169" s="370"/>
      <c r="Z169" s="371"/>
      <c r="AA169" s="372"/>
    </row>
    <row r="170" spans="1:27" s="80" customFormat="1" ht="13.5" customHeight="1">
      <c r="A170" s="79"/>
      <c r="B170" s="349"/>
      <c r="C170" s="13"/>
      <c r="D170" s="13" t="s">
        <v>79</v>
      </c>
      <c r="E170" s="494" t="s">
        <v>136</v>
      </c>
      <c r="F170" s="494"/>
      <c r="G170" s="494"/>
      <c r="H170" s="494"/>
      <c r="I170" s="494"/>
      <c r="J170" s="494"/>
      <c r="K170" s="494"/>
      <c r="L170" s="494"/>
      <c r="M170" s="494"/>
      <c r="N170" s="494"/>
      <c r="O170" s="494"/>
      <c r="P170" s="494"/>
      <c r="Q170" s="494"/>
      <c r="R170" s="494"/>
      <c r="S170" s="494"/>
      <c r="T170" s="494"/>
      <c r="U170" s="494"/>
      <c r="V170" s="494"/>
      <c r="W170" s="494"/>
      <c r="X170" s="495"/>
      <c r="Y170" s="370"/>
      <c r="Z170" s="371"/>
      <c r="AA170" s="372"/>
    </row>
    <row r="171" spans="1:27" s="80" customFormat="1" ht="13.5" customHeight="1">
      <c r="A171" s="79"/>
      <c r="B171" s="349"/>
      <c r="C171" s="13"/>
      <c r="D171" s="13" t="s">
        <v>84</v>
      </c>
      <c r="E171" s="13" t="s">
        <v>86</v>
      </c>
      <c r="F171" s="13"/>
      <c r="G171" s="13"/>
      <c r="H171" s="13"/>
      <c r="I171" s="13"/>
      <c r="J171" s="13"/>
      <c r="K171" s="13"/>
      <c r="L171" s="13"/>
      <c r="M171" s="13"/>
      <c r="N171" s="13"/>
      <c r="O171" s="13"/>
      <c r="P171" s="13"/>
      <c r="Q171" s="13"/>
      <c r="R171" s="13"/>
      <c r="S171" s="13"/>
      <c r="T171" s="13"/>
      <c r="U171" s="13"/>
      <c r="V171" s="13"/>
      <c r="W171" s="13"/>
      <c r="Y171" s="370"/>
      <c r="Z171" s="371"/>
      <c r="AA171" s="372"/>
    </row>
    <row r="172" spans="1:27" ht="15" customHeight="1">
      <c r="A172" s="8"/>
      <c r="B172" s="291" t="s">
        <v>43</v>
      </c>
      <c r="C172" s="293" t="s">
        <v>163</v>
      </c>
      <c r="D172" s="294"/>
      <c r="E172" s="294"/>
      <c r="F172" s="294"/>
      <c r="G172" s="294"/>
      <c r="H172" s="294"/>
      <c r="I172" s="294"/>
      <c r="J172" s="294"/>
      <c r="K172" s="294"/>
      <c r="L172" s="294"/>
      <c r="M172" s="294"/>
      <c r="N172" s="294"/>
      <c r="O172" s="294"/>
      <c r="P172" s="294"/>
      <c r="Q172" s="294"/>
      <c r="R172" s="294"/>
      <c r="S172" s="294"/>
      <c r="T172" s="294"/>
      <c r="U172" s="294"/>
      <c r="V172" s="294"/>
      <c r="W172" s="294"/>
      <c r="X172" s="295"/>
      <c r="Y172" s="299"/>
      <c r="Z172" s="300"/>
      <c r="AA172" s="301"/>
    </row>
    <row r="173" spans="1:27" ht="15" customHeight="1">
      <c r="A173" s="8"/>
      <c r="B173" s="292"/>
      <c r="C173" s="296"/>
      <c r="D173" s="297"/>
      <c r="E173" s="297"/>
      <c r="F173" s="297"/>
      <c r="G173" s="297"/>
      <c r="H173" s="297"/>
      <c r="I173" s="297"/>
      <c r="J173" s="297"/>
      <c r="K173" s="297"/>
      <c r="L173" s="297"/>
      <c r="M173" s="297"/>
      <c r="N173" s="297"/>
      <c r="O173" s="297"/>
      <c r="P173" s="297"/>
      <c r="Q173" s="297"/>
      <c r="R173" s="297"/>
      <c r="S173" s="297"/>
      <c r="T173" s="297"/>
      <c r="U173" s="297"/>
      <c r="V173" s="297"/>
      <c r="W173" s="297"/>
      <c r="X173" s="298"/>
      <c r="Y173" s="305"/>
      <c r="Z173" s="306"/>
      <c r="AA173" s="307"/>
    </row>
    <row r="174" spans="1:27" ht="16.5" customHeight="1">
      <c r="A174" s="8"/>
      <c r="B174" s="29" t="s">
        <v>20</v>
      </c>
      <c r="C174" s="286"/>
      <c r="D174" s="286"/>
      <c r="E174" s="286"/>
      <c r="F174" s="286"/>
      <c r="G174" s="286"/>
      <c r="H174" s="286"/>
      <c r="I174" s="286"/>
      <c r="J174" s="286"/>
      <c r="K174" s="286"/>
      <c r="L174" s="286"/>
      <c r="M174" s="286"/>
      <c r="N174" s="286"/>
      <c r="O174" s="286"/>
      <c r="P174" s="286"/>
      <c r="Q174" s="286"/>
      <c r="R174" s="286"/>
      <c r="S174" s="286"/>
      <c r="T174" s="286"/>
      <c r="U174" s="286"/>
      <c r="V174" s="286"/>
      <c r="W174" s="286"/>
      <c r="X174" s="286"/>
      <c r="Y174" s="281"/>
      <c r="Z174" s="281"/>
      <c r="AA174" s="281"/>
    </row>
    <row r="175" spans="1:27" ht="15" customHeight="1">
      <c r="A175" s="8"/>
      <c r="B175" s="291" t="s">
        <v>39</v>
      </c>
      <c r="C175" s="293" t="s">
        <v>164</v>
      </c>
      <c r="D175" s="294"/>
      <c r="E175" s="294"/>
      <c r="F175" s="294"/>
      <c r="G175" s="294"/>
      <c r="H175" s="294"/>
      <c r="I175" s="294"/>
      <c r="J175" s="294"/>
      <c r="K175" s="294"/>
      <c r="L175" s="294"/>
      <c r="M175" s="294"/>
      <c r="N175" s="294"/>
      <c r="O175" s="294"/>
      <c r="P175" s="294"/>
      <c r="Q175" s="294"/>
      <c r="R175" s="294"/>
      <c r="S175" s="294"/>
      <c r="T175" s="294"/>
      <c r="U175" s="294"/>
      <c r="V175" s="294"/>
      <c r="W175" s="294"/>
      <c r="X175" s="295"/>
      <c r="Y175" s="299"/>
      <c r="Z175" s="300"/>
      <c r="AA175" s="301"/>
    </row>
    <row r="176" spans="1:27" ht="15" customHeight="1">
      <c r="A176" s="8"/>
      <c r="B176" s="292"/>
      <c r="C176" s="296"/>
      <c r="D176" s="297"/>
      <c r="E176" s="297"/>
      <c r="F176" s="297"/>
      <c r="G176" s="297"/>
      <c r="H176" s="297"/>
      <c r="I176" s="297"/>
      <c r="J176" s="297"/>
      <c r="K176" s="297"/>
      <c r="L176" s="297"/>
      <c r="M176" s="297"/>
      <c r="N176" s="297"/>
      <c r="O176" s="297"/>
      <c r="P176" s="297"/>
      <c r="Q176" s="297"/>
      <c r="R176" s="297"/>
      <c r="S176" s="297"/>
      <c r="T176" s="297"/>
      <c r="U176" s="297"/>
      <c r="V176" s="297"/>
      <c r="W176" s="297"/>
      <c r="X176" s="298"/>
      <c r="Y176" s="305"/>
      <c r="Z176" s="306"/>
      <c r="AA176" s="307"/>
    </row>
    <row r="177" spans="1:27" ht="11.25" customHeight="1">
      <c r="A177" s="8"/>
      <c r="B177" s="291" t="s">
        <v>40</v>
      </c>
      <c r="C177" s="293" t="s">
        <v>165</v>
      </c>
      <c r="D177" s="294"/>
      <c r="E177" s="294"/>
      <c r="F177" s="294"/>
      <c r="G177" s="294"/>
      <c r="H177" s="294"/>
      <c r="I177" s="294"/>
      <c r="J177" s="294"/>
      <c r="K177" s="294"/>
      <c r="L177" s="294"/>
      <c r="M177" s="294"/>
      <c r="N177" s="294"/>
      <c r="O177" s="294"/>
      <c r="P177" s="294"/>
      <c r="Q177" s="294"/>
      <c r="R177" s="294"/>
      <c r="S177" s="294"/>
      <c r="T177" s="294"/>
      <c r="U177" s="294"/>
      <c r="V177" s="294"/>
      <c r="W177" s="294"/>
      <c r="X177" s="295"/>
      <c r="Y177" s="299"/>
      <c r="Z177" s="330"/>
      <c r="AA177" s="331"/>
    </row>
    <row r="178" spans="1:27" ht="11.25" customHeight="1">
      <c r="A178" s="8"/>
      <c r="B178" s="349"/>
      <c r="C178" s="335"/>
      <c r="D178" s="336"/>
      <c r="E178" s="336"/>
      <c r="F178" s="336"/>
      <c r="G178" s="336"/>
      <c r="H178" s="336"/>
      <c r="I178" s="336"/>
      <c r="J178" s="336"/>
      <c r="K178" s="336"/>
      <c r="L178" s="336"/>
      <c r="M178" s="336"/>
      <c r="N178" s="336"/>
      <c r="O178" s="336"/>
      <c r="P178" s="336"/>
      <c r="Q178" s="336"/>
      <c r="R178" s="336"/>
      <c r="S178" s="336"/>
      <c r="T178" s="336"/>
      <c r="U178" s="336"/>
      <c r="V178" s="336"/>
      <c r="W178" s="336"/>
      <c r="X178" s="337"/>
      <c r="Y178" s="370"/>
      <c r="Z178" s="371"/>
      <c r="AA178" s="372"/>
    </row>
    <row r="179" spans="1:27" s="62" customFormat="1" ht="13.5" customHeight="1">
      <c r="A179" s="8"/>
      <c r="B179" s="349"/>
      <c r="C179" s="61"/>
      <c r="D179" s="61" t="s">
        <v>79</v>
      </c>
      <c r="E179" s="13" t="s">
        <v>166</v>
      </c>
      <c r="F179" s="14"/>
      <c r="G179" s="14"/>
      <c r="H179" s="14"/>
      <c r="I179" s="14"/>
      <c r="J179" s="14"/>
      <c r="K179" s="14"/>
      <c r="L179" s="14"/>
      <c r="M179" s="14"/>
      <c r="N179" s="14"/>
      <c r="O179" s="14"/>
      <c r="P179" s="14"/>
      <c r="Q179" s="14"/>
      <c r="R179" s="14"/>
      <c r="S179" s="14"/>
      <c r="T179" s="14"/>
      <c r="U179" s="14"/>
      <c r="V179" s="14"/>
      <c r="W179" s="14"/>
      <c r="X179" s="15"/>
      <c r="Y179" s="370"/>
      <c r="Z179" s="371"/>
      <c r="AA179" s="372"/>
    </row>
    <row r="180" spans="1:27" s="62" customFormat="1" ht="13.5" customHeight="1">
      <c r="A180" s="8"/>
      <c r="B180" s="292"/>
      <c r="C180" s="61"/>
      <c r="D180" s="61" t="s">
        <v>84</v>
      </c>
      <c r="E180" s="61" t="s">
        <v>87</v>
      </c>
      <c r="F180" s="61"/>
      <c r="G180" s="61"/>
      <c r="H180" s="61"/>
      <c r="I180" s="61"/>
      <c r="J180" s="61"/>
      <c r="K180" s="61"/>
      <c r="L180" s="61"/>
      <c r="M180" s="61"/>
      <c r="N180" s="61"/>
      <c r="O180" s="61"/>
      <c r="P180" s="61"/>
      <c r="Q180" s="61"/>
      <c r="R180" s="61"/>
      <c r="S180" s="61"/>
      <c r="T180" s="61"/>
      <c r="U180" s="61"/>
      <c r="V180" s="61"/>
      <c r="W180" s="61"/>
      <c r="X180" s="23"/>
      <c r="Y180" s="370"/>
      <c r="Z180" s="371"/>
      <c r="AA180" s="372"/>
    </row>
    <row r="181" spans="1:27" ht="15" customHeight="1">
      <c r="A181" s="8"/>
      <c r="B181" s="291" t="s">
        <v>41</v>
      </c>
      <c r="C181" s="293" t="s">
        <v>163</v>
      </c>
      <c r="D181" s="294"/>
      <c r="E181" s="294"/>
      <c r="F181" s="294"/>
      <c r="G181" s="294"/>
      <c r="H181" s="294"/>
      <c r="I181" s="294"/>
      <c r="J181" s="294"/>
      <c r="K181" s="294"/>
      <c r="L181" s="294"/>
      <c r="M181" s="294"/>
      <c r="N181" s="294"/>
      <c r="O181" s="294"/>
      <c r="P181" s="294"/>
      <c r="Q181" s="294"/>
      <c r="R181" s="294"/>
      <c r="S181" s="294"/>
      <c r="T181" s="294"/>
      <c r="U181" s="294"/>
      <c r="V181" s="294"/>
      <c r="W181" s="294"/>
      <c r="X181" s="295"/>
      <c r="Y181" s="299"/>
      <c r="Z181" s="300"/>
      <c r="AA181" s="301"/>
    </row>
    <row r="182" spans="1:27" ht="15" customHeight="1">
      <c r="A182" s="8"/>
      <c r="B182" s="292"/>
      <c r="C182" s="296"/>
      <c r="D182" s="297"/>
      <c r="E182" s="297"/>
      <c r="F182" s="297"/>
      <c r="G182" s="297"/>
      <c r="H182" s="297"/>
      <c r="I182" s="297"/>
      <c r="J182" s="297"/>
      <c r="K182" s="297"/>
      <c r="L182" s="297"/>
      <c r="M182" s="297"/>
      <c r="N182" s="297"/>
      <c r="O182" s="297"/>
      <c r="P182" s="297"/>
      <c r="Q182" s="297"/>
      <c r="R182" s="297"/>
      <c r="S182" s="297"/>
      <c r="T182" s="297"/>
      <c r="U182" s="297"/>
      <c r="V182" s="297"/>
      <c r="W182" s="297"/>
      <c r="X182" s="298"/>
      <c r="Y182" s="305"/>
      <c r="Z182" s="306"/>
      <c r="AA182" s="307"/>
    </row>
    <row r="183" spans="1:27" ht="12.75" customHeight="1">
      <c r="A183" s="8"/>
      <c r="B183" s="45"/>
      <c r="C183" s="286"/>
      <c r="D183" s="286"/>
      <c r="E183" s="286"/>
      <c r="F183" s="286"/>
      <c r="G183" s="286"/>
      <c r="H183" s="286"/>
      <c r="I183" s="286"/>
      <c r="J183" s="286"/>
      <c r="K183" s="286"/>
      <c r="L183" s="286"/>
      <c r="M183" s="286"/>
      <c r="N183" s="286"/>
      <c r="O183" s="286"/>
      <c r="P183" s="286"/>
      <c r="Q183" s="286"/>
      <c r="R183" s="286"/>
      <c r="S183" s="286"/>
      <c r="T183" s="286"/>
      <c r="U183" s="286"/>
      <c r="V183" s="286"/>
      <c r="W183" s="286"/>
      <c r="X183" s="286"/>
      <c r="Y183" s="281"/>
      <c r="Z183" s="281"/>
      <c r="AA183" s="281"/>
    </row>
    <row r="184" spans="1:27" s="7" customFormat="1" ht="18" customHeight="1">
      <c r="A184" s="4" t="s">
        <v>88</v>
      </c>
      <c r="B184" s="5"/>
      <c r="C184" s="6"/>
      <c r="D184" s="6"/>
      <c r="E184" s="6"/>
      <c r="F184" s="6"/>
      <c r="G184" s="6"/>
      <c r="H184" s="6"/>
      <c r="I184" s="6"/>
      <c r="J184" s="1"/>
      <c r="K184" s="1"/>
      <c r="L184" s="1"/>
      <c r="M184" s="1"/>
      <c r="N184" s="1"/>
      <c r="O184" s="1"/>
      <c r="P184" s="1"/>
      <c r="Q184" s="1"/>
      <c r="R184" s="1"/>
      <c r="S184" s="1"/>
      <c r="T184" s="1"/>
      <c r="U184" s="1"/>
      <c r="V184" s="1"/>
      <c r="W184" s="1"/>
      <c r="Y184" s="60"/>
      <c r="Z184" s="60"/>
      <c r="AA184" s="60"/>
    </row>
    <row r="185" spans="1:27" s="7" customFormat="1" ht="15.75" customHeight="1">
      <c r="A185" s="4"/>
      <c r="B185" s="29" t="s">
        <v>27</v>
      </c>
      <c r="C185" s="6"/>
      <c r="D185" s="6"/>
      <c r="E185" s="6"/>
      <c r="F185" s="6"/>
      <c r="G185" s="6"/>
      <c r="H185" s="6"/>
      <c r="I185" s="6"/>
      <c r="J185" s="1"/>
      <c r="K185" s="1"/>
      <c r="L185" s="1"/>
      <c r="M185" s="1"/>
      <c r="N185" s="1"/>
      <c r="O185" s="1"/>
      <c r="P185" s="1"/>
      <c r="Q185" s="1"/>
      <c r="R185" s="1"/>
      <c r="S185" s="1"/>
      <c r="T185" s="1"/>
      <c r="U185" s="1"/>
      <c r="V185" s="1"/>
      <c r="W185" s="1"/>
      <c r="Y185" s="60"/>
      <c r="Z185" s="60"/>
      <c r="AA185" s="60"/>
    </row>
    <row r="186" spans="1:27" ht="30" customHeight="1">
      <c r="A186" s="8"/>
      <c r="B186" s="291" t="s">
        <v>39</v>
      </c>
      <c r="C186" s="293" t="s">
        <v>167</v>
      </c>
      <c r="D186" s="294"/>
      <c r="E186" s="294"/>
      <c r="F186" s="294"/>
      <c r="G186" s="294"/>
      <c r="H186" s="294"/>
      <c r="I186" s="294"/>
      <c r="J186" s="294"/>
      <c r="K186" s="294"/>
      <c r="L186" s="294"/>
      <c r="M186" s="294"/>
      <c r="N186" s="294"/>
      <c r="O186" s="294"/>
      <c r="P186" s="294"/>
      <c r="Q186" s="294"/>
      <c r="R186" s="294"/>
      <c r="S186" s="294"/>
      <c r="T186" s="294"/>
      <c r="U186" s="294"/>
      <c r="V186" s="294"/>
      <c r="W186" s="294"/>
      <c r="X186" s="295"/>
      <c r="Y186" s="299"/>
      <c r="Z186" s="300"/>
      <c r="AA186" s="301"/>
    </row>
    <row r="187" spans="1:27" ht="30" customHeight="1">
      <c r="A187" s="8"/>
      <c r="B187" s="292"/>
      <c r="C187" s="296"/>
      <c r="D187" s="297"/>
      <c r="E187" s="297"/>
      <c r="F187" s="297"/>
      <c r="G187" s="297"/>
      <c r="H187" s="297"/>
      <c r="I187" s="297"/>
      <c r="J187" s="297"/>
      <c r="K187" s="297"/>
      <c r="L187" s="297"/>
      <c r="M187" s="297"/>
      <c r="N187" s="297"/>
      <c r="O187" s="297"/>
      <c r="P187" s="297"/>
      <c r="Q187" s="297"/>
      <c r="R187" s="297"/>
      <c r="S187" s="297"/>
      <c r="T187" s="297"/>
      <c r="U187" s="297"/>
      <c r="V187" s="297"/>
      <c r="W187" s="297"/>
      <c r="X187" s="298"/>
      <c r="Y187" s="305"/>
      <c r="Z187" s="306"/>
      <c r="AA187" s="307"/>
    </row>
    <row r="188" spans="1:27" ht="16.5" customHeight="1">
      <c r="A188" s="8"/>
      <c r="B188" s="29" t="s">
        <v>20</v>
      </c>
      <c r="C188" s="286"/>
      <c r="D188" s="286"/>
      <c r="E188" s="286"/>
      <c r="F188" s="286"/>
      <c r="G188" s="286"/>
      <c r="H188" s="286"/>
      <c r="I188" s="286"/>
      <c r="J188" s="286"/>
      <c r="K188" s="286"/>
      <c r="L188" s="286"/>
      <c r="M188" s="286"/>
      <c r="N188" s="286"/>
      <c r="O188" s="286"/>
      <c r="P188" s="286"/>
      <c r="Q188" s="286"/>
      <c r="R188" s="286"/>
      <c r="S188" s="286"/>
      <c r="T188" s="286"/>
      <c r="U188" s="286"/>
      <c r="V188" s="286"/>
      <c r="W188" s="286"/>
      <c r="X188" s="286"/>
      <c r="Y188" s="281"/>
      <c r="Z188" s="281"/>
      <c r="AA188" s="281"/>
    </row>
    <row r="189" spans="1:27" ht="15" customHeight="1">
      <c r="A189" s="8"/>
      <c r="B189" s="291" t="s">
        <v>39</v>
      </c>
      <c r="C189" s="293" t="s">
        <v>168</v>
      </c>
      <c r="D189" s="294"/>
      <c r="E189" s="294"/>
      <c r="F189" s="294"/>
      <c r="G189" s="294"/>
      <c r="H189" s="294"/>
      <c r="I189" s="294"/>
      <c r="J189" s="294"/>
      <c r="K189" s="294"/>
      <c r="L189" s="294"/>
      <c r="M189" s="294"/>
      <c r="N189" s="294"/>
      <c r="O189" s="294"/>
      <c r="P189" s="294"/>
      <c r="Q189" s="294"/>
      <c r="R189" s="294"/>
      <c r="S189" s="294"/>
      <c r="T189" s="294"/>
      <c r="U189" s="294"/>
      <c r="V189" s="294"/>
      <c r="W189" s="294"/>
      <c r="X189" s="295"/>
      <c r="Y189" s="299"/>
      <c r="Z189" s="330"/>
      <c r="AA189" s="331"/>
    </row>
    <row r="190" spans="1:27" ht="15" customHeight="1">
      <c r="A190" s="8"/>
      <c r="B190" s="349"/>
      <c r="C190" s="335"/>
      <c r="D190" s="336"/>
      <c r="E190" s="336"/>
      <c r="F190" s="336"/>
      <c r="G190" s="336"/>
      <c r="H190" s="336"/>
      <c r="I190" s="336"/>
      <c r="J190" s="336"/>
      <c r="K190" s="336"/>
      <c r="L190" s="336"/>
      <c r="M190" s="336"/>
      <c r="N190" s="336"/>
      <c r="O190" s="336"/>
      <c r="P190" s="336"/>
      <c r="Q190" s="336"/>
      <c r="R190" s="336"/>
      <c r="S190" s="336"/>
      <c r="T190" s="336"/>
      <c r="U190" s="336"/>
      <c r="V190" s="336"/>
      <c r="W190" s="336"/>
      <c r="X190" s="337"/>
      <c r="Y190" s="370"/>
      <c r="Z190" s="371"/>
      <c r="AA190" s="372"/>
    </row>
    <row r="191" spans="1:27" s="62" customFormat="1" ht="12.75" customHeight="1">
      <c r="A191" s="8"/>
      <c r="B191" s="349"/>
      <c r="C191" s="61"/>
      <c r="D191" s="61" t="s">
        <v>79</v>
      </c>
      <c r="E191" s="61" t="s">
        <v>21</v>
      </c>
      <c r="F191" s="61"/>
      <c r="G191" s="61"/>
      <c r="H191" s="61"/>
      <c r="I191" s="61"/>
      <c r="J191" s="61"/>
      <c r="K191" s="61"/>
      <c r="L191" s="61"/>
      <c r="M191" s="61"/>
      <c r="N191" s="61"/>
      <c r="O191" s="61"/>
      <c r="P191" s="61"/>
      <c r="Q191" s="61"/>
      <c r="R191" s="61"/>
      <c r="S191" s="61"/>
      <c r="T191" s="61"/>
      <c r="U191" s="61"/>
      <c r="V191" s="61"/>
      <c r="W191" s="61"/>
      <c r="X191" s="23"/>
      <c r="Y191" s="370"/>
      <c r="Z191" s="371"/>
      <c r="AA191" s="372"/>
    </row>
    <row r="192" spans="1:27" s="62" customFormat="1" ht="12.75" customHeight="1">
      <c r="A192" s="8"/>
      <c r="B192" s="349"/>
      <c r="C192" s="61"/>
      <c r="D192" s="61" t="s">
        <v>84</v>
      </c>
      <c r="E192" s="363" t="s">
        <v>169</v>
      </c>
      <c r="F192" s="363"/>
      <c r="G192" s="363"/>
      <c r="H192" s="363"/>
      <c r="I192" s="363"/>
      <c r="J192" s="363"/>
      <c r="K192" s="363"/>
      <c r="L192" s="363"/>
      <c r="M192" s="363"/>
      <c r="N192" s="363"/>
      <c r="O192" s="363"/>
      <c r="P192" s="363"/>
      <c r="Q192" s="363"/>
      <c r="R192" s="363"/>
      <c r="S192" s="363"/>
      <c r="T192" s="363"/>
      <c r="U192" s="363"/>
      <c r="V192" s="363"/>
      <c r="W192" s="363"/>
      <c r="X192" s="364"/>
      <c r="Y192" s="370"/>
      <c r="Z192" s="371"/>
      <c r="AA192" s="372"/>
    </row>
    <row r="193" spans="1:27" s="62" customFormat="1" ht="12.75" customHeight="1">
      <c r="A193" s="8"/>
      <c r="B193" s="349"/>
      <c r="C193" s="61"/>
      <c r="D193" s="61"/>
      <c r="E193" s="363"/>
      <c r="F193" s="363"/>
      <c r="G193" s="363"/>
      <c r="H193" s="363"/>
      <c r="I193" s="363"/>
      <c r="J193" s="363"/>
      <c r="K193" s="363"/>
      <c r="L193" s="363"/>
      <c r="M193" s="363"/>
      <c r="N193" s="363"/>
      <c r="O193" s="363"/>
      <c r="P193" s="363"/>
      <c r="Q193" s="363"/>
      <c r="R193" s="363"/>
      <c r="S193" s="363"/>
      <c r="T193" s="363"/>
      <c r="U193" s="363"/>
      <c r="V193" s="363"/>
      <c r="W193" s="363"/>
      <c r="X193" s="364"/>
      <c r="Y193" s="370"/>
      <c r="Z193" s="371"/>
      <c r="AA193" s="372"/>
    </row>
    <row r="194" spans="1:27" s="62" customFormat="1" ht="12.75" customHeight="1">
      <c r="A194" s="8"/>
      <c r="B194" s="349"/>
      <c r="C194" s="61"/>
      <c r="D194" s="61" t="s">
        <v>89</v>
      </c>
      <c r="E194" s="61" t="s">
        <v>90</v>
      </c>
      <c r="F194" s="61"/>
      <c r="G194" s="61"/>
      <c r="H194" s="61"/>
      <c r="I194" s="61"/>
      <c r="J194" s="61"/>
      <c r="K194" s="61"/>
      <c r="L194" s="61"/>
      <c r="M194" s="61"/>
      <c r="N194" s="61"/>
      <c r="O194" s="61"/>
      <c r="P194" s="61"/>
      <c r="Q194" s="61"/>
      <c r="R194" s="61"/>
      <c r="S194" s="61"/>
      <c r="T194" s="61"/>
      <c r="U194" s="61"/>
      <c r="V194" s="61"/>
      <c r="W194" s="61"/>
      <c r="X194" s="23"/>
      <c r="Y194" s="370"/>
      <c r="Z194" s="371"/>
      <c r="AA194" s="372"/>
    </row>
    <row r="195" spans="1:27" s="62" customFormat="1" ht="12.75" customHeight="1">
      <c r="A195" s="8"/>
      <c r="B195" s="292"/>
      <c r="C195" s="81"/>
      <c r="D195" s="81" t="s">
        <v>91</v>
      </c>
      <c r="E195" s="81" t="s">
        <v>92</v>
      </c>
      <c r="F195" s="81"/>
      <c r="G195" s="81"/>
      <c r="H195" s="81"/>
      <c r="I195" s="81"/>
      <c r="J195" s="81"/>
      <c r="K195" s="81"/>
      <c r="L195" s="81"/>
      <c r="M195" s="81"/>
      <c r="N195" s="81"/>
      <c r="O195" s="81"/>
      <c r="P195" s="81"/>
      <c r="Q195" s="81"/>
      <c r="R195" s="81"/>
      <c r="S195" s="81"/>
      <c r="T195" s="81"/>
      <c r="U195" s="81"/>
      <c r="V195" s="81"/>
      <c r="W195" s="81"/>
      <c r="X195" s="82"/>
      <c r="Y195" s="332"/>
      <c r="Z195" s="333"/>
      <c r="AA195" s="334"/>
    </row>
    <row r="196" spans="1:27" ht="12.75" customHeight="1">
      <c r="A196" s="8"/>
      <c r="B196" s="45"/>
      <c r="C196" s="11"/>
      <c r="D196" s="11"/>
      <c r="E196" s="11"/>
      <c r="F196" s="11"/>
      <c r="G196" s="11"/>
      <c r="H196" s="11"/>
      <c r="I196" s="11"/>
      <c r="J196" s="11"/>
      <c r="K196" s="11"/>
      <c r="L196" s="11"/>
      <c r="M196" s="11"/>
      <c r="N196" s="11"/>
      <c r="O196" s="11"/>
      <c r="P196" s="11"/>
      <c r="Q196" s="11"/>
      <c r="R196" s="11"/>
      <c r="S196" s="11"/>
      <c r="T196" s="11"/>
      <c r="U196" s="11"/>
      <c r="V196" s="11"/>
      <c r="W196" s="11"/>
      <c r="X196" s="39"/>
      <c r="Y196" s="40"/>
      <c r="Z196" s="40"/>
      <c r="AA196" s="40"/>
    </row>
    <row r="197" spans="1:27" s="7" customFormat="1" ht="18" customHeight="1">
      <c r="A197" s="4" t="s">
        <v>170</v>
      </c>
      <c r="B197" s="5"/>
      <c r="C197" s="67"/>
      <c r="D197" s="67"/>
      <c r="E197" s="67"/>
      <c r="F197" s="67"/>
      <c r="G197" s="67"/>
      <c r="H197" s="67"/>
      <c r="I197" s="67"/>
      <c r="Y197" s="60"/>
      <c r="Z197" s="60"/>
      <c r="AA197" s="60"/>
    </row>
    <row r="198" spans="1:27" ht="22.5" customHeight="1">
      <c r="A198" s="8"/>
      <c r="B198" s="291" t="s">
        <v>39</v>
      </c>
      <c r="C198" s="293" t="s">
        <v>171</v>
      </c>
      <c r="D198" s="294"/>
      <c r="E198" s="294"/>
      <c r="F198" s="294"/>
      <c r="G198" s="294"/>
      <c r="H198" s="294"/>
      <c r="I198" s="294"/>
      <c r="J198" s="294"/>
      <c r="K198" s="294"/>
      <c r="L198" s="294"/>
      <c r="M198" s="294"/>
      <c r="N198" s="294"/>
      <c r="O198" s="294"/>
      <c r="P198" s="294"/>
      <c r="Q198" s="294"/>
      <c r="R198" s="294"/>
      <c r="S198" s="294"/>
      <c r="T198" s="294"/>
      <c r="U198" s="294"/>
      <c r="V198" s="294"/>
      <c r="W198" s="294"/>
      <c r="X198" s="295"/>
      <c r="Y198" s="299"/>
      <c r="Z198" s="300"/>
      <c r="AA198" s="301"/>
    </row>
    <row r="199" spans="1:27" ht="22.5" customHeight="1">
      <c r="A199" s="8"/>
      <c r="B199" s="292"/>
      <c r="C199" s="296"/>
      <c r="D199" s="297"/>
      <c r="E199" s="297"/>
      <c r="F199" s="297"/>
      <c r="G199" s="297"/>
      <c r="H199" s="297"/>
      <c r="I199" s="297"/>
      <c r="J199" s="297"/>
      <c r="K199" s="297"/>
      <c r="L199" s="297"/>
      <c r="M199" s="297"/>
      <c r="N199" s="297"/>
      <c r="O199" s="297"/>
      <c r="P199" s="297"/>
      <c r="Q199" s="297"/>
      <c r="R199" s="297"/>
      <c r="S199" s="297"/>
      <c r="T199" s="297"/>
      <c r="U199" s="297"/>
      <c r="V199" s="297"/>
      <c r="W199" s="297"/>
      <c r="X199" s="298"/>
      <c r="Y199" s="305"/>
      <c r="Z199" s="306"/>
      <c r="AA199" s="307"/>
    </row>
    <row r="200" spans="1:27" ht="15" customHeight="1">
      <c r="A200" s="8"/>
      <c r="B200" s="291" t="s">
        <v>40</v>
      </c>
      <c r="C200" s="293" t="s">
        <v>172</v>
      </c>
      <c r="D200" s="294"/>
      <c r="E200" s="294"/>
      <c r="F200" s="294"/>
      <c r="G200" s="294"/>
      <c r="H200" s="294"/>
      <c r="I200" s="294"/>
      <c r="J200" s="294"/>
      <c r="K200" s="294"/>
      <c r="L200" s="294"/>
      <c r="M200" s="294"/>
      <c r="N200" s="294"/>
      <c r="O200" s="294"/>
      <c r="P200" s="294"/>
      <c r="Q200" s="294"/>
      <c r="R200" s="294"/>
      <c r="S200" s="294"/>
      <c r="T200" s="294"/>
      <c r="U200" s="294"/>
      <c r="V200" s="294"/>
      <c r="W200" s="294"/>
      <c r="X200" s="295"/>
      <c r="Y200" s="299"/>
      <c r="Z200" s="300"/>
      <c r="AA200" s="301"/>
    </row>
    <row r="201" spans="1:27" ht="15" customHeight="1">
      <c r="A201" s="8"/>
      <c r="B201" s="292"/>
      <c r="C201" s="335"/>
      <c r="D201" s="336"/>
      <c r="E201" s="336"/>
      <c r="F201" s="336"/>
      <c r="G201" s="336"/>
      <c r="H201" s="336"/>
      <c r="I201" s="336"/>
      <c r="J201" s="336"/>
      <c r="K201" s="336"/>
      <c r="L201" s="336"/>
      <c r="M201" s="336"/>
      <c r="N201" s="336"/>
      <c r="O201" s="336"/>
      <c r="P201" s="336"/>
      <c r="Q201" s="336"/>
      <c r="R201" s="336"/>
      <c r="S201" s="336"/>
      <c r="T201" s="336"/>
      <c r="U201" s="336"/>
      <c r="V201" s="336"/>
      <c r="W201" s="336"/>
      <c r="X201" s="337"/>
      <c r="Y201" s="302"/>
      <c r="Z201" s="303"/>
      <c r="AA201" s="304"/>
    </row>
    <row r="202" spans="1:27" ht="15" customHeight="1">
      <c r="A202" s="8"/>
      <c r="B202" s="291" t="s">
        <v>41</v>
      </c>
      <c r="C202" s="293" t="s">
        <v>173</v>
      </c>
      <c r="D202" s="294"/>
      <c r="E202" s="294"/>
      <c r="F202" s="294"/>
      <c r="G202" s="294"/>
      <c r="H202" s="294"/>
      <c r="I202" s="294"/>
      <c r="J202" s="294"/>
      <c r="K202" s="294"/>
      <c r="L202" s="294"/>
      <c r="M202" s="294"/>
      <c r="N202" s="294"/>
      <c r="O202" s="294"/>
      <c r="P202" s="294"/>
      <c r="Q202" s="294"/>
      <c r="R202" s="294"/>
      <c r="S202" s="294"/>
      <c r="T202" s="294"/>
      <c r="U202" s="294"/>
      <c r="V202" s="294"/>
      <c r="W202" s="294"/>
      <c r="X202" s="295"/>
      <c r="Y202" s="299"/>
      <c r="Z202" s="300"/>
      <c r="AA202" s="301"/>
    </row>
    <row r="203" spans="1:27" ht="15" customHeight="1">
      <c r="A203" s="8"/>
      <c r="B203" s="292"/>
      <c r="C203" s="296"/>
      <c r="D203" s="297"/>
      <c r="E203" s="297"/>
      <c r="F203" s="297"/>
      <c r="G203" s="297"/>
      <c r="H203" s="297"/>
      <c r="I203" s="297"/>
      <c r="J203" s="297"/>
      <c r="K203" s="297"/>
      <c r="L203" s="297"/>
      <c r="M203" s="297"/>
      <c r="N203" s="297"/>
      <c r="O203" s="297"/>
      <c r="P203" s="297"/>
      <c r="Q203" s="297"/>
      <c r="R203" s="297"/>
      <c r="S203" s="297"/>
      <c r="T203" s="297"/>
      <c r="U203" s="297"/>
      <c r="V203" s="297"/>
      <c r="W203" s="297"/>
      <c r="X203" s="298"/>
      <c r="Y203" s="305"/>
      <c r="Z203" s="306"/>
      <c r="AA203" s="307"/>
    </row>
    <row r="204" spans="1:27" ht="6" customHeight="1" thickBot="1">
      <c r="A204" s="8"/>
      <c r="B204" s="45"/>
      <c r="C204" s="75"/>
      <c r="D204" s="8"/>
      <c r="E204" s="8"/>
      <c r="F204" s="8"/>
      <c r="G204" s="8"/>
      <c r="H204" s="8"/>
      <c r="I204" s="8"/>
      <c r="Y204" s="281"/>
      <c r="Z204" s="281"/>
      <c r="AA204" s="281"/>
    </row>
    <row r="205" spans="1:27" s="57" customFormat="1" ht="66" customHeight="1" thickBot="1">
      <c r="B205" s="83"/>
      <c r="C205" s="84"/>
      <c r="D205" s="373" t="s">
        <v>54</v>
      </c>
      <c r="E205" s="374"/>
      <c r="F205" s="374"/>
      <c r="G205" s="374"/>
      <c r="H205" s="374"/>
      <c r="I205" s="374"/>
      <c r="J205" s="374"/>
      <c r="K205" s="374"/>
      <c r="L205" s="374"/>
      <c r="M205" s="374"/>
      <c r="N205" s="374"/>
      <c r="O205" s="374"/>
      <c r="P205" s="374"/>
      <c r="Q205" s="374"/>
      <c r="R205" s="374"/>
      <c r="S205" s="374"/>
      <c r="T205" s="374"/>
      <c r="U205" s="374"/>
      <c r="V205" s="374"/>
      <c r="W205" s="374"/>
      <c r="X205" s="374"/>
      <c r="Y205" s="374"/>
      <c r="Z205" s="374"/>
      <c r="AA205" s="375"/>
    </row>
    <row r="206" spans="1:27" ht="12.75" customHeight="1">
      <c r="A206" s="8"/>
      <c r="B206" s="85"/>
      <c r="C206" s="86"/>
      <c r="D206" s="49"/>
      <c r="E206" s="49"/>
      <c r="F206" s="11"/>
      <c r="G206" s="1"/>
      <c r="H206" s="1"/>
      <c r="I206" s="1"/>
      <c r="J206" s="1"/>
      <c r="K206" s="1"/>
      <c r="L206" s="1"/>
      <c r="M206" s="1"/>
      <c r="N206" s="1"/>
      <c r="O206" s="1"/>
      <c r="P206" s="1"/>
      <c r="Q206" s="1"/>
      <c r="R206" s="1"/>
      <c r="S206" s="1"/>
      <c r="T206" s="1"/>
      <c r="U206" s="1"/>
      <c r="V206" s="1"/>
      <c r="W206" s="1"/>
      <c r="X206" s="1"/>
      <c r="Y206" s="1"/>
      <c r="Z206" s="39"/>
      <c r="AA206" s="39"/>
    </row>
    <row r="207" spans="1:27" s="7" customFormat="1" ht="18" customHeight="1">
      <c r="A207" s="4" t="s">
        <v>276</v>
      </c>
      <c r="B207" s="5"/>
      <c r="C207" s="67"/>
      <c r="D207" s="67"/>
      <c r="E207" s="67"/>
      <c r="F207" s="67"/>
      <c r="G207" s="67"/>
      <c r="H207" s="67"/>
      <c r="I207" s="67"/>
      <c r="Y207" s="60"/>
      <c r="Z207" s="60"/>
      <c r="AA207" s="60"/>
    </row>
    <row r="208" spans="1:27" ht="36.75" customHeight="1">
      <c r="A208" s="8"/>
      <c r="B208" s="291" t="s">
        <v>39</v>
      </c>
      <c r="C208" s="293" t="s">
        <v>565</v>
      </c>
      <c r="D208" s="294"/>
      <c r="E208" s="294"/>
      <c r="F208" s="294"/>
      <c r="G208" s="294"/>
      <c r="H208" s="294"/>
      <c r="I208" s="294"/>
      <c r="J208" s="294"/>
      <c r="K208" s="294"/>
      <c r="L208" s="294"/>
      <c r="M208" s="294"/>
      <c r="N208" s="294"/>
      <c r="O208" s="294"/>
      <c r="P208" s="294"/>
      <c r="Q208" s="294"/>
      <c r="R208" s="294"/>
      <c r="S208" s="294"/>
      <c r="T208" s="294"/>
      <c r="U208" s="294"/>
      <c r="V208" s="294"/>
      <c r="W208" s="294"/>
      <c r="X208" s="295"/>
      <c r="Y208" s="299"/>
      <c r="Z208" s="300"/>
      <c r="AA208" s="301"/>
    </row>
    <row r="209" spans="1:27" ht="36.75" customHeight="1">
      <c r="A209" s="8"/>
      <c r="B209" s="292"/>
      <c r="C209" s="296"/>
      <c r="D209" s="297"/>
      <c r="E209" s="297"/>
      <c r="F209" s="297"/>
      <c r="G209" s="297"/>
      <c r="H209" s="297"/>
      <c r="I209" s="297"/>
      <c r="J209" s="297"/>
      <c r="K209" s="297"/>
      <c r="L209" s="297"/>
      <c r="M209" s="297"/>
      <c r="N209" s="297"/>
      <c r="O209" s="297"/>
      <c r="P209" s="297"/>
      <c r="Q209" s="297"/>
      <c r="R209" s="297"/>
      <c r="S209" s="297"/>
      <c r="T209" s="297"/>
      <c r="U209" s="297"/>
      <c r="V209" s="297"/>
      <c r="W209" s="297"/>
      <c r="X209" s="298"/>
      <c r="Y209" s="305"/>
      <c r="Z209" s="306"/>
      <c r="AA209" s="307"/>
    </row>
    <row r="210" spans="1:27" ht="45" customHeight="1">
      <c r="A210" s="8"/>
      <c r="B210" s="291" t="s">
        <v>40</v>
      </c>
      <c r="C210" s="293" t="s">
        <v>470</v>
      </c>
      <c r="D210" s="294"/>
      <c r="E210" s="294"/>
      <c r="F210" s="294"/>
      <c r="G210" s="294"/>
      <c r="H210" s="294"/>
      <c r="I210" s="294"/>
      <c r="J210" s="294"/>
      <c r="K210" s="294"/>
      <c r="L210" s="294"/>
      <c r="M210" s="294"/>
      <c r="N210" s="294"/>
      <c r="O210" s="294"/>
      <c r="P210" s="294"/>
      <c r="Q210" s="294"/>
      <c r="R210" s="294"/>
      <c r="S210" s="294"/>
      <c r="T210" s="294"/>
      <c r="U210" s="294"/>
      <c r="V210" s="294"/>
      <c r="W210" s="294"/>
      <c r="X210" s="295"/>
      <c r="Y210" s="299"/>
      <c r="Z210" s="300"/>
      <c r="AA210" s="301"/>
    </row>
    <row r="211" spans="1:27" ht="45" customHeight="1">
      <c r="A211" s="8"/>
      <c r="B211" s="292"/>
      <c r="C211" s="296"/>
      <c r="D211" s="297"/>
      <c r="E211" s="297"/>
      <c r="F211" s="297"/>
      <c r="G211" s="297"/>
      <c r="H211" s="297"/>
      <c r="I211" s="297"/>
      <c r="J211" s="297"/>
      <c r="K211" s="297"/>
      <c r="L211" s="297"/>
      <c r="M211" s="297"/>
      <c r="N211" s="297"/>
      <c r="O211" s="297"/>
      <c r="P211" s="297"/>
      <c r="Q211" s="297"/>
      <c r="R211" s="297"/>
      <c r="S211" s="297"/>
      <c r="T211" s="297"/>
      <c r="U211" s="297"/>
      <c r="V211" s="297"/>
      <c r="W211" s="297"/>
      <c r="X211" s="298"/>
      <c r="Y211" s="305"/>
      <c r="Z211" s="306"/>
      <c r="AA211" s="307"/>
    </row>
    <row r="212" spans="1:27" ht="11.25" customHeight="1">
      <c r="A212" s="8"/>
      <c r="B212" s="291" t="s">
        <v>41</v>
      </c>
      <c r="C212" s="293" t="s">
        <v>174</v>
      </c>
      <c r="D212" s="294"/>
      <c r="E212" s="294"/>
      <c r="F212" s="294"/>
      <c r="G212" s="294"/>
      <c r="H212" s="294"/>
      <c r="I212" s="294"/>
      <c r="J212" s="294"/>
      <c r="K212" s="294"/>
      <c r="L212" s="294"/>
      <c r="M212" s="294"/>
      <c r="N212" s="294"/>
      <c r="O212" s="294"/>
      <c r="P212" s="294"/>
      <c r="Q212" s="294"/>
      <c r="R212" s="294"/>
      <c r="S212" s="294"/>
      <c r="T212" s="294"/>
      <c r="U212" s="294"/>
      <c r="V212" s="294"/>
      <c r="W212" s="294"/>
      <c r="X212" s="295"/>
      <c r="Y212" s="299"/>
      <c r="Z212" s="300"/>
      <c r="AA212" s="301"/>
    </row>
    <row r="213" spans="1:27" ht="11.25" customHeight="1">
      <c r="A213" s="8"/>
      <c r="B213" s="292"/>
      <c r="C213" s="296"/>
      <c r="D213" s="297"/>
      <c r="E213" s="297"/>
      <c r="F213" s="297"/>
      <c r="G213" s="297"/>
      <c r="H213" s="297"/>
      <c r="I213" s="297"/>
      <c r="J213" s="297"/>
      <c r="K213" s="297"/>
      <c r="L213" s="297"/>
      <c r="M213" s="297"/>
      <c r="N213" s="297"/>
      <c r="O213" s="297"/>
      <c r="P213" s="297"/>
      <c r="Q213" s="297"/>
      <c r="R213" s="297"/>
      <c r="S213" s="297"/>
      <c r="T213" s="297"/>
      <c r="U213" s="297"/>
      <c r="V213" s="297"/>
      <c r="W213" s="297"/>
      <c r="X213" s="298"/>
      <c r="Y213" s="305"/>
      <c r="Z213" s="306"/>
      <c r="AA213" s="307"/>
    </row>
    <row r="214" spans="1:27" ht="37.5" customHeight="1">
      <c r="A214" s="8"/>
      <c r="B214" s="291" t="s">
        <v>42</v>
      </c>
      <c r="C214" s="293" t="s">
        <v>277</v>
      </c>
      <c r="D214" s="294"/>
      <c r="E214" s="294"/>
      <c r="F214" s="294"/>
      <c r="G214" s="294"/>
      <c r="H214" s="294"/>
      <c r="I214" s="294"/>
      <c r="J214" s="294"/>
      <c r="K214" s="294"/>
      <c r="L214" s="294"/>
      <c r="M214" s="294"/>
      <c r="N214" s="294"/>
      <c r="O214" s="294"/>
      <c r="P214" s="294"/>
      <c r="Q214" s="294"/>
      <c r="R214" s="294"/>
      <c r="S214" s="294"/>
      <c r="T214" s="294"/>
      <c r="U214" s="294"/>
      <c r="V214" s="294"/>
      <c r="W214" s="294"/>
      <c r="X214" s="295"/>
      <c r="Y214" s="299"/>
      <c r="Z214" s="300"/>
      <c r="AA214" s="301"/>
    </row>
    <row r="215" spans="1:27" ht="37.5" customHeight="1">
      <c r="A215" s="8"/>
      <c r="B215" s="292"/>
      <c r="C215" s="296"/>
      <c r="D215" s="297"/>
      <c r="E215" s="297"/>
      <c r="F215" s="297"/>
      <c r="G215" s="297"/>
      <c r="H215" s="297"/>
      <c r="I215" s="297"/>
      <c r="J215" s="297"/>
      <c r="K215" s="297"/>
      <c r="L215" s="297"/>
      <c r="M215" s="297"/>
      <c r="N215" s="297"/>
      <c r="O215" s="297"/>
      <c r="P215" s="297"/>
      <c r="Q215" s="297"/>
      <c r="R215" s="297"/>
      <c r="S215" s="297"/>
      <c r="T215" s="297"/>
      <c r="U215" s="297"/>
      <c r="V215" s="297"/>
      <c r="W215" s="297"/>
      <c r="X215" s="298"/>
      <c r="Y215" s="305"/>
      <c r="Z215" s="306"/>
      <c r="AA215" s="307"/>
    </row>
    <row r="216" spans="1:27" ht="30" customHeight="1">
      <c r="A216" s="8"/>
      <c r="B216" s="291" t="s">
        <v>43</v>
      </c>
      <c r="C216" s="293" t="s">
        <v>278</v>
      </c>
      <c r="D216" s="294"/>
      <c r="E216" s="294"/>
      <c r="F216" s="294"/>
      <c r="G216" s="294"/>
      <c r="H216" s="294"/>
      <c r="I216" s="294"/>
      <c r="J216" s="294"/>
      <c r="K216" s="294"/>
      <c r="L216" s="294"/>
      <c r="M216" s="294"/>
      <c r="N216" s="294"/>
      <c r="O216" s="294"/>
      <c r="P216" s="294"/>
      <c r="Q216" s="294"/>
      <c r="R216" s="294"/>
      <c r="S216" s="294"/>
      <c r="T216" s="294"/>
      <c r="U216" s="294"/>
      <c r="V216" s="294"/>
      <c r="W216" s="294"/>
      <c r="X216" s="295"/>
      <c r="Y216" s="299"/>
      <c r="Z216" s="300"/>
      <c r="AA216" s="301"/>
    </row>
    <row r="217" spans="1:27" ht="30" customHeight="1">
      <c r="A217" s="8"/>
      <c r="B217" s="292"/>
      <c r="C217" s="296"/>
      <c r="D217" s="297"/>
      <c r="E217" s="297"/>
      <c r="F217" s="297"/>
      <c r="G217" s="297"/>
      <c r="H217" s="297"/>
      <c r="I217" s="297"/>
      <c r="J217" s="297"/>
      <c r="K217" s="297"/>
      <c r="L217" s="297"/>
      <c r="M217" s="297"/>
      <c r="N217" s="297"/>
      <c r="O217" s="297"/>
      <c r="P217" s="297"/>
      <c r="Q217" s="297"/>
      <c r="R217" s="297"/>
      <c r="S217" s="297"/>
      <c r="T217" s="297"/>
      <c r="U217" s="297"/>
      <c r="V217" s="297"/>
      <c r="W217" s="297"/>
      <c r="X217" s="298"/>
      <c r="Y217" s="305"/>
      <c r="Z217" s="306"/>
      <c r="AA217" s="307"/>
    </row>
    <row r="218" spans="1:27" ht="22.5" customHeight="1">
      <c r="A218" s="8"/>
      <c r="B218" s="291" t="s">
        <v>44</v>
      </c>
      <c r="C218" s="293" t="s">
        <v>468</v>
      </c>
      <c r="D218" s="294"/>
      <c r="E218" s="294"/>
      <c r="F218" s="294"/>
      <c r="G218" s="294"/>
      <c r="H218" s="294"/>
      <c r="I218" s="294"/>
      <c r="J218" s="294"/>
      <c r="K218" s="294"/>
      <c r="L218" s="294"/>
      <c r="M218" s="294"/>
      <c r="N218" s="294"/>
      <c r="O218" s="294"/>
      <c r="P218" s="294"/>
      <c r="Q218" s="294"/>
      <c r="R218" s="294"/>
      <c r="S218" s="294"/>
      <c r="T218" s="294"/>
      <c r="U218" s="294"/>
      <c r="V218" s="294"/>
      <c r="W218" s="294"/>
      <c r="X218" s="295"/>
      <c r="Y218" s="299"/>
      <c r="Z218" s="300"/>
      <c r="AA218" s="301"/>
    </row>
    <row r="219" spans="1:27" ht="22.5" customHeight="1">
      <c r="A219" s="8"/>
      <c r="B219" s="292"/>
      <c r="C219" s="296"/>
      <c r="D219" s="297"/>
      <c r="E219" s="297"/>
      <c r="F219" s="297"/>
      <c r="G219" s="297"/>
      <c r="H219" s="297"/>
      <c r="I219" s="297"/>
      <c r="J219" s="297"/>
      <c r="K219" s="297"/>
      <c r="L219" s="297"/>
      <c r="M219" s="297"/>
      <c r="N219" s="297"/>
      <c r="O219" s="297"/>
      <c r="P219" s="297"/>
      <c r="Q219" s="297"/>
      <c r="R219" s="297"/>
      <c r="S219" s="297"/>
      <c r="T219" s="297"/>
      <c r="U219" s="297"/>
      <c r="V219" s="297"/>
      <c r="W219" s="297"/>
      <c r="X219" s="298"/>
      <c r="Y219" s="305"/>
      <c r="Z219" s="306"/>
      <c r="AA219" s="307"/>
    </row>
    <row r="220" spans="1:27" ht="15" customHeight="1">
      <c r="A220" s="8"/>
      <c r="B220" s="291" t="s">
        <v>59</v>
      </c>
      <c r="C220" s="293" t="s">
        <v>469</v>
      </c>
      <c r="D220" s="294"/>
      <c r="E220" s="294"/>
      <c r="F220" s="294"/>
      <c r="G220" s="294"/>
      <c r="H220" s="294"/>
      <c r="I220" s="294"/>
      <c r="J220" s="294"/>
      <c r="K220" s="294"/>
      <c r="L220" s="294"/>
      <c r="M220" s="294"/>
      <c r="N220" s="294"/>
      <c r="O220" s="294"/>
      <c r="P220" s="294"/>
      <c r="Q220" s="294"/>
      <c r="R220" s="294"/>
      <c r="S220" s="294"/>
      <c r="T220" s="294"/>
      <c r="U220" s="294"/>
      <c r="V220" s="294"/>
      <c r="W220" s="294"/>
      <c r="X220" s="295"/>
      <c r="Y220" s="299"/>
      <c r="Z220" s="300"/>
      <c r="AA220" s="301"/>
    </row>
    <row r="221" spans="1:27" ht="15" customHeight="1">
      <c r="A221" s="8"/>
      <c r="B221" s="292"/>
      <c r="C221" s="296"/>
      <c r="D221" s="297"/>
      <c r="E221" s="297"/>
      <c r="F221" s="297"/>
      <c r="G221" s="297"/>
      <c r="H221" s="297"/>
      <c r="I221" s="297"/>
      <c r="J221" s="297"/>
      <c r="K221" s="297"/>
      <c r="L221" s="297"/>
      <c r="M221" s="297"/>
      <c r="N221" s="297"/>
      <c r="O221" s="297"/>
      <c r="P221" s="297"/>
      <c r="Q221" s="297"/>
      <c r="R221" s="297"/>
      <c r="S221" s="297"/>
      <c r="T221" s="297"/>
      <c r="U221" s="297"/>
      <c r="V221" s="297"/>
      <c r="W221" s="297"/>
      <c r="X221" s="298"/>
      <c r="Y221" s="305"/>
      <c r="Z221" s="306"/>
      <c r="AA221" s="307"/>
    </row>
    <row r="222" spans="1:27" ht="15" customHeight="1">
      <c r="A222" s="8"/>
      <c r="B222" s="291" t="s">
        <v>137</v>
      </c>
      <c r="C222" s="293" t="s">
        <v>179</v>
      </c>
      <c r="D222" s="294"/>
      <c r="E222" s="294"/>
      <c r="F222" s="294"/>
      <c r="G222" s="294"/>
      <c r="H222" s="294"/>
      <c r="I222" s="294"/>
      <c r="J222" s="294"/>
      <c r="K222" s="294"/>
      <c r="L222" s="294"/>
      <c r="M222" s="294"/>
      <c r="N222" s="294"/>
      <c r="O222" s="294"/>
      <c r="P222" s="294"/>
      <c r="Q222" s="294"/>
      <c r="R222" s="294"/>
      <c r="S222" s="294"/>
      <c r="T222" s="294"/>
      <c r="U222" s="294"/>
      <c r="V222" s="294"/>
      <c r="W222" s="294"/>
      <c r="X222" s="295"/>
      <c r="Y222" s="299"/>
      <c r="Z222" s="300"/>
      <c r="AA222" s="301"/>
    </row>
    <row r="223" spans="1:27" ht="15" customHeight="1">
      <c r="A223" s="8"/>
      <c r="B223" s="292"/>
      <c r="C223" s="296"/>
      <c r="D223" s="297"/>
      <c r="E223" s="297"/>
      <c r="F223" s="297"/>
      <c r="G223" s="297"/>
      <c r="H223" s="297"/>
      <c r="I223" s="297"/>
      <c r="J223" s="297"/>
      <c r="K223" s="297"/>
      <c r="L223" s="297"/>
      <c r="M223" s="297"/>
      <c r="N223" s="297"/>
      <c r="O223" s="297"/>
      <c r="P223" s="297"/>
      <c r="Q223" s="297"/>
      <c r="R223" s="297"/>
      <c r="S223" s="297"/>
      <c r="T223" s="297"/>
      <c r="U223" s="297"/>
      <c r="V223" s="297"/>
      <c r="W223" s="297"/>
      <c r="X223" s="298"/>
      <c r="Y223" s="305"/>
      <c r="Z223" s="306"/>
      <c r="AA223" s="307"/>
    </row>
    <row r="224" spans="1:27" ht="15" customHeight="1">
      <c r="A224" s="8"/>
      <c r="B224" s="291" t="s">
        <v>566</v>
      </c>
      <c r="C224" s="293" t="s">
        <v>287</v>
      </c>
      <c r="D224" s="294"/>
      <c r="E224" s="294"/>
      <c r="F224" s="294"/>
      <c r="G224" s="294"/>
      <c r="H224" s="294"/>
      <c r="I224" s="294"/>
      <c r="J224" s="294"/>
      <c r="K224" s="294"/>
      <c r="L224" s="294"/>
      <c r="M224" s="294"/>
      <c r="N224" s="294"/>
      <c r="O224" s="294"/>
      <c r="P224" s="294"/>
      <c r="Q224" s="294"/>
      <c r="R224" s="294"/>
      <c r="S224" s="294"/>
      <c r="T224" s="294"/>
      <c r="U224" s="294"/>
      <c r="V224" s="294"/>
      <c r="W224" s="294"/>
      <c r="X224" s="295"/>
      <c r="Y224" s="299"/>
      <c r="Z224" s="300"/>
      <c r="AA224" s="301"/>
    </row>
    <row r="225" spans="1:27" ht="15" customHeight="1">
      <c r="A225" s="8"/>
      <c r="B225" s="292"/>
      <c r="C225" s="296"/>
      <c r="D225" s="297"/>
      <c r="E225" s="297"/>
      <c r="F225" s="297"/>
      <c r="G225" s="297"/>
      <c r="H225" s="297"/>
      <c r="I225" s="297"/>
      <c r="J225" s="297"/>
      <c r="K225" s="297"/>
      <c r="L225" s="297"/>
      <c r="M225" s="297"/>
      <c r="N225" s="297"/>
      <c r="O225" s="297"/>
      <c r="P225" s="297"/>
      <c r="Q225" s="297"/>
      <c r="R225" s="297"/>
      <c r="S225" s="297"/>
      <c r="T225" s="297"/>
      <c r="U225" s="297"/>
      <c r="V225" s="297"/>
      <c r="W225" s="297"/>
      <c r="X225" s="298"/>
      <c r="Y225" s="305"/>
      <c r="Z225" s="306"/>
      <c r="AA225" s="307"/>
    </row>
    <row r="226" spans="1:27" ht="12" customHeight="1">
      <c r="A226" s="8"/>
      <c r="B226" s="45"/>
      <c r="C226" s="286"/>
      <c r="D226" s="286"/>
      <c r="E226" s="286"/>
      <c r="F226" s="286"/>
      <c r="G226" s="286"/>
      <c r="H226" s="286"/>
      <c r="I226" s="286"/>
      <c r="J226" s="286"/>
      <c r="K226" s="286"/>
      <c r="L226" s="286"/>
      <c r="M226" s="286"/>
      <c r="N226" s="286"/>
      <c r="O226" s="286"/>
      <c r="P226" s="286"/>
      <c r="Q226" s="286"/>
      <c r="R226" s="286"/>
      <c r="S226" s="286"/>
      <c r="T226" s="286"/>
      <c r="U226" s="286"/>
      <c r="V226" s="286"/>
      <c r="W226" s="286"/>
      <c r="X226" s="286"/>
      <c r="Y226" s="281"/>
      <c r="Z226" s="281"/>
      <c r="AA226" s="281"/>
    </row>
    <row r="227" spans="1:27" s="7" customFormat="1" ht="18" customHeight="1">
      <c r="A227" s="4" t="s">
        <v>279</v>
      </c>
      <c r="B227" s="5"/>
      <c r="C227" s="67"/>
      <c r="D227" s="67"/>
      <c r="E227" s="67"/>
      <c r="F227" s="67"/>
      <c r="G227" s="67"/>
      <c r="H227" s="67"/>
      <c r="I227" s="67"/>
      <c r="Y227" s="60"/>
      <c r="Z227" s="60"/>
      <c r="AA227" s="60"/>
    </row>
    <row r="228" spans="1:27" ht="30" customHeight="1">
      <c r="A228" s="8"/>
      <c r="B228" s="291" t="s">
        <v>39</v>
      </c>
      <c r="C228" s="293" t="s">
        <v>175</v>
      </c>
      <c r="D228" s="340"/>
      <c r="E228" s="340"/>
      <c r="F228" s="340"/>
      <c r="G228" s="340"/>
      <c r="H228" s="340"/>
      <c r="I228" s="340"/>
      <c r="J228" s="340"/>
      <c r="K228" s="340"/>
      <c r="L228" s="340"/>
      <c r="M228" s="340"/>
      <c r="N228" s="340"/>
      <c r="O228" s="340"/>
      <c r="P228" s="340"/>
      <c r="Q228" s="340"/>
      <c r="R228" s="340"/>
      <c r="S228" s="340"/>
      <c r="T228" s="340"/>
      <c r="U228" s="340"/>
      <c r="V228" s="340"/>
      <c r="W228" s="340"/>
      <c r="X228" s="341"/>
      <c r="Y228" s="299"/>
      <c r="Z228" s="300"/>
      <c r="AA228" s="301"/>
    </row>
    <row r="229" spans="1:27" ht="30" customHeight="1">
      <c r="A229" s="8"/>
      <c r="B229" s="292"/>
      <c r="C229" s="342"/>
      <c r="D229" s="343"/>
      <c r="E229" s="343"/>
      <c r="F229" s="343"/>
      <c r="G229" s="343"/>
      <c r="H229" s="343"/>
      <c r="I229" s="343"/>
      <c r="J229" s="343"/>
      <c r="K229" s="343"/>
      <c r="L229" s="343"/>
      <c r="M229" s="343"/>
      <c r="N229" s="343"/>
      <c r="O229" s="343"/>
      <c r="P229" s="343"/>
      <c r="Q229" s="343"/>
      <c r="R229" s="343"/>
      <c r="S229" s="343"/>
      <c r="T229" s="343"/>
      <c r="U229" s="343"/>
      <c r="V229" s="343"/>
      <c r="W229" s="343"/>
      <c r="X229" s="344"/>
      <c r="Y229" s="305"/>
      <c r="Z229" s="306"/>
      <c r="AA229" s="307"/>
    </row>
    <row r="230" spans="1:27" ht="45" customHeight="1">
      <c r="A230" s="8"/>
      <c r="B230" s="291" t="s">
        <v>40</v>
      </c>
      <c r="C230" s="293" t="s">
        <v>470</v>
      </c>
      <c r="D230" s="294"/>
      <c r="E230" s="294"/>
      <c r="F230" s="294"/>
      <c r="G230" s="294"/>
      <c r="H230" s="294"/>
      <c r="I230" s="294"/>
      <c r="J230" s="294"/>
      <c r="K230" s="294"/>
      <c r="L230" s="294"/>
      <c r="M230" s="294"/>
      <c r="N230" s="294"/>
      <c r="O230" s="294"/>
      <c r="P230" s="294"/>
      <c r="Q230" s="294"/>
      <c r="R230" s="294"/>
      <c r="S230" s="294"/>
      <c r="T230" s="294"/>
      <c r="U230" s="294"/>
      <c r="V230" s="294"/>
      <c r="W230" s="294"/>
      <c r="X230" s="295"/>
      <c r="Y230" s="299"/>
      <c r="Z230" s="300"/>
      <c r="AA230" s="301"/>
    </row>
    <row r="231" spans="1:27" ht="45" customHeight="1">
      <c r="A231" s="8"/>
      <c r="B231" s="292"/>
      <c r="C231" s="296"/>
      <c r="D231" s="297"/>
      <c r="E231" s="297"/>
      <c r="F231" s="297"/>
      <c r="G231" s="297"/>
      <c r="H231" s="297"/>
      <c r="I231" s="297"/>
      <c r="J231" s="297"/>
      <c r="K231" s="297"/>
      <c r="L231" s="297"/>
      <c r="M231" s="297"/>
      <c r="N231" s="297"/>
      <c r="O231" s="297"/>
      <c r="P231" s="297"/>
      <c r="Q231" s="297"/>
      <c r="R231" s="297"/>
      <c r="S231" s="297"/>
      <c r="T231" s="297"/>
      <c r="U231" s="297"/>
      <c r="V231" s="297"/>
      <c r="W231" s="297"/>
      <c r="X231" s="298"/>
      <c r="Y231" s="305"/>
      <c r="Z231" s="306"/>
      <c r="AA231" s="307"/>
    </row>
    <row r="232" spans="1:27" ht="15" customHeight="1">
      <c r="A232" s="8"/>
      <c r="B232" s="291" t="s">
        <v>41</v>
      </c>
      <c r="C232" s="293" t="s">
        <v>176</v>
      </c>
      <c r="D232" s="340"/>
      <c r="E232" s="340"/>
      <c r="F232" s="340"/>
      <c r="G232" s="340"/>
      <c r="H232" s="340"/>
      <c r="I232" s="340"/>
      <c r="J232" s="340"/>
      <c r="K232" s="340"/>
      <c r="L232" s="340"/>
      <c r="M232" s="340"/>
      <c r="N232" s="340"/>
      <c r="O232" s="340"/>
      <c r="P232" s="340"/>
      <c r="Q232" s="340"/>
      <c r="R232" s="340"/>
      <c r="S232" s="340"/>
      <c r="T232" s="340"/>
      <c r="U232" s="340"/>
      <c r="V232" s="340"/>
      <c r="W232" s="340"/>
      <c r="X232" s="341"/>
      <c r="Y232" s="299"/>
      <c r="Z232" s="300"/>
      <c r="AA232" s="301"/>
    </row>
    <row r="233" spans="1:27" ht="15" customHeight="1">
      <c r="A233" s="8"/>
      <c r="B233" s="292"/>
      <c r="C233" s="345"/>
      <c r="D233" s="346"/>
      <c r="E233" s="346"/>
      <c r="F233" s="346"/>
      <c r="G233" s="346"/>
      <c r="H233" s="346"/>
      <c r="I233" s="346"/>
      <c r="J233" s="346"/>
      <c r="K233" s="346"/>
      <c r="L233" s="346"/>
      <c r="M233" s="346"/>
      <c r="N233" s="346"/>
      <c r="O233" s="346"/>
      <c r="P233" s="346"/>
      <c r="Q233" s="346"/>
      <c r="R233" s="346"/>
      <c r="S233" s="346"/>
      <c r="T233" s="346"/>
      <c r="U233" s="346"/>
      <c r="V233" s="346"/>
      <c r="W233" s="346"/>
      <c r="X233" s="347"/>
      <c r="Y233" s="302"/>
      <c r="Z233" s="303"/>
      <c r="AA233" s="304"/>
    </row>
    <row r="234" spans="1:27" ht="30" customHeight="1">
      <c r="A234" s="8"/>
      <c r="B234" s="291" t="s">
        <v>42</v>
      </c>
      <c r="C234" s="293" t="s">
        <v>177</v>
      </c>
      <c r="D234" s="340"/>
      <c r="E234" s="340"/>
      <c r="F234" s="340"/>
      <c r="G234" s="340"/>
      <c r="H234" s="340"/>
      <c r="I234" s="340"/>
      <c r="J234" s="340"/>
      <c r="K234" s="340"/>
      <c r="L234" s="340"/>
      <c r="M234" s="340"/>
      <c r="N234" s="340"/>
      <c r="O234" s="340"/>
      <c r="P234" s="340"/>
      <c r="Q234" s="340"/>
      <c r="R234" s="340"/>
      <c r="S234" s="340"/>
      <c r="T234" s="340"/>
      <c r="U234" s="340"/>
      <c r="V234" s="340"/>
      <c r="W234" s="340"/>
      <c r="X234" s="341"/>
      <c r="Y234" s="299"/>
      <c r="Z234" s="300"/>
      <c r="AA234" s="301"/>
    </row>
    <row r="235" spans="1:27" ht="30" customHeight="1">
      <c r="A235" s="8"/>
      <c r="B235" s="292"/>
      <c r="C235" s="345"/>
      <c r="D235" s="346"/>
      <c r="E235" s="346"/>
      <c r="F235" s="346"/>
      <c r="G235" s="346"/>
      <c r="H235" s="346"/>
      <c r="I235" s="346"/>
      <c r="J235" s="346"/>
      <c r="K235" s="346"/>
      <c r="L235" s="346"/>
      <c r="M235" s="346"/>
      <c r="N235" s="346"/>
      <c r="O235" s="346"/>
      <c r="P235" s="346"/>
      <c r="Q235" s="346"/>
      <c r="R235" s="346"/>
      <c r="S235" s="346"/>
      <c r="T235" s="346"/>
      <c r="U235" s="346"/>
      <c r="V235" s="346"/>
      <c r="W235" s="346"/>
      <c r="X235" s="347"/>
      <c r="Y235" s="302"/>
      <c r="Z235" s="303"/>
      <c r="AA235" s="304"/>
    </row>
    <row r="236" spans="1:27" ht="22.5" customHeight="1">
      <c r="A236" s="8"/>
      <c r="B236" s="291" t="s">
        <v>43</v>
      </c>
      <c r="C236" s="293" t="s">
        <v>468</v>
      </c>
      <c r="D236" s="294"/>
      <c r="E236" s="294"/>
      <c r="F236" s="294"/>
      <c r="G236" s="294"/>
      <c r="H236" s="294"/>
      <c r="I236" s="294"/>
      <c r="J236" s="294"/>
      <c r="K236" s="294"/>
      <c r="L236" s="294"/>
      <c r="M236" s="294"/>
      <c r="N236" s="294"/>
      <c r="O236" s="294"/>
      <c r="P236" s="294"/>
      <c r="Q236" s="294"/>
      <c r="R236" s="294"/>
      <c r="S236" s="294"/>
      <c r="T236" s="294"/>
      <c r="U236" s="294"/>
      <c r="V236" s="294"/>
      <c r="W236" s="294"/>
      <c r="X236" s="295"/>
      <c r="Y236" s="299"/>
      <c r="Z236" s="300"/>
      <c r="AA236" s="301"/>
    </row>
    <row r="237" spans="1:27" ht="22.5" customHeight="1">
      <c r="A237" s="8"/>
      <c r="B237" s="292"/>
      <c r="C237" s="296"/>
      <c r="D237" s="297"/>
      <c r="E237" s="297"/>
      <c r="F237" s="297"/>
      <c r="G237" s="297"/>
      <c r="H237" s="297"/>
      <c r="I237" s="297"/>
      <c r="J237" s="297"/>
      <c r="K237" s="297"/>
      <c r="L237" s="297"/>
      <c r="M237" s="297"/>
      <c r="N237" s="297"/>
      <c r="O237" s="297"/>
      <c r="P237" s="297"/>
      <c r="Q237" s="297"/>
      <c r="R237" s="297"/>
      <c r="S237" s="297"/>
      <c r="T237" s="297"/>
      <c r="U237" s="297"/>
      <c r="V237" s="297"/>
      <c r="W237" s="297"/>
      <c r="X237" s="298"/>
      <c r="Y237" s="305"/>
      <c r="Z237" s="306"/>
      <c r="AA237" s="307"/>
    </row>
    <row r="238" spans="1:27" ht="15" customHeight="1">
      <c r="A238" s="8"/>
      <c r="B238" s="291" t="s">
        <v>44</v>
      </c>
      <c r="C238" s="293" t="s">
        <v>469</v>
      </c>
      <c r="D238" s="294"/>
      <c r="E238" s="294"/>
      <c r="F238" s="294"/>
      <c r="G238" s="294"/>
      <c r="H238" s="294"/>
      <c r="I238" s="294"/>
      <c r="J238" s="294"/>
      <c r="K238" s="294"/>
      <c r="L238" s="294"/>
      <c r="M238" s="294"/>
      <c r="N238" s="294"/>
      <c r="O238" s="294"/>
      <c r="P238" s="294"/>
      <c r="Q238" s="294"/>
      <c r="R238" s="294"/>
      <c r="S238" s="294"/>
      <c r="T238" s="294"/>
      <c r="U238" s="294"/>
      <c r="V238" s="294"/>
      <c r="W238" s="294"/>
      <c r="X238" s="295"/>
      <c r="Y238" s="299"/>
      <c r="Z238" s="300"/>
      <c r="AA238" s="301"/>
    </row>
    <row r="239" spans="1:27" ht="15" customHeight="1">
      <c r="A239" s="8"/>
      <c r="B239" s="292"/>
      <c r="C239" s="296"/>
      <c r="D239" s="297"/>
      <c r="E239" s="297"/>
      <c r="F239" s="297"/>
      <c r="G239" s="297"/>
      <c r="H239" s="297"/>
      <c r="I239" s="297"/>
      <c r="J239" s="297"/>
      <c r="K239" s="297"/>
      <c r="L239" s="297"/>
      <c r="M239" s="297"/>
      <c r="N239" s="297"/>
      <c r="O239" s="297"/>
      <c r="P239" s="297"/>
      <c r="Q239" s="297"/>
      <c r="R239" s="297"/>
      <c r="S239" s="297"/>
      <c r="T239" s="297"/>
      <c r="U239" s="297"/>
      <c r="V239" s="297"/>
      <c r="W239" s="297"/>
      <c r="X239" s="298"/>
      <c r="Y239" s="305"/>
      <c r="Z239" s="306"/>
      <c r="AA239" s="307"/>
    </row>
    <row r="240" spans="1:27" ht="15" customHeight="1">
      <c r="A240" s="8"/>
      <c r="B240" s="291" t="s">
        <v>59</v>
      </c>
      <c r="C240" s="293" t="s">
        <v>178</v>
      </c>
      <c r="D240" s="340"/>
      <c r="E240" s="340"/>
      <c r="F240" s="340"/>
      <c r="G240" s="340"/>
      <c r="H240" s="340"/>
      <c r="I240" s="340"/>
      <c r="J240" s="340"/>
      <c r="K240" s="340"/>
      <c r="L240" s="340"/>
      <c r="M240" s="340"/>
      <c r="N240" s="340"/>
      <c r="O240" s="340"/>
      <c r="P240" s="340"/>
      <c r="Q240" s="340"/>
      <c r="R240" s="340"/>
      <c r="S240" s="340"/>
      <c r="T240" s="340"/>
      <c r="U240" s="340"/>
      <c r="V240" s="340"/>
      <c r="W240" s="340"/>
      <c r="X240" s="341"/>
      <c r="Y240" s="299"/>
      <c r="Z240" s="300"/>
      <c r="AA240" s="301"/>
    </row>
    <row r="241" spans="1:27" ht="15" customHeight="1">
      <c r="A241" s="8"/>
      <c r="B241" s="292"/>
      <c r="C241" s="342"/>
      <c r="D241" s="343"/>
      <c r="E241" s="343"/>
      <c r="F241" s="343"/>
      <c r="G241" s="343"/>
      <c r="H241" s="343"/>
      <c r="I241" s="343"/>
      <c r="J241" s="343"/>
      <c r="K241" s="343"/>
      <c r="L241" s="343"/>
      <c r="M241" s="343"/>
      <c r="N241" s="343"/>
      <c r="O241" s="343"/>
      <c r="P241" s="343"/>
      <c r="Q241" s="343"/>
      <c r="R241" s="343"/>
      <c r="S241" s="343"/>
      <c r="T241" s="343"/>
      <c r="U241" s="343"/>
      <c r="V241" s="343"/>
      <c r="W241" s="343"/>
      <c r="X241" s="344"/>
      <c r="Y241" s="305"/>
      <c r="Z241" s="306"/>
      <c r="AA241" s="307"/>
    </row>
    <row r="242" spans="1:27" ht="12.75" customHeight="1">
      <c r="A242" s="8"/>
      <c r="B242" s="45"/>
      <c r="C242" s="286"/>
      <c r="D242" s="286"/>
      <c r="E242" s="286"/>
      <c r="F242" s="286"/>
      <c r="G242" s="286"/>
      <c r="H242" s="286"/>
      <c r="I242" s="286"/>
      <c r="J242" s="286"/>
      <c r="K242" s="286"/>
      <c r="L242" s="286"/>
      <c r="M242" s="286"/>
      <c r="N242" s="286"/>
      <c r="O242" s="286"/>
      <c r="P242" s="286"/>
      <c r="Q242" s="286"/>
      <c r="R242" s="286"/>
      <c r="S242" s="286"/>
      <c r="T242" s="286"/>
      <c r="U242" s="286"/>
      <c r="V242" s="286"/>
      <c r="W242" s="286"/>
      <c r="X242" s="286"/>
      <c r="Y242" s="281"/>
      <c r="Z242" s="281"/>
      <c r="AA242" s="281"/>
    </row>
    <row r="243" spans="1:27" s="7" customFormat="1" ht="18" customHeight="1">
      <c r="A243" s="4" t="s">
        <v>306</v>
      </c>
      <c r="B243" s="87"/>
      <c r="C243" s="67"/>
      <c r="D243" s="67"/>
      <c r="E243" s="67"/>
      <c r="F243" s="67"/>
      <c r="G243" s="67"/>
      <c r="H243" s="67"/>
      <c r="I243" s="67"/>
      <c r="Y243" s="60"/>
      <c r="Z243" s="60"/>
      <c r="AA243" s="60"/>
    </row>
    <row r="244" spans="1:27" ht="36.75" customHeight="1">
      <c r="A244" s="8"/>
      <c r="B244" s="291" t="s">
        <v>39</v>
      </c>
      <c r="C244" s="293" t="s">
        <v>567</v>
      </c>
      <c r="D244" s="340"/>
      <c r="E244" s="340"/>
      <c r="F244" s="340"/>
      <c r="G244" s="340"/>
      <c r="H244" s="340"/>
      <c r="I244" s="340"/>
      <c r="J244" s="340"/>
      <c r="K244" s="340"/>
      <c r="L244" s="340"/>
      <c r="M244" s="340"/>
      <c r="N244" s="340"/>
      <c r="O244" s="340"/>
      <c r="P244" s="340"/>
      <c r="Q244" s="340"/>
      <c r="R244" s="340"/>
      <c r="S244" s="340"/>
      <c r="T244" s="340"/>
      <c r="U244" s="340"/>
      <c r="V244" s="340"/>
      <c r="W244" s="340"/>
      <c r="X244" s="341"/>
      <c r="Y244" s="299"/>
      <c r="Z244" s="300"/>
      <c r="AA244" s="301"/>
    </row>
    <row r="245" spans="1:27" ht="36.75" customHeight="1">
      <c r="A245" s="8"/>
      <c r="B245" s="292"/>
      <c r="C245" s="342"/>
      <c r="D245" s="343"/>
      <c r="E245" s="343"/>
      <c r="F245" s="343"/>
      <c r="G245" s="343"/>
      <c r="H245" s="343"/>
      <c r="I245" s="343"/>
      <c r="J245" s="343"/>
      <c r="K245" s="343"/>
      <c r="L245" s="343"/>
      <c r="M245" s="343"/>
      <c r="N245" s="343"/>
      <c r="O245" s="343"/>
      <c r="P245" s="343"/>
      <c r="Q245" s="343"/>
      <c r="R245" s="343"/>
      <c r="S245" s="343"/>
      <c r="T245" s="343"/>
      <c r="U245" s="343"/>
      <c r="V245" s="343"/>
      <c r="W245" s="343"/>
      <c r="X245" s="344"/>
      <c r="Y245" s="305"/>
      <c r="Z245" s="306"/>
      <c r="AA245" s="307"/>
    </row>
    <row r="246" spans="1:27" ht="15" customHeight="1">
      <c r="A246" s="8"/>
      <c r="B246" s="291" t="s">
        <v>40</v>
      </c>
      <c r="C246" s="357" t="s">
        <v>180</v>
      </c>
      <c r="D246" s="358"/>
      <c r="E246" s="358"/>
      <c r="F246" s="358"/>
      <c r="G246" s="358"/>
      <c r="H246" s="358"/>
      <c r="I246" s="358"/>
      <c r="J246" s="358"/>
      <c r="K246" s="358"/>
      <c r="L246" s="358"/>
      <c r="M246" s="358"/>
      <c r="N246" s="358"/>
      <c r="O246" s="358"/>
      <c r="P246" s="358"/>
      <c r="Q246" s="358"/>
      <c r="R246" s="358"/>
      <c r="S246" s="358"/>
      <c r="T246" s="358"/>
      <c r="U246" s="358"/>
      <c r="V246" s="358"/>
      <c r="W246" s="358"/>
      <c r="X246" s="359"/>
      <c r="Y246" s="299"/>
      <c r="Z246" s="300"/>
      <c r="AA246" s="301"/>
    </row>
    <row r="247" spans="1:27" ht="15" customHeight="1">
      <c r="A247" s="8"/>
      <c r="B247" s="292"/>
      <c r="C247" s="360"/>
      <c r="D247" s="361"/>
      <c r="E247" s="361"/>
      <c r="F247" s="361"/>
      <c r="G247" s="361"/>
      <c r="H247" s="361"/>
      <c r="I247" s="361"/>
      <c r="J247" s="361"/>
      <c r="K247" s="361"/>
      <c r="L247" s="361"/>
      <c r="M247" s="361"/>
      <c r="N247" s="361"/>
      <c r="O247" s="361"/>
      <c r="P247" s="361"/>
      <c r="Q247" s="361"/>
      <c r="R247" s="361"/>
      <c r="S247" s="361"/>
      <c r="T247" s="361"/>
      <c r="U247" s="361"/>
      <c r="V247" s="361"/>
      <c r="W247" s="361"/>
      <c r="X247" s="362"/>
      <c r="Y247" s="302"/>
      <c r="Z247" s="303"/>
      <c r="AA247" s="304"/>
    </row>
    <row r="248" spans="1:27" ht="15" customHeight="1">
      <c r="A248" s="8"/>
      <c r="B248" s="291" t="s">
        <v>41</v>
      </c>
      <c r="C248" s="357" t="s">
        <v>181</v>
      </c>
      <c r="D248" s="358"/>
      <c r="E248" s="358"/>
      <c r="F248" s="358"/>
      <c r="G248" s="358"/>
      <c r="H248" s="358"/>
      <c r="I248" s="358"/>
      <c r="J248" s="358"/>
      <c r="K248" s="358"/>
      <c r="L248" s="358"/>
      <c r="M248" s="358"/>
      <c r="N248" s="358"/>
      <c r="O248" s="358"/>
      <c r="P248" s="358"/>
      <c r="Q248" s="358"/>
      <c r="R248" s="358"/>
      <c r="S248" s="358"/>
      <c r="T248" s="358"/>
      <c r="U248" s="358"/>
      <c r="V248" s="358"/>
      <c r="W248" s="358"/>
      <c r="X248" s="359"/>
      <c r="Y248" s="299"/>
      <c r="Z248" s="300"/>
      <c r="AA248" s="301"/>
    </row>
    <row r="249" spans="1:27" ht="15" customHeight="1">
      <c r="A249" s="8"/>
      <c r="B249" s="292"/>
      <c r="C249" s="360"/>
      <c r="D249" s="361"/>
      <c r="E249" s="361"/>
      <c r="F249" s="361"/>
      <c r="G249" s="361"/>
      <c r="H249" s="361"/>
      <c r="I249" s="361"/>
      <c r="J249" s="361"/>
      <c r="K249" s="361"/>
      <c r="L249" s="361"/>
      <c r="M249" s="361"/>
      <c r="N249" s="361"/>
      <c r="O249" s="361"/>
      <c r="P249" s="361"/>
      <c r="Q249" s="361"/>
      <c r="R249" s="361"/>
      <c r="S249" s="361"/>
      <c r="T249" s="361"/>
      <c r="U249" s="361"/>
      <c r="V249" s="361"/>
      <c r="W249" s="361"/>
      <c r="X249" s="362"/>
      <c r="Y249" s="305"/>
      <c r="Z249" s="306"/>
      <c r="AA249" s="307"/>
    </row>
    <row r="250" spans="1:27" ht="15" customHeight="1">
      <c r="A250" s="8"/>
      <c r="B250" s="291" t="s">
        <v>42</v>
      </c>
      <c r="C250" s="350" t="s">
        <v>182</v>
      </c>
      <c r="D250" s="340"/>
      <c r="E250" s="340"/>
      <c r="F250" s="340"/>
      <c r="G250" s="340"/>
      <c r="H250" s="340"/>
      <c r="I250" s="340"/>
      <c r="J250" s="340"/>
      <c r="K250" s="340"/>
      <c r="L250" s="340"/>
      <c r="M250" s="340"/>
      <c r="N250" s="340"/>
      <c r="O250" s="340"/>
      <c r="P250" s="340"/>
      <c r="Q250" s="340"/>
      <c r="R250" s="340"/>
      <c r="S250" s="340"/>
      <c r="T250" s="340"/>
      <c r="U250" s="340"/>
      <c r="V250" s="340"/>
      <c r="W250" s="340"/>
      <c r="X250" s="341"/>
      <c r="Y250" s="299"/>
      <c r="Z250" s="300"/>
      <c r="AA250" s="301"/>
    </row>
    <row r="251" spans="1:27" ht="15" customHeight="1">
      <c r="A251" s="8"/>
      <c r="B251" s="292"/>
      <c r="C251" s="342"/>
      <c r="D251" s="343"/>
      <c r="E251" s="343"/>
      <c r="F251" s="343"/>
      <c r="G251" s="343"/>
      <c r="H251" s="343"/>
      <c r="I251" s="343"/>
      <c r="J251" s="343"/>
      <c r="K251" s="343"/>
      <c r="L251" s="343"/>
      <c r="M251" s="343"/>
      <c r="N251" s="343"/>
      <c r="O251" s="343"/>
      <c r="P251" s="343"/>
      <c r="Q251" s="343"/>
      <c r="R251" s="343"/>
      <c r="S251" s="343"/>
      <c r="T251" s="343"/>
      <c r="U251" s="343"/>
      <c r="V251" s="343"/>
      <c r="W251" s="343"/>
      <c r="X251" s="344"/>
      <c r="Y251" s="305"/>
      <c r="Z251" s="306"/>
      <c r="AA251" s="307"/>
    </row>
    <row r="252" spans="1:27" ht="22.5" customHeight="1">
      <c r="A252" s="8"/>
      <c r="B252" s="291" t="s">
        <v>43</v>
      </c>
      <c r="C252" s="357" t="s">
        <v>288</v>
      </c>
      <c r="D252" s="358"/>
      <c r="E252" s="358"/>
      <c r="F252" s="358"/>
      <c r="G252" s="358"/>
      <c r="H252" s="358"/>
      <c r="I252" s="358"/>
      <c r="J252" s="358"/>
      <c r="K252" s="358"/>
      <c r="L252" s="358"/>
      <c r="M252" s="358"/>
      <c r="N252" s="358"/>
      <c r="O252" s="358"/>
      <c r="P252" s="358"/>
      <c r="Q252" s="358"/>
      <c r="R252" s="358"/>
      <c r="S252" s="358"/>
      <c r="T252" s="358"/>
      <c r="U252" s="358"/>
      <c r="V252" s="358"/>
      <c r="W252" s="358"/>
      <c r="X252" s="359"/>
      <c r="Y252" s="299"/>
      <c r="Z252" s="300"/>
      <c r="AA252" s="301"/>
    </row>
    <row r="253" spans="1:27" ht="22.5" customHeight="1">
      <c r="A253" s="8"/>
      <c r="B253" s="292"/>
      <c r="C253" s="360"/>
      <c r="D253" s="361"/>
      <c r="E253" s="361"/>
      <c r="F253" s="361"/>
      <c r="G253" s="361"/>
      <c r="H253" s="361"/>
      <c r="I253" s="361"/>
      <c r="J253" s="361"/>
      <c r="K253" s="361"/>
      <c r="L253" s="361"/>
      <c r="M253" s="361"/>
      <c r="N253" s="361"/>
      <c r="O253" s="361"/>
      <c r="P253" s="361"/>
      <c r="Q253" s="361"/>
      <c r="R253" s="361"/>
      <c r="S253" s="361"/>
      <c r="T253" s="361"/>
      <c r="U253" s="361"/>
      <c r="V253" s="361"/>
      <c r="W253" s="361"/>
      <c r="X253" s="362"/>
      <c r="Y253" s="305"/>
      <c r="Z253" s="306"/>
      <c r="AA253" s="307"/>
    </row>
    <row r="254" spans="1:27" s="37" customFormat="1" ht="15" customHeight="1">
      <c r="A254" s="88"/>
      <c r="B254" s="291" t="s">
        <v>269</v>
      </c>
      <c r="C254" s="351" t="s">
        <v>183</v>
      </c>
      <c r="D254" s="352"/>
      <c r="E254" s="352"/>
      <c r="F254" s="352"/>
      <c r="G254" s="352"/>
      <c r="H254" s="352"/>
      <c r="I254" s="352"/>
      <c r="J254" s="352"/>
      <c r="K254" s="352"/>
      <c r="L254" s="352"/>
      <c r="M254" s="352"/>
      <c r="N254" s="352"/>
      <c r="O254" s="352"/>
      <c r="P254" s="352"/>
      <c r="Q254" s="352"/>
      <c r="R254" s="352"/>
      <c r="S254" s="352"/>
      <c r="T254" s="352"/>
      <c r="U254" s="352"/>
      <c r="V254" s="352"/>
      <c r="W254" s="352"/>
      <c r="X254" s="353"/>
      <c r="Y254" s="317"/>
      <c r="Z254" s="318"/>
      <c r="AA254" s="319"/>
    </row>
    <row r="255" spans="1:27" s="37" customFormat="1" ht="15" customHeight="1">
      <c r="A255" s="88"/>
      <c r="B255" s="292"/>
      <c r="C255" s="354"/>
      <c r="D255" s="355"/>
      <c r="E255" s="355"/>
      <c r="F255" s="355"/>
      <c r="G255" s="355"/>
      <c r="H255" s="355"/>
      <c r="I255" s="355"/>
      <c r="J255" s="355"/>
      <c r="K255" s="355"/>
      <c r="L255" s="355"/>
      <c r="M255" s="355"/>
      <c r="N255" s="355"/>
      <c r="O255" s="355"/>
      <c r="P255" s="355"/>
      <c r="Q255" s="355"/>
      <c r="R255" s="355"/>
      <c r="S255" s="355"/>
      <c r="T255" s="355"/>
      <c r="U255" s="355"/>
      <c r="V255" s="355"/>
      <c r="W255" s="355"/>
      <c r="X255" s="356"/>
      <c r="Y255" s="320"/>
      <c r="Z255" s="321"/>
      <c r="AA255" s="322"/>
    </row>
    <row r="256" spans="1:27" ht="30" customHeight="1">
      <c r="A256" s="8"/>
      <c r="B256" s="291" t="s">
        <v>59</v>
      </c>
      <c r="C256" s="350" t="s">
        <v>582</v>
      </c>
      <c r="D256" s="340"/>
      <c r="E256" s="340"/>
      <c r="F256" s="340"/>
      <c r="G256" s="340"/>
      <c r="H256" s="340"/>
      <c r="I256" s="340"/>
      <c r="J256" s="340"/>
      <c r="K256" s="340"/>
      <c r="L256" s="340"/>
      <c r="M256" s="340"/>
      <c r="N256" s="340"/>
      <c r="O256" s="340"/>
      <c r="P256" s="340"/>
      <c r="Q256" s="340"/>
      <c r="R256" s="340"/>
      <c r="S256" s="340"/>
      <c r="T256" s="340"/>
      <c r="U256" s="340"/>
      <c r="V256" s="340"/>
      <c r="W256" s="340"/>
      <c r="X256" s="341"/>
      <c r="Y256" s="299"/>
      <c r="Z256" s="300"/>
      <c r="AA256" s="301"/>
    </row>
    <row r="257" spans="1:27" ht="30" customHeight="1">
      <c r="A257" s="8"/>
      <c r="B257" s="292"/>
      <c r="C257" s="342"/>
      <c r="D257" s="343"/>
      <c r="E257" s="343"/>
      <c r="F257" s="343"/>
      <c r="G257" s="343"/>
      <c r="H257" s="343"/>
      <c r="I257" s="343"/>
      <c r="J257" s="343"/>
      <c r="K257" s="343"/>
      <c r="L257" s="343"/>
      <c r="M257" s="343"/>
      <c r="N257" s="343"/>
      <c r="O257" s="343"/>
      <c r="P257" s="343"/>
      <c r="Q257" s="343"/>
      <c r="R257" s="343"/>
      <c r="S257" s="343"/>
      <c r="T257" s="343"/>
      <c r="U257" s="343"/>
      <c r="V257" s="343"/>
      <c r="W257" s="343"/>
      <c r="X257" s="344"/>
      <c r="Y257" s="305"/>
      <c r="Z257" s="306"/>
      <c r="AA257" s="307"/>
    </row>
    <row r="258" spans="1:27" ht="22.5" customHeight="1">
      <c r="A258" s="8"/>
      <c r="B258" s="291" t="s">
        <v>137</v>
      </c>
      <c r="C258" s="350" t="s">
        <v>184</v>
      </c>
      <c r="D258" s="340"/>
      <c r="E258" s="340"/>
      <c r="F258" s="340"/>
      <c r="G258" s="340"/>
      <c r="H258" s="340"/>
      <c r="I258" s="340"/>
      <c r="J258" s="340"/>
      <c r="K258" s="340"/>
      <c r="L258" s="340"/>
      <c r="M258" s="340"/>
      <c r="N258" s="340"/>
      <c r="O258" s="340"/>
      <c r="P258" s="340"/>
      <c r="Q258" s="340"/>
      <c r="R258" s="340"/>
      <c r="S258" s="340"/>
      <c r="T258" s="340"/>
      <c r="U258" s="340"/>
      <c r="V258" s="340"/>
      <c r="W258" s="340"/>
      <c r="X258" s="341"/>
      <c r="Y258" s="299"/>
      <c r="Z258" s="300"/>
      <c r="AA258" s="301"/>
    </row>
    <row r="259" spans="1:27" ht="22.5" customHeight="1">
      <c r="A259" s="8"/>
      <c r="B259" s="292"/>
      <c r="C259" s="342"/>
      <c r="D259" s="343"/>
      <c r="E259" s="343"/>
      <c r="F259" s="343"/>
      <c r="G259" s="343"/>
      <c r="H259" s="343"/>
      <c r="I259" s="343"/>
      <c r="J259" s="343"/>
      <c r="K259" s="343"/>
      <c r="L259" s="343"/>
      <c r="M259" s="343"/>
      <c r="N259" s="343"/>
      <c r="O259" s="343"/>
      <c r="P259" s="343"/>
      <c r="Q259" s="343"/>
      <c r="R259" s="343"/>
      <c r="S259" s="343"/>
      <c r="T259" s="343"/>
      <c r="U259" s="343"/>
      <c r="V259" s="343"/>
      <c r="W259" s="343"/>
      <c r="X259" s="344"/>
      <c r="Y259" s="305"/>
      <c r="Z259" s="306"/>
      <c r="AA259" s="307"/>
    </row>
    <row r="260" spans="1:27" ht="12.75" customHeight="1">
      <c r="A260" s="8"/>
      <c r="B260" s="43"/>
      <c r="C260" s="286"/>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1"/>
      <c r="Z260" s="281"/>
      <c r="AA260" s="281"/>
    </row>
    <row r="261" spans="1:27" s="7" customFormat="1" ht="18" customHeight="1">
      <c r="A261" s="4" t="s">
        <v>93</v>
      </c>
      <c r="B261" s="5"/>
      <c r="C261" s="6"/>
      <c r="D261" s="6"/>
      <c r="E261" s="6"/>
      <c r="F261" s="6"/>
      <c r="G261" s="6"/>
      <c r="H261" s="6"/>
      <c r="I261" s="6"/>
      <c r="J261" s="1"/>
      <c r="K261" s="1"/>
      <c r="L261" s="1"/>
      <c r="M261" s="1"/>
      <c r="N261" s="1"/>
      <c r="O261" s="1"/>
      <c r="P261" s="1"/>
      <c r="Q261" s="1"/>
      <c r="R261" s="1"/>
      <c r="S261" s="1"/>
      <c r="T261" s="1"/>
      <c r="U261" s="1"/>
      <c r="V261" s="1"/>
      <c r="W261" s="1"/>
      <c r="Y261" s="60"/>
      <c r="Z261" s="60"/>
      <c r="AA261" s="60"/>
    </row>
    <row r="262" spans="1:27" ht="22.5" customHeight="1">
      <c r="A262" s="8"/>
      <c r="B262" s="291" t="s">
        <v>39</v>
      </c>
      <c r="C262" s="293" t="s">
        <v>185</v>
      </c>
      <c r="D262" s="365"/>
      <c r="E262" s="365"/>
      <c r="F262" s="365"/>
      <c r="G262" s="365"/>
      <c r="H262" s="365"/>
      <c r="I262" s="365"/>
      <c r="J262" s="365"/>
      <c r="K262" s="365"/>
      <c r="L262" s="365"/>
      <c r="M262" s="365"/>
      <c r="N262" s="365"/>
      <c r="O262" s="365"/>
      <c r="P262" s="365"/>
      <c r="Q262" s="365"/>
      <c r="R262" s="365"/>
      <c r="S262" s="365"/>
      <c r="T262" s="365"/>
      <c r="U262" s="365"/>
      <c r="V262" s="365"/>
      <c r="W262" s="365"/>
      <c r="X262" s="366"/>
      <c r="Y262" s="299"/>
      <c r="Z262" s="300"/>
      <c r="AA262" s="301"/>
    </row>
    <row r="263" spans="1:27" ht="22.5" customHeight="1">
      <c r="A263" s="8"/>
      <c r="B263" s="349"/>
      <c r="C263" s="367"/>
      <c r="D263" s="368"/>
      <c r="E263" s="368"/>
      <c r="F263" s="368"/>
      <c r="G263" s="368"/>
      <c r="H263" s="368"/>
      <c r="I263" s="368"/>
      <c r="J263" s="368"/>
      <c r="K263" s="368"/>
      <c r="L263" s="368"/>
      <c r="M263" s="368"/>
      <c r="N263" s="368"/>
      <c r="O263" s="368"/>
      <c r="P263" s="368"/>
      <c r="Q263" s="368"/>
      <c r="R263" s="368"/>
      <c r="S263" s="368"/>
      <c r="T263" s="368"/>
      <c r="U263" s="368"/>
      <c r="V263" s="368"/>
      <c r="W263" s="368"/>
      <c r="X263" s="369"/>
      <c r="Y263" s="302"/>
      <c r="Z263" s="303"/>
      <c r="AA263" s="304"/>
    </row>
    <row r="264" spans="1:27" s="62" customFormat="1" ht="13.5" customHeight="1">
      <c r="A264" s="8"/>
      <c r="B264" s="349"/>
      <c r="C264" s="76" t="s">
        <v>79</v>
      </c>
      <c r="D264" s="363" t="s">
        <v>186</v>
      </c>
      <c r="E264" s="363"/>
      <c r="F264" s="363"/>
      <c r="G264" s="363"/>
      <c r="H264" s="363"/>
      <c r="I264" s="363"/>
      <c r="J264" s="363"/>
      <c r="K264" s="363"/>
      <c r="L264" s="363"/>
      <c r="M264" s="363"/>
      <c r="N264" s="363"/>
      <c r="O264" s="363"/>
      <c r="P264" s="363"/>
      <c r="Q264" s="363"/>
      <c r="R264" s="363"/>
      <c r="S264" s="363"/>
      <c r="T264" s="363"/>
      <c r="U264" s="363"/>
      <c r="V264" s="363"/>
      <c r="W264" s="363"/>
      <c r="X264" s="364"/>
      <c r="Y264" s="302"/>
      <c r="Z264" s="303"/>
      <c r="AA264" s="304"/>
    </row>
    <row r="265" spans="1:27" s="62" customFormat="1" ht="13.5" customHeight="1">
      <c r="A265" s="8"/>
      <c r="B265" s="349"/>
      <c r="C265" s="76"/>
      <c r="D265" s="363"/>
      <c r="E265" s="363"/>
      <c r="F265" s="363"/>
      <c r="G265" s="363"/>
      <c r="H265" s="363"/>
      <c r="I265" s="363"/>
      <c r="J265" s="363"/>
      <c r="K265" s="363"/>
      <c r="L265" s="363"/>
      <c r="M265" s="363"/>
      <c r="N265" s="363"/>
      <c r="O265" s="363"/>
      <c r="P265" s="363"/>
      <c r="Q265" s="363"/>
      <c r="R265" s="363"/>
      <c r="S265" s="363"/>
      <c r="T265" s="363"/>
      <c r="U265" s="363"/>
      <c r="V265" s="363"/>
      <c r="W265" s="363"/>
      <c r="X265" s="364"/>
      <c r="Y265" s="302"/>
      <c r="Z265" s="303"/>
      <c r="AA265" s="304"/>
    </row>
    <row r="266" spans="1:27" s="62" customFormat="1" ht="13.5" customHeight="1">
      <c r="A266" s="8"/>
      <c r="B266" s="292"/>
      <c r="C266" s="2" t="s">
        <v>84</v>
      </c>
      <c r="D266" s="2" t="s">
        <v>22</v>
      </c>
      <c r="E266" s="73"/>
      <c r="F266" s="89"/>
      <c r="G266" s="89"/>
      <c r="H266" s="89"/>
      <c r="I266" s="89"/>
      <c r="J266" s="2"/>
      <c r="K266" s="2"/>
      <c r="L266" s="2"/>
      <c r="M266" s="2"/>
      <c r="N266" s="2"/>
      <c r="O266" s="2"/>
      <c r="P266" s="2"/>
      <c r="Q266" s="2"/>
      <c r="R266" s="2"/>
      <c r="S266" s="2"/>
      <c r="T266" s="2"/>
      <c r="U266" s="2"/>
      <c r="V266" s="2"/>
      <c r="W266" s="2"/>
      <c r="X266" s="73"/>
      <c r="Y266" s="305"/>
      <c r="Z266" s="306"/>
      <c r="AA266" s="307"/>
    </row>
    <row r="267" spans="1:27" ht="12.75" customHeight="1">
      <c r="A267" s="8"/>
      <c r="B267" s="45"/>
      <c r="C267" s="1"/>
      <c r="D267" s="6"/>
      <c r="E267" s="6"/>
      <c r="F267" s="6"/>
      <c r="G267" s="6"/>
      <c r="H267" s="6"/>
      <c r="I267" s="6"/>
      <c r="J267" s="1"/>
      <c r="K267" s="1"/>
      <c r="L267" s="1"/>
      <c r="M267" s="1"/>
      <c r="N267" s="1"/>
      <c r="O267" s="1"/>
      <c r="P267" s="1"/>
      <c r="Q267" s="1"/>
      <c r="R267" s="1"/>
      <c r="S267" s="1"/>
      <c r="T267" s="1"/>
      <c r="U267" s="1"/>
      <c r="V267" s="1"/>
      <c r="W267" s="1"/>
      <c r="Y267" s="281"/>
      <c r="Z267" s="281"/>
      <c r="AA267" s="281"/>
    </row>
    <row r="268" spans="1:27" s="7" customFormat="1" ht="18" customHeight="1">
      <c r="A268" s="4" t="s">
        <v>69</v>
      </c>
      <c r="B268" s="5"/>
      <c r="C268" s="6"/>
      <c r="D268" s="6"/>
      <c r="E268" s="6"/>
      <c r="F268" s="6"/>
      <c r="G268" s="6"/>
      <c r="H268" s="6"/>
      <c r="I268" s="6"/>
      <c r="J268" s="1"/>
      <c r="K268" s="1"/>
      <c r="L268" s="1"/>
      <c r="M268" s="1"/>
      <c r="N268" s="1"/>
      <c r="O268" s="1"/>
      <c r="P268" s="1"/>
      <c r="Q268" s="1"/>
      <c r="R268" s="1"/>
      <c r="S268" s="1"/>
      <c r="T268" s="1"/>
      <c r="U268" s="1"/>
      <c r="V268" s="1"/>
      <c r="W268" s="1"/>
      <c r="Y268" s="60"/>
      <c r="Z268" s="60"/>
      <c r="AA268" s="60"/>
    </row>
    <row r="269" spans="1:27" ht="15" customHeight="1">
      <c r="A269" s="8"/>
      <c r="B269" s="291" t="s">
        <v>39</v>
      </c>
      <c r="C269" s="293" t="s">
        <v>187</v>
      </c>
      <c r="D269" s="294"/>
      <c r="E269" s="294"/>
      <c r="F269" s="294"/>
      <c r="G269" s="294"/>
      <c r="H269" s="294"/>
      <c r="I269" s="294"/>
      <c r="J269" s="294"/>
      <c r="K269" s="294"/>
      <c r="L269" s="294"/>
      <c r="M269" s="294"/>
      <c r="N269" s="294"/>
      <c r="O269" s="294"/>
      <c r="P269" s="294"/>
      <c r="Q269" s="294"/>
      <c r="R269" s="294"/>
      <c r="S269" s="294"/>
      <c r="T269" s="294"/>
      <c r="U269" s="294"/>
      <c r="V269" s="294"/>
      <c r="W269" s="294"/>
      <c r="X269" s="295"/>
      <c r="Y269" s="299"/>
      <c r="Z269" s="300"/>
      <c r="AA269" s="301"/>
    </row>
    <row r="270" spans="1:27" ht="15" customHeight="1">
      <c r="A270" s="8"/>
      <c r="B270" s="292"/>
      <c r="C270" s="296"/>
      <c r="D270" s="297"/>
      <c r="E270" s="297"/>
      <c r="F270" s="297"/>
      <c r="G270" s="297"/>
      <c r="H270" s="297"/>
      <c r="I270" s="297"/>
      <c r="J270" s="297"/>
      <c r="K270" s="297"/>
      <c r="L270" s="297"/>
      <c r="M270" s="297"/>
      <c r="N270" s="297"/>
      <c r="O270" s="297"/>
      <c r="P270" s="297"/>
      <c r="Q270" s="297"/>
      <c r="R270" s="297"/>
      <c r="S270" s="297"/>
      <c r="T270" s="297"/>
      <c r="U270" s="297"/>
      <c r="V270" s="297"/>
      <c r="W270" s="297"/>
      <c r="X270" s="298"/>
      <c r="Y270" s="302"/>
      <c r="Z270" s="303"/>
      <c r="AA270" s="304"/>
    </row>
    <row r="271" spans="1:27" ht="11.25" customHeight="1">
      <c r="A271" s="8"/>
      <c r="B271" s="291" t="s">
        <v>40</v>
      </c>
      <c r="C271" s="293" t="s">
        <v>188</v>
      </c>
      <c r="D271" s="294"/>
      <c r="E271" s="294"/>
      <c r="F271" s="294"/>
      <c r="G271" s="294"/>
      <c r="H271" s="294"/>
      <c r="I271" s="294"/>
      <c r="J271" s="294"/>
      <c r="K271" s="294"/>
      <c r="L271" s="294"/>
      <c r="M271" s="294"/>
      <c r="N271" s="294"/>
      <c r="O271" s="294"/>
      <c r="P271" s="294"/>
      <c r="Q271" s="294"/>
      <c r="R271" s="294"/>
      <c r="S271" s="294"/>
      <c r="T271" s="294"/>
      <c r="U271" s="294"/>
      <c r="V271" s="294"/>
      <c r="W271" s="294"/>
      <c r="X271" s="295"/>
      <c r="Y271" s="299"/>
      <c r="Z271" s="300"/>
      <c r="AA271" s="301"/>
    </row>
    <row r="272" spans="1:27" ht="11.25" customHeight="1">
      <c r="A272" s="8"/>
      <c r="B272" s="292"/>
      <c r="C272" s="296"/>
      <c r="D272" s="297"/>
      <c r="E272" s="297"/>
      <c r="F272" s="297"/>
      <c r="G272" s="297"/>
      <c r="H272" s="297"/>
      <c r="I272" s="297"/>
      <c r="J272" s="297"/>
      <c r="K272" s="297"/>
      <c r="L272" s="297"/>
      <c r="M272" s="297"/>
      <c r="N272" s="297"/>
      <c r="O272" s="297"/>
      <c r="P272" s="297"/>
      <c r="Q272" s="297"/>
      <c r="R272" s="297"/>
      <c r="S272" s="297"/>
      <c r="T272" s="297"/>
      <c r="U272" s="297"/>
      <c r="V272" s="297"/>
      <c r="W272" s="297"/>
      <c r="X272" s="298"/>
      <c r="Y272" s="302"/>
      <c r="Z272" s="303"/>
      <c r="AA272" s="304"/>
    </row>
    <row r="273" spans="1:27" ht="12.75" customHeight="1">
      <c r="A273" s="8"/>
      <c r="B273" s="90"/>
      <c r="C273" s="91"/>
      <c r="D273" s="92"/>
      <c r="E273" s="92"/>
      <c r="F273" s="92"/>
      <c r="G273" s="92"/>
      <c r="H273" s="92"/>
      <c r="I273" s="92"/>
      <c r="J273" s="91"/>
      <c r="K273" s="91"/>
      <c r="L273" s="91"/>
      <c r="M273" s="91"/>
      <c r="N273" s="91"/>
      <c r="O273" s="91"/>
      <c r="P273" s="91"/>
      <c r="Q273" s="91"/>
      <c r="R273" s="91"/>
      <c r="S273" s="91"/>
      <c r="T273" s="91"/>
      <c r="U273" s="91"/>
      <c r="V273" s="91"/>
      <c r="W273" s="91"/>
      <c r="X273" s="20"/>
      <c r="Y273" s="280"/>
      <c r="Z273" s="280"/>
      <c r="AA273" s="280"/>
    </row>
    <row r="274" spans="1:27" s="7" customFormat="1" ht="18" customHeight="1">
      <c r="A274" s="4" t="s">
        <v>307</v>
      </c>
      <c r="B274" s="5"/>
      <c r="C274" s="6"/>
      <c r="D274" s="6"/>
      <c r="E274" s="6"/>
      <c r="F274" s="6"/>
      <c r="G274" s="6"/>
      <c r="H274" s="6"/>
      <c r="I274" s="6"/>
      <c r="J274" s="1"/>
      <c r="K274" s="1"/>
      <c r="L274" s="1"/>
      <c r="M274" s="1"/>
      <c r="N274" s="1"/>
      <c r="O274" s="1"/>
      <c r="P274" s="1"/>
      <c r="Q274" s="1"/>
      <c r="R274" s="1"/>
      <c r="S274" s="1"/>
      <c r="T274" s="1"/>
      <c r="U274" s="1"/>
      <c r="V274" s="1"/>
      <c r="W274" s="1"/>
      <c r="Y274" s="60"/>
      <c r="Z274" s="60"/>
      <c r="AA274" s="60"/>
    </row>
    <row r="275" spans="1:27" ht="15" customHeight="1">
      <c r="A275" s="8"/>
      <c r="B275" s="291" t="s">
        <v>39</v>
      </c>
      <c r="C275" s="293" t="s">
        <v>193</v>
      </c>
      <c r="D275" s="294"/>
      <c r="E275" s="294"/>
      <c r="F275" s="294"/>
      <c r="G275" s="294"/>
      <c r="H275" s="294"/>
      <c r="I275" s="294"/>
      <c r="J275" s="294"/>
      <c r="K275" s="294"/>
      <c r="L275" s="294"/>
      <c r="M275" s="294"/>
      <c r="N275" s="294"/>
      <c r="O275" s="294"/>
      <c r="P275" s="294"/>
      <c r="Q275" s="294"/>
      <c r="R275" s="294"/>
      <c r="S275" s="294"/>
      <c r="T275" s="294"/>
      <c r="U275" s="294"/>
      <c r="V275" s="294"/>
      <c r="W275" s="294"/>
      <c r="X275" s="295"/>
      <c r="Y275" s="299"/>
      <c r="Z275" s="300"/>
      <c r="AA275" s="301"/>
    </row>
    <row r="276" spans="1:27" ht="15" customHeight="1">
      <c r="A276" s="8"/>
      <c r="B276" s="349"/>
      <c r="C276" s="335"/>
      <c r="D276" s="336"/>
      <c r="E276" s="336"/>
      <c r="F276" s="336"/>
      <c r="G276" s="336"/>
      <c r="H276" s="336"/>
      <c r="I276" s="336"/>
      <c r="J276" s="336"/>
      <c r="K276" s="336"/>
      <c r="L276" s="336"/>
      <c r="M276" s="336"/>
      <c r="N276" s="336"/>
      <c r="O276" s="336"/>
      <c r="P276" s="336"/>
      <c r="Q276" s="336"/>
      <c r="R276" s="336"/>
      <c r="S276" s="336"/>
      <c r="T276" s="336"/>
      <c r="U276" s="336"/>
      <c r="V276" s="336"/>
      <c r="W276" s="336"/>
      <c r="X276" s="337"/>
      <c r="Y276" s="302"/>
      <c r="Z276" s="303"/>
      <c r="AA276" s="304"/>
    </row>
    <row r="277" spans="1:27" s="76" customFormat="1" ht="12.75" customHeight="1">
      <c r="A277" s="65"/>
      <c r="B277" s="349"/>
      <c r="C277" s="76" t="s">
        <v>79</v>
      </c>
      <c r="D277" s="76" t="s">
        <v>280</v>
      </c>
      <c r="F277" s="65"/>
      <c r="G277" s="65"/>
      <c r="H277" s="65"/>
      <c r="I277" s="65"/>
      <c r="Y277" s="302"/>
      <c r="Z277" s="303"/>
      <c r="AA277" s="304"/>
    </row>
    <row r="278" spans="1:27" s="76" customFormat="1" ht="12.75" customHeight="1">
      <c r="A278" s="65"/>
      <c r="B278" s="349"/>
      <c r="C278" s="76" t="s">
        <v>84</v>
      </c>
      <c r="D278" s="76" t="s">
        <v>94</v>
      </c>
      <c r="F278" s="65"/>
      <c r="G278" s="65"/>
      <c r="H278" s="65"/>
      <c r="I278" s="65"/>
      <c r="Y278" s="302"/>
      <c r="Z278" s="303"/>
      <c r="AA278" s="304"/>
    </row>
    <row r="279" spans="1:27" s="76" customFormat="1" ht="13" customHeight="1">
      <c r="B279" s="349"/>
      <c r="C279" s="76" t="s">
        <v>89</v>
      </c>
      <c r="D279" s="76" t="s">
        <v>95</v>
      </c>
      <c r="Y279" s="302"/>
      <c r="Z279" s="303"/>
      <c r="AA279" s="304"/>
    </row>
    <row r="280" spans="1:27" s="76" customFormat="1" ht="13" customHeight="1">
      <c r="B280" s="349"/>
      <c r="C280" s="76" t="s">
        <v>91</v>
      </c>
      <c r="D280" s="569" t="s">
        <v>194</v>
      </c>
      <c r="E280" s="569"/>
      <c r="F280" s="569"/>
      <c r="G280" s="569"/>
      <c r="H280" s="569"/>
      <c r="I280" s="569"/>
      <c r="J280" s="569"/>
      <c r="K280" s="569"/>
      <c r="L280" s="569"/>
      <c r="M280" s="569"/>
      <c r="N280" s="569"/>
      <c r="O280" s="569"/>
      <c r="P280" s="569"/>
      <c r="Q280" s="569"/>
      <c r="R280" s="569"/>
      <c r="S280" s="569"/>
      <c r="T280" s="569"/>
      <c r="U280" s="569"/>
      <c r="V280" s="569"/>
      <c r="W280" s="569"/>
      <c r="X280" s="570"/>
      <c r="Y280" s="302"/>
      <c r="Z280" s="303"/>
      <c r="AA280" s="304"/>
    </row>
    <row r="281" spans="1:27" s="76" customFormat="1" ht="13" customHeight="1">
      <c r="B281" s="349"/>
      <c r="C281" s="76" t="s">
        <v>96</v>
      </c>
      <c r="D281" s="76" t="s">
        <v>97</v>
      </c>
      <c r="Y281" s="302"/>
      <c r="Z281" s="303"/>
      <c r="AA281" s="304"/>
    </row>
    <row r="282" spans="1:27" s="76" customFormat="1" ht="13" customHeight="1">
      <c r="B282" s="349"/>
      <c r="C282" s="76" t="s">
        <v>98</v>
      </c>
      <c r="D282" s="348" t="s">
        <v>311</v>
      </c>
      <c r="E282" s="348"/>
      <c r="F282" s="348"/>
      <c r="G282" s="348"/>
      <c r="H282" s="348"/>
      <c r="I282" s="348"/>
      <c r="J282" s="348"/>
      <c r="K282" s="348"/>
      <c r="L282" s="348"/>
      <c r="M282" s="348"/>
      <c r="N282" s="348"/>
      <c r="O282" s="348"/>
      <c r="Y282" s="302"/>
      <c r="Z282" s="303"/>
      <c r="AA282" s="304"/>
    </row>
    <row r="283" spans="1:27" s="76" customFormat="1" ht="13" customHeight="1">
      <c r="B283" s="349"/>
      <c r="C283" s="76" t="s">
        <v>206</v>
      </c>
      <c r="D283" s="76" t="s">
        <v>568</v>
      </c>
      <c r="Y283" s="302"/>
      <c r="Z283" s="303"/>
      <c r="AA283" s="304"/>
    </row>
    <row r="284" spans="1:27" s="76" customFormat="1" ht="13" customHeight="1">
      <c r="B284" s="349"/>
      <c r="D284" s="488" t="s">
        <v>289</v>
      </c>
      <c r="E284" s="488"/>
      <c r="F284" s="488"/>
      <c r="G284" s="488"/>
      <c r="H284" s="488"/>
      <c r="I284" s="488"/>
      <c r="J284" s="488"/>
      <c r="K284" s="488"/>
      <c r="L284" s="488"/>
      <c r="M284" s="488"/>
      <c r="N284" s="488"/>
      <c r="O284" s="488"/>
      <c r="P284" s="488"/>
      <c r="Q284" s="488"/>
      <c r="R284" s="488"/>
      <c r="S284" s="488"/>
      <c r="T284" s="488"/>
      <c r="U284" s="488"/>
      <c r="V284" s="488"/>
      <c r="W284" s="488"/>
      <c r="X284" s="489"/>
      <c r="Y284" s="302"/>
      <c r="Z284" s="303"/>
      <c r="AA284" s="304"/>
    </row>
    <row r="285" spans="1:27" s="76" customFormat="1" ht="13" customHeight="1">
      <c r="B285" s="292"/>
      <c r="C285" s="2"/>
      <c r="D285" s="490"/>
      <c r="E285" s="490"/>
      <c r="F285" s="490"/>
      <c r="G285" s="490"/>
      <c r="H285" s="490"/>
      <c r="I285" s="490"/>
      <c r="J285" s="490"/>
      <c r="K285" s="490"/>
      <c r="L285" s="490"/>
      <c r="M285" s="490"/>
      <c r="N285" s="490"/>
      <c r="O285" s="490"/>
      <c r="P285" s="490"/>
      <c r="Q285" s="490"/>
      <c r="R285" s="490"/>
      <c r="S285" s="490"/>
      <c r="T285" s="490"/>
      <c r="U285" s="490"/>
      <c r="V285" s="490"/>
      <c r="W285" s="490"/>
      <c r="X285" s="491"/>
      <c r="Y285" s="305"/>
      <c r="Z285" s="306"/>
      <c r="AA285" s="307"/>
    </row>
    <row r="286" spans="1:27" ht="12.75" customHeight="1">
      <c r="A286" s="8"/>
      <c r="B286" s="90"/>
      <c r="C286" s="91"/>
      <c r="D286" s="92"/>
      <c r="E286" s="92"/>
      <c r="F286" s="92"/>
      <c r="G286" s="92"/>
      <c r="H286" s="92"/>
      <c r="I286" s="92"/>
      <c r="J286" s="91"/>
      <c r="K286" s="91"/>
      <c r="L286" s="91"/>
      <c r="M286" s="91"/>
      <c r="N286" s="91"/>
      <c r="O286" s="91"/>
      <c r="P286" s="91"/>
      <c r="Q286" s="91"/>
      <c r="R286" s="91"/>
      <c r="S286" s="91"/>
      <c r="T286" s="91"/>
      <c r="U286" s="91"/>
      <c r="V286" s="91"/>
      <c r="W286" s="91"/>
      <c r="X286" s="20"/>
      <c r="Y286" s="280"/>
      <c r="Z286" s="280"/>
      <c r="AA286" s="280"/>
    </row>
    <row r="287" spans="1:27" s="7" customFormat="1" ht="18" customHeight="1">
      <c r="A287" s="4" t="s">
        <v>308</v>
      </c>
      <c r="B287" s="5"/>
      <c r="C287" s="6"/>
      <c r="D287" s="6"/>
      <c r="E287" s="6"/>
      <c r="F287" s="6"/>
      <c r="G287" s="6"/>
      <c r="H287" s="6"/>
      <c r="I287" s="6"/>
      <c r="J287" s="1"/>
      <c r="K287" s="1"/>
      <c r="L287" s="1"/>
      <c r="M287" s="1"/>
      <c r="N287" s="1"/>
      <c r="O287" s="1"/>
      <c r="P287" s="1"/>
      <c r="Q287" s="1"/>
      <c r="R287" s="1"/>
      <c r="S287" s="1"/>
      <c r="T287" s="1"/>
      <c r="U287" s="1"/>
      <c r="V287" s="1"/>
      <c r="W287" s="1"/>
      <c r="Y287" s="60"/>
      <c r="Z287" s="60"/>
      <c r="AA287" s="60"/>
    </row>
    <row r="288" spans="1:27" ht="15" customHeight="1">
      <c r="A288" s="8"/>
      <c r="B288" s="291" t="s">
        <v>39</v>
      </c>
      <c r="C288" s="293" t="s">
        <v>195</v>
      </c>
      <c r="D288" s="294"/>
      <c r="E288" s="294"/>
      <c r="F288" s="294"/>
      <c r="G288" s="294"/>
      <c r="H288" s="294"/>
      <c r="I288" s="294"/>
      <c r="J288" s="294"/>
      <c r="K288" s="294"/>
      <c r="L288" s="294"/>
      <c r="M288" s="294"/>
      <c r="N288" s="294"/>
      <c r="O288" s="294"/>
      <c r="P288" s="294"/>
      <c r="Q288" s="294"/>
      <c r="R288" s="294"/>
      <c r="S288" s="294"/>
      <c r="T288" s="294"/>
      <c r="U288" s="294"/>
      <c r="V288" s="294"/>
      <c r="W288" s="294"/>
      <c r="X288" s="295"/>
      <c r="Y288" s="299"/>
      <c r="Z288" s="300"/>
      <c r="AA288" s="301"/>
    </row>
    <row r="289" spans="1:27" ht="15" customHeight="1">
      <c r="A289" s="8"/>
      <c r="B289" s="292"/>
      <c r="C289" s="296"/>
      <c r="D289" s="297"/>
      <c r="E289" s="297"/>
      <c r="F289" s="297"/>
      <c r="G289" s="297"/>
      <c r="H289" s="297"/>
      <c r="I289" s="297"/>
      <c r="J289" s="297"/>
      <c r="K289" s="297"/>
      <c r="L289" s="297"/>
      <c r="M289" s="297"/>
      <c r="N289" s="297"/>
      <c r="O289" s="297"/>
      <c r="P289" s="297"/>
      <c r="Q289" s="297"/>
      <c r="R289" s="297"/>
      <c r="S289" s="297"/>
      <c r="T289" s="297"/>
      <c r="U289" s="297"/>
      <c r="V289" s="297"/>
      <c r="W289" s="297"/>
      <c r="X289" s="298"/>
      <c r="Y289" s="302"/>
      <c r="Z289" s="303"/>
      <c r="AA289" s="304"/>
    </row>
    <row r="290" spans="1:27" ht="11.25" customHeight="1">
      <c r="A290" s="8"/>
      <c r="B290" s="291" t="s">
        <v>40</v>
      </c>
      <c r="C290" s="293" t="s">
        <v>196</v>
      </c>
      <c r="D290" s="294"/>
      <c r="E290" s="294"/>
      <c r="F290" s="294"/>
      <c r="G290" s="294"/>
      <c r="H290" s="294"/>
      <c r="I290" s="294"/>
      <c r="J290" s="294"/>
      <c r="K290" s="294"/>
      <c r="L290" s="294"/>
      <c r="M290" s="294"/>
      <c r="N290" s="294"/>
      <c r="O290" s="294"/>
      <c r="P290" s="294"/>
      <c r="Q290" s="294"/>
      <c r="R290" s="294"/>
      <c r="S290" s="294"/>
      <c r="T290" s="294"/>
      <c r="U290" s="294"/>
      <c r="V290" s="294"/>
      <c r="W290" s="294"/>
      <c r="X290" s="295"/>
      <c r="Y290" s="299"/>
      <c r="Z290" s="300"/>
      <c r="AA290" s="301"/>
    </row>
    <row r="291" spans="1:27" ht="11.25" customHeight="1">
      <c r="A291" s="8"/>
      <c r="B291" s="292"/>
      <c r="C291" s="296"/>
      <c r="D291" s="297"/>
      <c r="E291" s="297"/>
      <c r="F291" s="297"/>
      <c r="G291" s="297"/>
      <c r="H291" s="297"/>
      <c r="I291" s="297"/>
      <c r="J291" s="297"/>
      <c r="K291" s="297"/>
      <c r="L291" s="297"/>
      <c r="M291" s="297"/>
      <c r="N291" s="297"/>
      <c r="O291" s="297"/>
      <c r="P291" s="297"/>
      <c r="Q291" s="297"/>
      <c r="R291" s="297"/>
      <c r="S291" s="297"/>
      <c r="T291" s="297"/>
      <c r="U291" s="297"/>
      <c r="V291" s="297"/>
      <c r="W291" s="297"/>
      <c r="X291" s="298"/>
      <c r="Y291" s="305"/>
      <c r="Z291" s="306"/>
      <c r="AA291" s="307"/>
    </row>
    <row r="292" spans="1:27" s="93" customFormat="1" ht="11.25" customHeight="1">
      <c r="B292" s="291" t="s">
        <v>41</v>
      </c>
      <c r="C292" s="293" t="s">
        <v>191</v>
      </c>
      <c r="D292" s="294"/>
      <c r="E292" s="294"/>
      <c r="F292" s="294"/>
      <c r="G292" s="294"/>
      <c r="H292" s="294"/>
      <c r="I292" s="294"/>
      <c r="J292" s="294"/>
      <c r="K292" s="294"/>
      <c r="L292" s="294"/>
      <c r="M292" s="294"/>
      <c r="N292" s="294"/>
      <c r="O292" s="294"/>
      <c r="P292" s="294"/>
      <c r="Q292" s="294"/>
      <c r="R292" s="294"/>
      <c r="S292" s="294"/>
      <c r="T292" s="294"/>
      <c r="U292" s="294"/>
      <c r="V292" s="294"/>
      <c r="W292" s="294"/>
      <c r="X292" s="294"/>
      <c r="Y292" s="311"/>
      <c r="Z292" s="312"/>
      <c r="AA292" s="313"/>
    </row>
    <row r="293" spans="1:27" s="93" customFormat="1" ht="11.25" customHeight="1">
      <c r="B293" s="292"/>
      <c r="C293" s="296"/>
      <c r="D293" s="297"/>
      <c r="E293" s="297"/>
      <c r="F293" s="297"/>
      <c r="G293" s="297"/>
      <c r="H293" s="297"/>
      <c r="I293" s="297"/>
      <c r="J293" s="297"/>
      <c r="K293" s="297"/>
      <c r="L293" s="297"/>
      <c r="M293" s="297"/>
      <c r="N293" s="297"/>
      <c r="O293" s="297"/>
      <c r="P293" s="297"/>
      <c r="Q293" s="297"/>
      <c r="R293" s="297"/>
      <c r="S293" s="297"/>
      <c r="T293" s="297"/>
      <c r="U293" s="297"/>
      <c r="V293" s="297"/>
      <c r="W293" s="297"/>
      <c r="X293" s="297"/>
      <c r="Y293" s="314"/>
      <c r="Z293" s="315"/>
      <c r="AA293" s="316"/>
    </row>
    <row r="294" spans="1:27" s="93" customFormat="1" ht="11.25" customHeight="1">
      <c r="B294" s="291" t="s">
        <v>42</v>
      </c>
      <c r="C294" s="293" t="s">
        <v>192</v>
      </c>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311"/>
      <c r="Z294" s="312"/>
      <c r="AA294" s="313"/>
    </row>
    <row r="295" spans="1:27" s="93" customFormat="1" ht="11.25" customHeight="1">
      <c r="B295" s="292"/>
      <c r="C295" s="296"/>
      <c r="D295" s="297"/>
      <c r="E295" s="297"/>
      <c r="F295" s="297"/>
      <c r="G295" s="297"/>
      <c r="H295" s="297"/>
      <c r="I295" s="297"/>
      <c r="J295" s="297"/>
      <c r="K295" s="297"/>
      <c r="L295" s="297"/>
      <c r="M295" s="297"/>
      <c r="N295" s="297"/>
      <c r="O295" s="297"/>
      <c r="P295" s="297"/>
      <c r="Q295" s="297"/>
      <c r="R295" s="297"/>
      <c r="S295" s="297"/>
      <c r="T295" s="297"/>
      <c r="U295" s="297"/>
      <c r="V295" s="297"/>
      <c r="W295" s="297"/>
      <c r="X295" s="297"/>
      <c r="Y295" s="314"/>
      <c r="Z295" s="315"/>
      <c r="AA295" s="316"/>
    </row>
    <row r="296" spans="1:27" s="93" customFormat="1" ht="11.25" customHeight="1">
      <c r="B296" s="291" t="s">
        <v>43</v>
      </c>
      <c r="C296" s="293" t="s">
        <v>189</v>
      </c>
      <c r="D296" s="294"/>
      <c r="E296" s="294"/>
      <c r="F296" s="294"/>
      <c r="G296" s="294"/>
      <c r="H296" s="294"/>
      <c r="I296" s="294"/>
      <c r="J296" s="294"/>
      <c r="K296" s="294"/>
      <c r="L296" s="294"/>
      <c r="M296" s="294"/>
      <c r="N296" s="294"/>
      <c r="O296" s="294"/>
      <c r="P296" s="294"/>
      <c r="Q296" s="294"/>
      <c r="R296" s="294"/>
      <c r="S296" s="294"/>
      <c r="T296" s="294"/>
      <c r="U296" s="294"/>
      <c r="V296" s="294"/>
      <c r="W296" s="294"/>
      <c r="X296" s="295"/>
      <c r="Y296" s="311"/>
      <c r="Z296" s="312"/>
      <c r="AA296" s="313"/>
    </row>
    <row r="297" spans="1:27" s="93" customFormat="1" ht="11.25" customHeight="1">
      <c r="B297" s="292"/>
      <c r="C297" s="296"/>
      <c r="D297" s="297"/>
      <c r="E297" s="297"/>
      <c r="F297" s="297"/>
      <c r="G297" s="297"/>
      <c r="H297" s="297"/>
      <c r="I297" s="297"/>
      <c r="J297" s="297"/>
      <c r="K297" s="297"/>
      <c r="L297" s="297"/>
      <c r="M297" s="297"/>
      <c r="N297" s="297"/>
      <c r="O297" s="297"/>
      <c r="P297" s="297"/>
      <c r="Q297" s="297"/>
      <c r="R297" s="297"/>
      <c r="S297" s="297"/>
      <c r="T297" s="297"/>
      <c r="U297" s="297"/>
      <c r="V297" s="297"/>
      <c r="W297" s="297"/>
      <c r="X297" s="298"/>
      <c r="Y297" s="314"/>
      <c r="Z297" s="315"/>
      <c r="AA297" s="316"/>
    </row>
    <row r="298" spans="1:27" s="93" customFormat="1" ht="11.25" customHeight="1">
      <c r="B298" s="291" t="s">
        <v>44</v>
      </c>
      <c r="C298" s="338" t="s">
        <v>190</v>
      </c>
      <c r="D298" s="339"/>
      <c r="E298" s="339"/>
      <c r="F298" s="339"/>
      <c r="G298" s="339"/>
      <c r="H298" s="339"/>
      <c r="I298" s="339"/>
      <c r="J298" s="339"/>
      <c r="K298" s="339"/>
      <c r="L298" s="339"/>
      <c r="M298" s="339"/>
      <c r="N298" s="339"/>
      <c r="O298" s="339"/>
      <c r="P298" s="339"/>
      <c r="Q298" s="339"/>
      <c r="R298" s="339"/>
      <c r="S298" s="339"/>
      <c r="T298" s="339"/>
      <c r="U298" s="339"/>
      <c r="V298" s="339"/>
      <c r="W298" s="339"/>
      <c r="X298" s="339"/>
      <c r="Y298" s="492"/>
      <c r="Z298" s="493"/>
      <c r="AA298" s="493"/>
    </row>
    <row r="299" spans="1:27" s="93" customFormat="1" ht="11.25" customHeight="1">
      <c r="B299" s="292"/>
      <c r="C299" s="339"/>
      <c r="D299" s="339"/>
      <c r="E299" s="339"/>
      <c r="F299" s="339"/>
      <c r="G299" s="339"/>
      <c r="H299" s="339"/>
      <c r="I299" s="339"/>
      <c r="J299" s="339"/>
      <c r="K299" s="339"/>
      <c r="L299" s="339"/>
      <c r="M299" s="339"/>
      <c r="N299" s="339"/>
      <c r="O299" s="339"/>
      <c r="P299" s="339"/>
      <c r="Q299" s="339"/>
      <c r="R299" s="339"/>
      <c r="S299" s="339"/>
      <c r="T299" s="339"/>
      <c r="U299" s="339"/>
      <c r="V299" s="339"/>
      <c r="W299" s="339"/>
      <c r="X299" s="339"/>
      <c r="Y299" s="493"/>
      <c r="Z299" s="493"/>
      <c r="AA299" s="493"/>
    </row>
    <row r="300" spans="1:27" s="93" customFormat="1" ht="27" customHeight="1">
      <c r="B300" s="291" t="s">
        <v>312</v>
      </c>
      <c r="C300" s="323" t="s">
        <v>313</v>
      </c>
      <c r="D300" s="324"/>
      <c r="E300" s="324"/>
      <c r="F300" s="324"/>
      <c r="G300" s="324"/>
      <c r="H300" s="324"/>
      <c r="I300" s="324"/>
      <c r="J300" s="324"/>
      <c r="K300" s="324"/>
      <c r="L300" s="324"/>
      <c r="M300" s="324"/>
      <c r="N300" s="324"/>
      <c r="O300" s="324"/>
      <c r="P300" s="324"/>
      <c r="Q300" s="324"/>
      <c r="R300" s="324"/>
      <c r="S300" s="324"/>
      <c r="T300" s="324"/>
      <c r="U300" s="324"/>
      <c r="V300" s="324"/>
      <c r="W300" s="324"/>
      <c r="X300" s="325"/>
      <c r="Y300" s="329"/>
      <c r="Z300" s="330"/>
      <c r="AA300" s="331"/>
    </row>
    <row r="301" spans="1:27" s="93" customFormat="1" ht="27" customHeight="1">
      <c r="B301" s="292"/>
      <c r="C301" s="326"/>
      <c r="D301" s="327"/>
      <c r="E301" s="327"/>
      <c r="F301" s="327"/>
      <c r="G301" s="327"/>
      <c r="H301" s="327"/>
      <c r="I301" s="327"/>
      <c r="J301" s="327"/>
      <c r="K301" s="327"/>
      <c r="L301" s="327"/>
      <c r="M301" s="327"/>
      <c r="N301" s="327"/>
      <c r="O301" s="327"/>
      <c r="P301" s="327"/>
      <c r="Q301" s="327"/>
      <c r="R301" s="327"/>
      <c r="S301" s="327"/>
      <c r="T301" s="327"/>
      <c r="U301" s="327"/>
      <c r="V301" s="327"/>
      <c r="W301" s="327"/>
      <c r="X301" s="328"/>
      <c r="Y301" s="332"/>
      <c r="Z301" s="333"/>
      <c r="AA301" s="334"/>
    </row>
    <row r="302" spans="1:27" ht="13" customHeight="1">
      <c r="C302" s="1"/>
      <c r="D302" s="1"/>
      <c r="E302" s="1"/>
      <c r="F302" s="1"/>
      <c r="G302" s="1"/>
      <c r="H302" s="1"/>
      <c r="I302" s="1"/>
      <c r="J302" s="1"/>
      <c r="K302" s="1"/>
      <c r="L302" s="1"/>
      <c r="M302" s="1"/>
      <c r="N302" s="1"/>
      <c r="O302" s="1"/>
      <c r="P302" s="1"/>
      <c r="Q302" s="1"/>
      <c r="R302" s="1"/>
      <c r="S302" s="1"/>
      <c r="T302" s="1"/>
      <c r="U302" s="1"/>
      <c r="V302" s="1"/>
      <c r="W302" s="1"/>
      <c r="Y302" s="60"/>
      <c r="Z302" s="60"/>
      <c r="AA302" s="60"/>
    </row>
    <row r="303" spans="1:27" ht="18" customHeight="1">
      <c r="A303" s="4" t="s">
        <v>314</v>
      </c>
      <c r="C303" s="1"/>
      <c r="D303" s="1"/>
      <c r="E303" s="1"/>
      <c r="F303" s="1"/>
      <c r="G303" s="1"/>
      <c r="H303" s="1"/>
      <c r="I303" s="1"/>
      <c r="J303" s="1"/>
      <c r="K303" s="1"/>
      <c r="L303" s="1"/>
      <c r="M303" s="1"/>
      <c r="N303" s="1"/>
      <c r="O303" s="1"/>
      <c r="P303" s="1"/>
      <c r="Q303" s="1"/>
      <c r="R303" s="1"/>
      <c r="S303" s="1"/>
      <c r="T303" s="1"/>
      <c r="U303" s="1"/>
      <c r="V303" s="1"/>
      <c r="W303" s="1"/>
      <c r="Y303" s="60"/>
      <c r="Z303" s="60"/>
      <c r="AA303" s="60"/>
    </row>
    <row r="304" spans="1:27" ht="28.5" customHeight="1">
      <c r="A304" s="149"/>
      <c r="B304" s="571" t="s">
        <v>318</v>
      </c>
      <c r="C304" s="351" t="s">
        <v>315</v>
      </c>
      <c r="D304" s="352"/>
      <c r="E304" s="352"/>
      <c r="F304" s="352"/>
      <c r="G304" s="352"/>
      <c r="H304" s="352"/>
      <c r="I304" s="352"/>
      <c r="J304" s="352"/>
      <c r="K304" s="352"/>
      <c r="L304" s="352"/>
      <c r="M304" s="352"/>
      <c r="N304" s="352"/>
      <c r="O304" s="352"/>
      <c r="P304" s="352"/>
      <c r="Q304" s="352"/>
      <c r="R304" s="352"/>
      <c r="S304" s="352"/>
      <c r="T304" s="352"/>
      <c r="U304" s="352"/>
      <c r="V304" s="352"/>
      <c r="W304" s="352"/>
      <c r="X304" s="353"/>
      <c r="Y304" s="299"/>
      <c r="Z304" s="300"/>
      <c r="AA304" s="301"/>
    </row>
    <row r="305" spans="1:27" ht="27.75" customHeight="1">
      <c r="A305" s="149"/>
      <c r="B305" s="572"/>
      <c r="C305" s="354"/>
      <c r="D305" s="355"/>
      <c r="E305" s="355"/>
      <c r="F305" s="355"/>
      <c r="G305" s="355"/>
      <c r="H305" s="355"/>
      <c r="I305" s="355"/>
      <c r="J305" s="355"/>
      <c r="K305" s="355"/>
      <c r="L305" s="355"/>
      <c r="M305" s="355"/>
      <c r="N305" s="355"/>
      <c r="O305" s="355"/>
      <c r="P305" s="355"/>
      <c r="Q305" s="355"/>
      <c r="R305" s="355"/>
      <c r="S305" s="355"/>
      <c r="T305" s="355"/>
      <c r="U305" s="355"/>
      <c r="V305" s="355"/>
      <c r="W305" s="355"/>
      <c r="X305" s="356"/>
      <c r="Y305" s="305"/>
      <c r="Z305" s="306"/>
      <c r="AA305" s="307"/>
    </row>
    <row r="306" spans="1:27" ht="18" customHeight="1">
      <c r="A306" s="149"/>
      <c r="B306" s="571" t="s">
        <v>319</v>
      </c>
      <c r="C306" s="351" t="s">
        <v>316</v>
      </c>
      <c r="D306" s="352"/>
      <c r="E306" s="352"/>
      <c r="F306" s="352"/>
      <c r="G306" s="352"/>
      <c r="H306" s="352"/>
      <c r="I306" s="352"/>
      <c r="J306" s="352"/>
      <c r="K306" s="352"/>
      <c r="L306" s="352"/>
      <c r="M306" s="352"/>
      <c r="N306" s="352"/>
      <c r="O306" s="352"/>
      <c r="P306" s="352"/>
      <c r="Q306" s="352"/>
      <c r="R306" s="352"/>
      <c r="S306" s="352"/>
      <c r="T306" s="352"/>
      <c r="U306" s="352"/>
      <c r="V306" s="352"/>
      <c r="W306" s="352"/>
      <c r="X306" s="353"/>
      <c r="Y306" s="299"/>
      <c r="Z306" s="300"/>
      <c r="AA306" s="301"/>
    </row>
    <row r="307" spans="1:27" ht="18" customHeight="1">
      <c r="A307" s="149"/>
      <c r="B307" s="572"/>
      <c r="C307" s="354"/>
      <c r="D307" s="355"/>
      <c r="E307" s="355"/>
      <c r="F307" s="355"/>
      <c r="G307" s="355"/>
      <c r="H307" s="355"/>
      <c r="I307" s="355"/>
      <c r="J307" s="355"/>
      <c r="K307" s="355"/>
      <c r="L307" s="355"/>
      <c r="M307" s="355"/>
      <c r="N307" s="355"/>
      <c r="O307" s="355"/>
      <c r="P307" s="355"/>
      <c r="Q307" s="355"/>
      <c r="R307" s="355"/>
      <c r="S307" s="355"/>
      <c r="T307" s="355"/>
      <c r="U307" s="355"/>
      <c r="V307" s="355"/>
      <c r="W307" s="355"/>
      <c r="X307" s="356"/>
      <c r="Y307" s="305"/>
      <c r="Z307" s="306"/>
      <c r="AA307" s="307"/>
    </row>
    <row r="308" spans="1:27" ht="13" customHeight="1">
      <c r="B308" s="571" t="s">
        <v>320</v>
      </c>
      <c r="C308" s="351" t="s">
        <v>317</v>
      </c>
      <c r="D308" s="352"/>
      <c r="E308" s="352"/>
      <c r="F308" s="352"/>
      <c r="G308" s="352"/>
      <c r="H308" s="352"/>
      <c r="I308" s="352"/>
      <c r="J308" s="352"/>
      <c r="K308" s="352"/>
      <c r="L308" s="352"/>
      <c r="M308" s="352"/>
      <c r="N308" s="352"/>
      <c r="O308" s="352"/>
      <c r="P308" s="352"/>
      <c r="Q308" s="352"/>
      <c r="R308" s="352"/>
      <c r="S308" s="352"/>
      <c r="T308" s="352"/>
      <c r="U308" s="352"/>
      <c r="V308" s="352"/>
      <c r="W308" s="352"/>
      <c r="X308" s="353"/>
      <c r="Y308" s="299"/>
      <c r="Z308" s="300"/>
      <c r="AA308" s="300"/>
    </row>
    <row r="309" spans="1:27" ht="13" customHeight="1">
      <c r="B309" s="572"/>
      <c r="C309" s="354"/>
      <c r="D309" s="355"/>
      <c r="E309" s="355"/>
      <c r="F309" s="355"/>
      <c r="G309" s="355"/>
      <c r="H309" s="355"/>
      <c r="I309" s="355"/>
      <c r="J309" s="355"/>
      <c r="K309" s="355"/>
      <c r="L309" s="355"/>
      <c r="M309" s="355"/>
      <c r="N309" s="355"/>
      <c r="O309" s="355"/>
      <c r="P309" s="355"/>
      <c r="Q309" s="355"/>
      <c r="R309" s="355"/>
      <c r="S309" s="355"/>
      <c r="T309" s="355"/>
      <c r="U309" s="355"/>
      <c r="V309" s="355"/>
      <c r="W309" s="355"/>
      <c r="X309" s="356"/>
      <c r="Y309" s="302"/>
      <c r="Z309" s="303"/>
      <c r="AA309" s="303"/>
    </row>
    <row r="310" spans="1:27" ht="13" customHeight="1">
      <c r="C310" s="1"/>
      <c r="D310" s="1"/>
      <c r="E310" s="1"/>
      <c r="F310" s="1"/>
      <c r="G310" s="1"/>
      <c r="H310" s="1"/>
      <c r="I310" s="1"/>
      <c r="J310" s="1"/>
      <c r="K310" s="1"/>
      <c r="L310" s="1"/>
      <c r="M310" s="1"/>
      <c r="N310" s="1"/>
      <c r="O310" s="1"/>
      <c r="P310" s="1"/>
      <c r="Q310" s="1"/>
      <c r="R310" s="1"/>
      <c r="S310" s="1"/>
      <c r="T310" s="1"/>
      <c r="U310" s="1"/>
      <c r="V310" s="1"/>
      <c r="W310" s="1"/>
      <c r="Y310" s="60"/>
      <c r="Z310" s="60"/>
      <c r="AA310" s="60"/>
    </row>
    <row r="311" spans="1:27" s="7" customFormat="1" ht="18.75" customHeight="1">
      <c r="A311" s="4" t="s">
        <v>321</v>
      </c>
      <c r="B311" s="5"/>
      <c r="C311" s="6"/>
      <c r="D311" s="6"/>
      <c r="E311" s="6"/>
      <c r="F311" s="6"/>
      <c r="G311" s="6"/>
      <c r="H311" s="6"/>
      <c r="I311" s="6"/>
      <c r="J311" s="1"/>
      <c r="K311" s="1"/>
      <c r="L311" s="1"/>
      <c r="M311" s="1"/>
      <c r="N311" s="1"/>
      <c r="O311" s="1"/>
      <c r="P311" s="1"/>
      <c r="Q311" s="1"/>
      <c r="R311" s="1"/>
      <c r="S311" s="1"/>
      <c r="T311" s="1"/>
      <c r="U311" s="1"/>
      <c r="V311" s="1"/>
      <c r="W311" s="1"/>
      <c r="Y311" s="60"/>
      <c r="Z311" s="60"/>
      <c r="AA311" s="60"/>
    </row>
    <row r="312" spans="1:27" ht="11.25" customHeight="1">
      <c r="A312" s="8"/>
      <c r="B312" s="291" t="s">
        <v>39</v>
      </c>
      <c r="C312" s="293" t="s">
        <v>197</v>
      </c>
      <c r="D312" s="294"/>
      <c r="E312" s="294"/>
      <c r="F312" s="294"/>
      <c r="G312" s="294"/>
      <c r="H312" s="294"/>
      <c r="I312" s="294"/>
      <c r="J312" s="294"/>
      <c r="K312" s="294"/>
      <c r="L312" s="294"/>
      <c r="M312" s="294"/>
      <c r="N312" s="294"/>
      <c r="O312" s="294"/>
      <c r="P312" s="294"/>
      <c r="Q312" s="294"/>
      <c r="R312" s="294"/>
      <c r="S312" s="294"/>
      <c r="T312" s="294"/>
      <c r="U312" s="294"/>
      <c r="V312" s="294"/>
      <c r="W312" s="294"/>
      <c r="X312" s="295"/>
      <c r="Y312" s="299"/>
      <c r="Z312" s="300"/>
      <c r="AA312" s="301"/>
    </row>
    <row r="313" spans="1:27" ht="11.25" customHeight="1">
      <c r="A313" s="8"/>
      <c r="B313" s="292"/>
      <c r="C313" s="296"/>
      <c r="D313" s="297"/>
      <c r="E313" s="297"/>
      <c r="F313" s="297"/>
      <c r="G313" s="297"/>
      <c r="H313" s="297"/>
      <c r="I313" s="297"/>
      <c r="J313" s="297"/>
      <c r="K313" s="297"/>
      <c r="L313" s="297"/>
      <c r="M313" s="297"/>
      <c r="N313" s="297"/>
      <c r="O313" s="297"/>
      <c r="P313" s="297"/>
      <c r="Q313" s="297"/>
      <c r="R313" s="297"/>
      <c r="S313" s="297"/>
      <c r="T313" s="297"/>
      <c r="U313" s="297"/>
      <c r="V313" s="297"/>
      <c r="W313" s="297"/>
      <c r="X313" s="298"/>
      <c r="Y313" s="305"/>
      <c r="Z313" s="306"/>
      <c r="AA313" s="307"/>
    </row>
    <row r="314" spans="1:27" ht="12" customHeight="1">
      <c r="A314" s="8"/>
      <c r="B314" s="90"/>
      <c r="C314" s="91"/>
      <c r="D314" s="92"/>
      <c r="E314" s="92"/>
      <c r="F314" s="92"/>
      <c r="G314" s="92"/>
      <c r="H314" s="92"/>
      <c r="I314" s="92"/>
      <c r="J314" s="91"/>
      <c r="K314" s="91"/>
      <c r="L314" s="91"/>
      <c r="M314" s="91"/>
      <c r="N314" s="91"/>
      <c r="O314" s="91"/>
      <c r="P314" s="91"/>
      <c r="Q314" s="91"/>
      <c r="R314" s="91"/>
      <c r="S314" s="91"/>
      <c r="T314" s="91"/>
      <c r="U314" s="91"/>
      <c r="V314" s="91"/>
      <c r="W314" s="91"/>
      <c r="X314" s="20"/>
      <c r="Y314" s="280"/>
      <c r="Z314" s="280"/>
      <c r="AA314" s="280"/>
    </row>
    <row r="315" spans="1:27" s="7" customFormat="1" ht="18" customHeight="1">
      <c r="A315" s="4" t="s">
        <v>322</v>
      </c>
      <c r="B315" s="5"/>
      <c r="C315" s="6"/>
      <c r="D315" s="6"/>
      <c r="E315" s="6"/>
      <c r="F315" s="6"/>
      <c r="G315" s="6"/>
      <c r="H315" s="6"/>
      <c r="I315" s="6"/>
      <c r="J315" s="1"/>
      <c r="K315" s="1"/>
      <c r="L315" s="1"/>
      <c r="M315" s="1"/>
      <c r="N315" s="1"/>
      <c r="O315" s="1"/>
      <c r="P315" s="1"/>
      <c r="Q315" s="1"/>
      <c r="R315" s="1"/>
      <c r="S315" s="1"/>
      <c r="T315" s="1"/>
      <c r="U315" s="1"/>
      <c r="V315" s="1"/>
      <c r="W315" s="1"/>
      <c r="Y315" s="60"/>
      <c r="Z315" s="60"/>
      <c r="AA315" s="60"/>
    </row>
    <row r="316" spans="1:27" ht="15" customHeight="1">
      <c r="A316" s="8"/>
      <c r="B316" s="291" t="s">
        <v>39</v>
      </c>
      <c r="C316" s="293" t="s">
        <v>198</v>
      </c>
      <c r="D316" s="294"/>
      <c r="E316" s="294"/>
      <c r="F316" s="294"/>
      <c r="G316" s="294"/>
      <c r="H316" s="294"/>
      <c r="I316" s="294"/>
      <c r="J316" s="294"/>
      <c r="K316" s="294"/>
      <c r="L316" s="294"/>
      <c r="M316" s="294"/>
      <c r="N316" s="294"/>
      <c r="O316" s="294"/>
      <c r="P316" s="294"/>
      <c r="Q316" s="294"/>
      <c r="R316" s="294"/>
      <c r="S316" s="294"/>
      <c r="T316" s="294"/>
      <c r="U316" s="294"/>
      <c r="V316" s="294"/>
      <c r="W316" s="294"/>
      <c r="X316" s="295"/>
      <c r="Y316" s="299"/>
      <c r="Z316" s="300"/>
      <c r="AA316" s="301"/>
    </row>
    <row r="317" spans="1:27" ht="15" customHeight="1">
      <c r="A317" s="8"/>
      <c r="B317" s="292"/>
      <c r="C317" s="296"/>
      <c r="D317" s="297"/>
      <c r="E317" s="297"/>
      <c r="F317" s="297"/>
      <c r="G317" s="297"/>
      <c r="H317" s="297"/>
      <c r="I317" s="297"/>
      <c r="J317" s="297"/>
      <c r="K317" s="297"/>
      <c r="L317" s="297"/>
      <c r="M317" s="297"/>
      <c r="N317" s="297"/>
      <c r="O317" s="297"/>
      <c r="P317" s="297"/>
      <c r="Q317" s="297"/>
      <c r="R317" s="297"/>
      <c r="S317" s="297"/>
      <c r="T317" s="297"/>
      <c r="U317" s="297"/>
      <c r="V317" s="297"/>
      <c r="W317" s="297"/>
      <c r="X317" s="298"/>
      <c r="Y317" s="305"/>
      <c r="Z317" s="306"/>
      <c r="AA317" s="307"/>
    </row>
    <row r="318" spans="1:27" ht="12.75" customHeight="1">
      <c r="A318" s="8"/>
      <c r="B318" s="90"/>
      <c r="C318" s="91"/>
      <c r="D318" s="92"/>
      <c r="E318" s="92"/>
      <c r="F318" s="92"/>
      <c r="G318" s="92"/>
      <c r="H318" s="92"/>
      <c r="I318" s="92"/>
      <c r="J318" s="91"/>
      <c r="K318" s="91"/>
      <c r="L318" s="91"/>
      <c r="M318" s="91"/>
      <c r="N318" s="91"/>
      <c r="O318" s="91"/>
      <c r="P318" s="91"/>
      <c r="Q318" s="91"/>
      <c r="R318" s="91"/>
      <c r="S318" s="91"/>
      <c r="T318" s="91"/>
      <c r="U318" s="91"/>
      <c r="V318" s="91"/>
      <c r="W318" s="91"/>
      <c r="X318" s="20"/>
      <c r="Y318" s="280"/>
      <c r="Z318" s="280"/>
      <c r="AA318" s="280"/>
    </row>
    <row r="319" spans="1:27" s="7" customFormat="1" ht="18" customHeight="1">
      <c r="A319" s="4" t="s">
        <v>342</v>
      </c>
      <c r="B319" s="5"/>
      <c r="C319" s="6"/>
      <c r="D319" s="6"/>
      <c r="E319" s="6"/>
      <c r="F319" s="6"/>
      <c r="G319" s="6"/>
      <c r="H319" s="6"/>
      <c r="I319" s="6"/>
      <c r="J319" s="1"/>
      <c r="K319" s="1"/>
      <c r="L319" s="1"/>
      <c r="M319" s="1"/>
      <c r="N319" s="1"/>
      <c r="O319" s="1"/>
      <c r="P319" s="1"/>
      <c r="Q319" s="1"/>
      <c r="R319" s="1"/>
      <c r="S319" s="1"/>
      <c r="T319" s="1"/>
      <c r="U319" s="1"/>
      <c r="V319" s="1"/>
      <c r="W319" s="1"/>
      <c r="Y319" s="60"/>
      <c r="Z319" s="60"/>
      <c r="AA319" s="60"/>
    </row>
    <row r="320" spans="1:27" ht="11.25" customHeight="1">
      <c r="A320" s="8"/>
      <c r="B320" s="291" t="s">
        <v>39</v>
      </c>
      <c r="C320" s="293" t="s">
        <v>199</v>
      </c>
      <c r="D320" s="294"/>
      <c r="E320" s="294"/>
      <c r="F320" s="294"/>
      <c r="G320" s="294"/>
      <c r="H320" s="294"/>
      <c r="I320" s="294"/>
      <c r="J320" s="294"/>
      <c r="K320" s="294"/>
      <c r="L320" s="294"/>
      <c r="M320" s="294"/>
      <c r="N320" s="294"/>
      <c r="O320" s="294"/>
      <c r="P320" s="294"/>
      <c r="Q320" s="294"/>
      <c r="R320" s="294"/>
      <c r="S320" s="294"/>
      <c r="T320" s="294"/>
      <c r="U320" s="294"/>
      <c r="V320" s="294"/>
      <c r="W320" s="294"/>
      <c r="X320" s="295"/>
      <c r="Y320" s="299"/>
      <c r="Z320" s="300"/>
      <c r="AA320" s="301"/>
    </row>
    <row r="321" spans="1:27" ht="11.25" customHeight="1">
      <c r="A321" s="8"/>
      <c r="B321" s="292"/>
      <c r="C321" s="296"/>
      <c r="D321" s="297"/>
      <c r="E321" s="297"/>
      <c r="F321" s="297"/>
      <c r="G321" s="297"/>
      <c r="H321" s="297"/>
      <c r="I321" s="297"/>
      <c r="J321" s="297"/>
      <c r="K321" s="297"/>
      <c r="L321" s="297"/>
      <c r="M321" s="297"/>
      <c r="N321" s="297"/>
      <c r="O321" s="297"/>
      <c r="P321" s="297"/>
      <c r="Q321" s="297"/>
      <c r="R321" s="297"/>
      <c r="S321" s="297"/>
      <c r="T321" s="297"/>
      <c r="U321" s="297"/>
      <c r="V321" s="297"/>
      <c r="W321" s="297"/>
      <c r="X321" s="298"/>
      <c r="Y321" s="302"/>
      <c r="Z321" s="303"/>
      <c r="AA321" s="304"/>
    </row>
    <row r="322" spans="1:27" ht="11.25" customHeight="1">
      <c r="A322" s="8"/>
      <c r="B322" s="291" t="s">
        <v>40</v>
      </c>
      <c r="C322" s="293" t="s">
        <v>200</v>
      </c>
      <c r="D322" s="294"/>
      <c r="E322" s="294"/>
      <c r="F322" s="294"/>
      <c r="G322" s="294"/>
      <c r="H322" s="294"/>
      <c r="I322" s="294"/>
      <c r="J322" s="294"/>
      <c r="K322" s="294"/>
      <c r="L322" s="294"/>
      <c r="M322" s="294"/>
      <c r="N322" s="294"/>
      <c r="O322" s="294"/>
      <c r="P322" s="294"/>
      <c r="Q322" s="294"/>
      <c r="R322" s="294"/>
      <c r="S322" s="294"/>
      <c r="T322" s="294"/>
      <c r="U322" s="294"/>
      <c r="V322" s="294"/>
      <c r="W322" s="294"/>
      <c r="X322" s="295"/>
      <c r="Y322" s="299"/>
      <c r="Z322" s="300"/>
      <c r="AA322" s="301"/>
    </row>
    <row r="323" spans="1:27" ht="11.25" customHeight="1">
      <c r="A323" s="8"/>
      <c r="B323" s="292"/>
      <c r="C323" s="296"/>
      <c r="D323" s="297"/>
      <c r="E323" s="297"/>
      <c r="F323" s="297"/>
      <c r="G323" s="297"/>
      <c r="H323" s="297"/>
      <c r="I323" s="297"/>
      <c r="J323" s="297"/>
      <c r="K323" s="297"/>
      <c r="L323" s="297"/>
      <c r="M323" s="297"/>
      <c r="N323" s="297"/>
      <c r="O323" s="297"/>
      <c r="P323" s="297"/>
      <c r="Q323" s="297"/>
      <c r="R323" s="297"/>
      <c r="S323" s="297"/>
      <c r="T323" s="297"/>
      <c r="U323" s="297"/>
      <c r="V323" s="297"/>
      <c r="W323" s="297"/>
      <c r="X323" s="298"/>
      <c r="Y323" s="305"/>
      <c r="Z323" s="306"/>
      <c r="AA323" s="307"/>
    </row>
    <row r="324" spans="1:27" ht="21" customHeight="1">
      <c r="A324" s="8"/>
      <c r="B324" s="291" t="s">
        <v>320</v>
      </c>
      <c r="C324" s="323" t="s">
        <v>323</v>
      </c>
      <c r="D324" s="324"/>
      <c r="E324" s="324"/>
      <c r="F324" s="324"/>
      <c r="G324" s="324"/>
      <c r="H324" s="324"/>
      <c r="I324" s="324"/>
      <c r="J324" s="324"/>
      <c r="K324" s="324"/>
      <c r="L324" s="324"/>
      <c r="M324" s="324"/>
      <c r="N324" s="324"/>
      <c r="O324" s="324"/>
      <c r="P324" s="324"/>
      <c r="Q324" s="324"/>
      <c r="R324" s="324"/>
      <c r="S324" s="324"/>
      <c r="T324" s="324"/>
      <c r="U324" s="324"/>
      <c r="V324" s="324"/>
      <c r="W324" s="324"/>
      <c r="X324" s="325"/>
      <c r="Y324" s="299"/>
      <c r="Z324" s="300"/>
      <c r="AA324" s="301"/>
    </row>
    <row r="325" spans="1:27" ht="21" customHeight="1">
      <c r="A325" s="8"/>
      <c r="B325" s="292"/>
      <c r="C325" s="326"/>
      <c r="D325" s="327"/>
      <c r="E325" s="327"/>
      <c r="F325" s="327"/>
      <c r="G325" s="327"/>
      <c r="H325" s="327"/>
      <c r="I325" s="327"/>
      <c r="J325" s="327"/>
      <c r="K325" s="327"/>
      <c r="L325" s="327"/>
      <c r="M325" s="327"/>
      <c r="N325" s="327"/>
      <c r="O325" s="327"/>
      <c r="P325" s="327"/>
      <c r="Q325" s="327"/>
      <c r="R325" s="327"/>
      <c r="S325" s="327"/>
      <c r="T325" s="327"/>
      <c r="U325" s="327"/>
      <c r="V325" s="327"/>
      <c r="W325" s="327"/>
      <c r="X325" s="328"/>
      <c r="Y325" s="305"/>
      <c r="Z325" s="306"/>
      <c r="AA325" s="307"/>
    </row>
    <row r="326" spans="1:27" ht="11.25" customHeight="1">
      <c r="A326" s="8"/>
      <c r="B326" s="291" t="s">
        <v>326</v>
      </c>
      <c r="C326" s="323" t="s">
        <v>324</v>
      </c>
      <c r="D326" s="324"/>
      <c r="E326" s="324"/>
      <c r="F326" s="324"/>
      <c r="G326" s="324"/>
      <c r="H326" s="324"/>
      <c r="I326" s="324"/>
      <c r="J326" s="324"/>
      <c r="K326" s="324"/>
      <c r="L326" s="324"/>
      <c r="M326" s="324"/>
      <c r="N326" s="324"/>
      <c r="O326" s="324"/>
      <c r="P326" s="324"/>
      <c r="Q326" s="324"/>
      <c r="R326" s="324"/>
      <c r="S326" s="324"/>
      <c r="T326" s="324"/>
      <c r="U326" s="324"/>
      <c r="V326" s="324"/>
      <c r="W326" s="324"/>
      <c r="X326" s="325"/>
      <c r="Y326" s="299"/>
      <c r="Z326" s="300"/>
      <c r="AA326" s="301"/>
    </row>
    <row r="327" spans="1:27" ht="11.25" customHeight="1">
      <c r="A327" s="8"/>
      <c r="B327" s="292"/>
      <c r="C327" s="326"/>
      <c r="D327" s="327"/>
      <c r="E327" s="327"/>
      <c r="F327" s="327"/>
      <c r="G327" s="327"/>
      <c r="H327" s="327"/>
      <c r="I327" s="327"/>
      <c r="J327" s="327"/>
      <c r="K327" s="327"/>
      <c r="L327" s="327"/>
      <c r="M327" s="327"/>
      <c r="N327" s="327"/>
      <c r="O327" s="327"/>
      <c r="P327" s="327"/>
      <c r="Q327" s="327"/>
      <c r="R327" s="327"/>
      <c r="S327" s="327"/>
      <c r="T327" s="327"/>
      <c r="U327" s="327"/>
      <c r="V327" s="327"/>
      <c r="W327" s="327"/>
      <c r="X327" s="328"/>
      <c r="Y327" s="305"/>
      <c r="Z327" s="306"/>
      <c r="AA327" s="307"/>
    </row>
    <row r="328" spans="1:27" ht="15" customHeight="1">
      <c r="A328" s="8"/>
      <c r="B328" s="291" t="s">
        <v>327</v>
      </c>
      <c r="C328" s="323" t="s">
        <v>325</v>
      </c>
      <c r="D328" s="324"/>
      <c r="E328" s="324"/>
      <c r="F328" s="324"/>
      <c r="G328" s="324"/>
      <c r="H328" s="324"/>
      <c r="I328" s="324"/>
      <c r="J328" s="324"/>
      <c r="K328" s="324"/>
      <c r="L328" s="324"/>
      <c r="M328" s="324"/>
      <c r="N328" s="324"/>
      <c r="O328" s="324"/>
      <c r="P328" s="324"/>
      <c r="Q328" s="324"/>
      <c r="R328" s="324"/>
      <c r="S328" s="324"/>
      <c r="T328" s="324"/>
      <c r="U328" s="324"/>
      <c r="V328" s="324"/>
      <c r="W328" s="324"/>
      <c r="X328" s="325"/>
      <c r="Y328" s="299"/>
      <c r="Z328" s="300"/>
      <c r="AA328" s="301"/>
    </row>
    <row r="329" spans="1:27" ht="13.5" customHeight="1">
      <c r="A329" s="8"/>
      <c r="B329" s="292"/>
      <c r="C329" s="326"/>
      <c r="D329" s="327"/>
      <c r="E329" s="327"/>
      <c r="F329" s="327"/>
      <c r="G329" s="327"/>
      <c r="H329" s="327"/>
      <c r="I329" s="327"/>
      <c r="J329" s="327"/>
      <c r="K329" s="327"/>
      <c r="L329" s="327"/>
      <c r="M329" s="327"/>
      <c r="N329" s="327"/>
      <c r="O329" s="327"/>
      <c r="P329" s="327"/>
      <c r="Q329" s="327"/>
      <c r="R329" s="327"/>
      <c r="S329" s="327"/>
      <c r="T329" s="327"/>
      <c r="U329" s="327"/>
      <c r="V329" s="327"/>
      <c r="W329" s="327"/>
      <c r="X329" s="328"/>
      <c r="Y329" s="305"/>
      <c r="Z329" s="306"/>
      <c r="AA329" s="307"/>
    </row>
    <row r="330" spans="1:27" ht="11.25" customHeight="1">
      <c r="A330" s="8"/>
      <c r="B330" s="43"/>
      <c r="C330" s="286"/>
      <c r="D330" s="286"/>
      <c r="E330" s="286"/>
      <c r="F330" s="286"/>
      <c r="G330" s="286"/>
      <c r="H330" s="286"/>
      <c r="I330" s="286"/>
      <c r="J330" s="286"/>
      <c r="K330" s="286"/>
      <c r="L330" s="286"/>
      <c r="M330" s="286"/>
      <c r="N330" s="286"/>
      <c r="O330" s="286"/>
      <c r="P330" s="286"/>
      <c r="Q330" s="286"/>
      <c r="R330" s="286"/>
      <c r="S330" s="286"/>
      <c r="T330" s="286"/>
      <c r="U330" s="286"/>
      <c r="V330" s="286"/>
      <c r="W330" s="286"/>
      <c r="X330" s="286"/>
      <c r="Y330" s="281"/>
      <c r="Z330" s="281"/>
      <c r="AA330" s="281"/>
    </row>
    <row r="331" spans="1:27" ht="15" customHeight="1">
      <c r="A331" s="8"/>
      <c r="B331" s="9" t="s">
        <v>201</v>
      </c>
      <c r="C331" s="286"/>
      <c r="D331" s="286"/>
      <c r="E331" s="286"/>
      <c r="F331" s="286"/>
      <c r="G331" s="286"/>
      <c r="H331" s="286"/>
      <c r="I331" s="286"/>
      <c r="J331" s="286"/>
      <c r="K331" s="286"/>
      <c r="L331" s="286"/>
      <c r="M331" s="286"/>
      <c r="N331" s="286"/>
      <c r="O331" s="286"/>
      <c r="P331" s="286"/>
      <c r="Q331" s="286"/>
      <c r="R331" s="286"/>
      <c r="S331" s="286"/>
      <c r="T331" s="286"/>
      <c r="U331" s="286"/>
      <c r="V331" s="286"/>
      <c r="W331" s="286"/>
      <c r="X331" s="286"/>
      <c r="Y331" s="281"/>
      <c r="Z331" s="281"/>
      <c r="AA331" s="281"/>
    </row>
    <row r="332" spans="1:27" ht="22.5" customHeight="1">
      <c r="A332" s="8"/>
      <c r="B332" s="291" t="s">
        <v>328</v>
      </c>
      <c r="C332" s="293" t="s">
        <v>202</v>
      </c>
      <c r="D332" s="294"/>
      <c r="E332" s="294"/>
      <c r="F332" s="294"/>
      <c r="G332" s="294"/>
      <c r="H332" s="294"/>
      <c r="I332" s="294"/>
      <c r="J332" s="294"/>
      <c r="K332" s="294"/>
      <c r="L332" s="294"/>
      <c r="M332" s="294"/>
      <c r="N332" s="294"/>
      <c r="O332" s="294"/>
      <c r="P332" s="294"/>
      <c r="Q332" s="294"/>
      <c r="R332" s="294"/>
      <c r="S332" s="294"/>
      <c r="T332" s="294"/>
      <c r="U332" s="294"/>
      <c r="V332" s="294"/>
      <c r="W332" s="294"/>
      <c r="X332" s="295"/>
      <c r="Y332" s="299"/>
      <c r="Z332" s="300"/>
      <c r="AA332" s="301"/>
    </row>
    <row r="333" spans="1:27" ht="22.5" customHeight="1">
      <c r="A333" s="8"/>
      <c r="B333" s="292"/>
      <c r="C333" s="296"/>
      <c r="D333" s="297"/>
      <c r="E333" s="297"/>
      <c r="F333" s="297"/>
      <c r="G333" s="297"/>
      <c r="H333" s="297"/>
      <c r="I333" s="297"/>
      <c r="J333" s="297"/>
      <c r="K333" s="297"/>
      <c r="L333" s="297"/>
      <c r="M333" s="297"/>
      <c r="N333" s="297"/>
      <c r="O333" s="297"/>
      <c r="P333" s="297"/>
      <c r="Q333" s="297"/>
      <c r="R333" s="297"/>
      <c r="S333" s="297"/>
      <c r="T333" s="297"/>
      <c r="U333" s="297"/>
      <c r="V333" s="297"/>
      <c r="W333" s="297"/>
      <c r="X333" s="298"/>
      <c r="Y333" s="302"/>
      <c r="Z333" s="303"/>
      <c r="AA333" s="304"/>
    </row>
    <row r="334" spans="1:27" ht="22.5" customHeight="1">
      <c r="A334" s="8"/>
      <c r="B334" s="291" t="s">
        <v>329</v>
      </c>
      <c r="C334" s="293" t="s">
        <v>203</v>
      </c>
      <c r="D334" s="294"/>
      <c r="E334" s="294"/>
      <c r="F334" s="294"/>
      <c r="G334" s="294"/>
      <c r="H334" s="294"/>
      <c r="I334" s="294"/>
      <c r="J334" s="294"/>
      <c r="K334" s="294"/>
      <c r="L334" s="294"/>
      <c r="M334" s="294"/>
      <c r="N334" s="294"/>
      <c r="O334" s="294"/>
      <c r="P334" s="294"/>
      <c r="Q334" s="294"/>
      <c r="R334" s="294"/>
      <c r="S334" s="294"/>
      <c r="T334" s="294"/>
      <c r="U334" s="294"/>
      <c r="V334" s="294"/>
      <c r="W334" s="294"/>
      <c r="X334" s="295"/>
      <c r="Y334" s="299"/>
      <c r="Z334" s="300"/>
      <c r="AA334" s="301"/>
    </row>
    <row r="335" spans="1:27" ht="22.5" customHeight="1">
      <c r="A335" s="8"/>
      <c r="B335" s="292"/>
      <c r="C335" s="296"/>
      <c r="D335" s="297"/>
      <c r="E335" s="297"/>
      <c r="F335" s="297"/>
      <c r="G335" s="297"/>
      <c r="H335" s="297"/>
      <c r="I335" s="297"/>
      <c r="J335" s="297"/>
      <c r="K335" s="297"/>
      <c r="L335" s="297"/>
      <c r="M335" s="297"/>
      <c r="N335" s="297"/>
      <c r="O335" s="297"/>
      <c r="P335" s="297"/>
      <c r="Q335" s="297"/>
      <c r="R335" s="297"/>
      <c r="S335" s="297"/>
      <c r="T335" s="297"/>
      <c r="U335" s="297"/>
      <c r="V335" s="297"/>
      <c r="W335" s="297"/>
      <c r="X335" s="298"/>
      <c r="Y335" s="305"/>
      <c r="Z335" s="306"/>
      <c r="AA335" s="307"/>
    </row>
    <row r="336" spans="1:27" ht="22.5" customHeight="1">
      <c r="A336" s="8"/>
      <c r="B336" s="291" t="s">
        <v>137</v>
      </c>
      <c r="C336" s="293" t="s">
        <v>204</v>
      </c>
      <c r="D336" s="294"/>
      <c r="E336" s="294"/>
      <c r="F336" s="294"/>
      <c r="G336" s="294"/>
      <c r="H336" s="294"/>
      <c r="I336" s="294"/>
      <c r="J336" s="294"/>
      <c r="K336" s="294"/>
      <c r="L336" s="294"/>
      <c r="M336" s="294"/>
      <c r="N336" s="294"/>
      <c r="O336" s="294"/>
      <c r="P336" s="294"/>
      <c r="Q336" s="294"/>
      <c r="R336" s="294"/>
      <c r="S336" s="294"/>
      <c r="T336" s="294"/>
      <c r="U336" s="294"/>
      <c r="V336" s="294"/>
      <c r="W336" s="294"/>
      <c r="X336" s="295"/>
      <c r="Y336" s="299"/>
      <c r="Z336" s="300"/>
      <c r="AA336" s="301"/>
    </row>
    <row r="337" spans="1:27" ht="22.5" customHeight="1">
      <c r="A337" s="8"/>
      <c r="B337" s="292"/>
      <c r="C337" s="296"/>
      <c r="D337" s="297"/>
      <c r="E337" s="297"/>
      <c r="F337" s="297"/>
      <c r="G337" s="297"/>
      <c r="H337" s="297"/>
      <c r="I337" s="297"/>
      <c r="J337" s="297"/>
      <c r="K337" s="297"/>
      <c r="L337" s="297"/>
      <c r="M337" s="297"/>
      <c r="N337" s="297"/>
      <c r="O337" s="297"/>
      <c r="P337" s="297"/>
      <c r="Q337" s="297"/>
      <c r="R337" s="297"/>
      <c r="S337" s="297"/>
      <c r="T337" s="297"/>
      <c r="U337" s="297"/>
      <c r="V337" s="297"/>
      <c r="W337" s="297"/>
      <c r="X337" s="298"/>
      <c r="Y337" s="305"/>
      <c r="Z337" s="306"/>
      <c r="AA337" s="307"/>
    </row>
    <row r="338" spans="1:27" s="1" customFormat="1" ht="15" customHeight="1">
      <c r="B338" s="10" t="s">
        <v>103</v>
      </c>
      <c r="C338" s="11"/>
      <c r="D338" s="11"/>
      <c r="E338" s="11"/>
    </row>
    <row r="339" spans="1:27" ht="15" customHeight="1">
      <c r="A339" s="8"/>
      <c r="B339" s="291" t="s">
        <v>272</v>
      </c>
      <c r="C339" s="293" t="s">
        <v>205</v>
      </c>
      <c r="D339" s="294"/>
      <c r="E339" s="294"/>
      <c r="F339" s="294"/>
      <c r="G339" s="294"/>
      <c r="H339" s="294"/>
      <c r="I339" s="294"/>
      <c r="J339" s="294"/>
      <c r="K339" s="294"/>
      <c r="L339" s="294"/>
      <c r="M339" s="294"/>
      <c r="N339" s="294"/>
      <c r="O339" s="294"/>
      <c r="P339" s="294"/>
      <c r="Q339" s="294"/>
      <c r="R339" s="294"/>
      <c r="S339" s="294"/>
      <c r="T339" s="294"/>
      <c r="U339" s="294"/>
      <c r="V339" s="294"/>
      <c r="W339" s="294"/>
      <c r="X339" s="295"/>
      <c r="Y339" s="299"/>
      <c r="Z339" s="300"/>
      <c r="AA339" s="301"/>
    </row>
    <row r="340" spans="1:27" ht="15" customHeight="1">
      <c r="A340" s="8"/>
      <c r="B340" s="292"/>
      <c r="C340" s="296"/>
      <c r="D340" s="297"/>
      <c r="E340" s="297"/>
      <c r="F340" s="297"/>
      <c r="G340" s="297"/>
      <c r="H340" s="297"/>
      <c r="I340" s="297"/>
      <c r="J340" s="297"/>
      <c r="K340" s="297"/>
      <c r="L340" s="297"/>
      <c r="M340" s="297"/>
      <c r="N340" s="297"/>
      <c r="O340" s="297"/>
      <c r="P340" s="297"/>
      <c r="Q340" s="297"/>
      <c r="R340" s="297"/>
      <c r="S340" s="297"/>
      <c r="T340" s="297"/>
      <c r="U340" s="297"/>
      <c r="V340" s="297"/>
      <c r="W340" s="297"/>
      <c r="X340" s="298"/>
      <c r="Y340" s="305"/>
      <c r="Z340" s="306"/>
      <c r="AA340" s="307"/>
    </row>
    <row r="341" spans="1:27" ht="11.25" customHeight="1">
      <c r="A341" s="8"/>
      <c r="B341" s="291" t="s">
        <v>330</v>
      </c>
      <c r="C341" s="293" t="s">
        <v>213</v>
      </c>
      <c r="D341" s="294"/>
      <c r="E341" s="294"/>
      <c r="F341" s="294"/>
      <c r="G341" s="294"/>
      <c r="H341" s="294"/>
      <c r="I341" s="294"/>
      <c r="J341" s="294"/>
      <c r="K341" s="294"/>
      <c r="L341" s="294"/>
      <c r="M341" s="294"/>
      <c r="N341" s="294"/>
      <c r="O341" s="294"/>
      <c r="P341" s="294"/>
      <c r="Q341" s="294"/>
      <c r="R341" s="294"/>
      <c r="S341" s="294"/>
      <c r="T341" s="294"/>
      <c r="U341" s="294"/>
      <c r="V341" s="294"/>
      <c r="W341" s="294"/>
      <c r="X341" s="295"/>
      <c r="Y341" s="299"/>
      <c r="Z341" s="300"/>
      <c r="AA341" s="301"/>
    </row>
    <row r="342" spans="1:27" ht="11.25" customHeight="1">
      <c r="A342" s="8"/>
      <c r="B342" s="349"/>
      <c r="C342" s="335"/>
      <c r="D342" s="336"/>
      <c r="E342" s="336"/>
      <c r="F342" s="336"/>
      <c r="G342" s="336"/>
      <c r="H342" s="336"/>
      <c r="I342" s="336"/>
      <c r="J342" s="336"/>
      <c r="K342" s="336"/>
      <c r="L342" s="336"/>
      <c r="M342" s="336"/>
      <c r="N342" s="336"/>
      <c r="O342" s="336"/>
      <c r="P342" s="336"/>
      <c r="Q342" s="336"/>
      <c r="R342" s="336"/>
      <c r="S342" s="336"/>
      <c r="T342" s="336"/>
      <c r="U342" s="336"/>
      <c r="V342" s="336"/>
      <c r="W342" s="336"/>
      <c r="X342" s="337"/>
      <c r="Y342" s="302"/>
      <c r="Z342" s="303"/>
      <c r="AA342" s="304"/>
    </row>
    <row r="343" spans="1:27" s="13" customFormat="1" ht="13.5" customHeight="1">
      <c r="A343" s="12"/>
      <c r="B343" s="349"/>
      <c r="C343" s="3" t="s">
        <v>79</v>
      </c>
      <c r="D343" s="13" t="s">
        <v>207</v>
      </c>
      <c r="E343" s="14"/>
      <c r="F343" s="14"/>
      <c r="G343" s="14"/>
      <c r="H343" s="14"/>
      <c r="I343" s="14"/>
      <c r="J343" s="14"/>
      <c r="K343" s="14"/>
      <c r="L343" s="14"/>
      <c r="M343" s="14"/>
      <c r="N343" s="14"/>
      <c r="O343" s="14"/>
      <c r="P343" s="14"/>
      <c r="Q343" s="14"/>
      <c r="R343" s="14"/>
      <c r="S343" s="14"/>
      <c r="T343" s="14"/>
      <c r="U343" s="14"/>
      <c r="V343" s="14"/>
      <c r="W343" s="14"/>
      <c r="X343" s="15"/>
      <c r="Y343" s="94"/>
      <c r="Z343" s="12"/>
      <c r="AA343" s="95"/>
    </row>
    <row r="344" spans="1:27" s="13" customFormat="1" ht="13.5" customHeight="1">
      <c r="A344" s="12"/>
      <c r="B344" s="349"/>
      <c r="C344" s="3" t="s">
        <v>84</v>
      </c>
      <c r="D344" s="13" t="s">
        <v>208</v>
      </c>
      <c r="E344" s="14"/>
      <c r="F344" s="14"/>
      <c r="G344" s="14"/>
      <c r="H344" s="14"/>
      <c r="I344" s="14"/>
      <c r="J344" s="14"/>
      <c r="K344" s="14"/>
      <c r="L344" s="14"/>
      <c r="M344" s="14"/>
      <c r="N344" s="14"/>
      <c r="O344" s="14"/>
      <c r="P344" s="14"/>
      <c r="Q344" s="14"/>
      <c r="R344" s="14"/>
      <c r="S344" s="14"/>
      <c r="T344" s="14"/>
      <c r="U344" s="14"/>
      <c r="V344" s="14"/>
      <c r="W344" s="14"/>
      <c r="X344" s="15"/>
      <c r="Y344" s="94"/>
      <c r="Z344" s="12"/>
      <c r="AA344" s="95"/>
    </row>
    <row r="345" spans="1:27" s="13" customFormat="1" ht="13.5" customHeight="1">
      <c r="A345" s="12"/>
      <c r="B345" s="349"/>
      <c r="C345" s="3" t="s">
        <v>89</v>
      </c>
      <c r="D345" s="494" t="s">
        <v>569</v>
      </c>
      <c r="E345" s="494"/>
      <c r="F345" s="494"/>
      <c r="G345" s="494"/>
      <c r="H345" s="494"/>
      <c r="I345" s="494"/>
      <c r="J345" s="494"/>
      <c r="K345" s="494"/>
      <c r="L345" s="494"/>
      <c r="M345" s="494"/>
      <c r="N345" s="494"/>
      <c r="O345" s="494"/>
      <c r="P345" s="494"/>
      <c r="Q345" s="494"/>
      <c r="R345" s="494"/>
      <c r="S345" s="494"/>
      <c r="T345" s="494"/>
      <c r="U345" s="494"/>
      <c r="V345" s="494"/>
      <c r="W345" s="494"/>
      <c r="X345" s="495"/>
      <c r="Y345" s="94"/>
      <c r="Z345" s="12"/>
      <c r="AA345" s="95"/>
    </row>
    <row r="346" spans="1:27" s="13" customFormat="1" ht="13.5" customHeight="1">
      <c r="A346" s="12"/>
      <c r="B346" s="349"/>
      <c r="C346" s="3"/>
      <c r="D346" s="494"/>
      <c r="E346" s="494"/>
      <c r="F346" s="494"/>
      <c r="G346" s="494"/>
      <c r="H346" s="494"/>
      <c r="I346" s="494"/>
      <c r="J346" s="494"/>
      <c r="K346" s="494"/>
      <c r="L346" s="494"/>
      <c r="M346" s="494"/>
      <c r="N346" s="494"/>
      <c r="O346" s="494"/>
      <c r="P346" s="494"/>
      <c r="Q346" s="494"/>
      <c r="R346" s="494"/>
      <c r="S346" s="494"/>
      <c r="T346" s="494"/>
      <c r="U346" s="494"/>
      <c r="V346" s="494"/>
      <c r="W346" s="494"/>
      <c r="X346" s="495"/>
      <c r="Y346" s="94"/>
      <c r="Z346" s="12"/>
      <c r="AA346" s="95"/>
    </row>
    <row r="347" spans="1:27" s="13" customFormat="1" ht="13.5" customHeight="1">
      <c r="A347" s="12"/>
      <c r="B347" s="349"/>
      <c r="C347" s="3" t="s">
        <v>91</v>
      </c>
      <c r="D347" s="13" t="s">
        <v>209</v>
      </c>
      <c r="E347" s="14"/>
      <c r="F347" s="14"/>
      <c r="G347" s="14"/>
      <c r="H347" s="14"/>
      <c r="I347" s="14"/>
      <c r="J347" s="14"/>
      <c r="K347" s="14"/>
      <c r="L347" s="14"/>
      <c r="M347" s="14"/>
      <c r="N347" s="14"/>
      <c r="O347" s="14"/>
      <c r="P347" s="14"/>
      <c r="Q347" s="14"/>
      <c r="R347" s="14"/>
      <c r="S347" s="14"/>
      <c r="T347" s="14"/>
      <c r="U347" s="14"/>
      <c r="V347" s="14"/>
      <c r="W347" s="14"/>
      <c r="X347" s="15"/>
      <c r="Y347" s="94"/>
      <c r="Z347" s="12"/>
      <c r="AA347" s="95"/>
    </row>
    <row r="348" spans="1:27" s="13" customFormat="1" ht="13.5" customHeight="1">
      <c r="A348" s="12"/>
      <c r="B348" s="349"/>
      <c r="C348" s="3" t="s">
        <v>96</v>
      </c>
      <c r="D348" s="494" t="s">
        <v>210</v>
      </c>
      <c r="E348" s="494"/>
      <c r="F348" s="494"/>
      <c r="G348" s="494"/>
      <c r="H348" s="494"/>
      <c r="I348" s="494"/>
      <c r="J348" s="494"/>
      <c r="K348" s="494"/>
      <c r="L348" s="494"/>
      <c r="M348" s="494"/>
      <c r="N348" s="494"/>
      <c r="O348" s="494"/>
      <c r="P348" s="494"/>
      <c r="Q348" s="494"/>
      <c r="R348" s="494"/>
      <c r="S348" s="494"/>
      <c r="T348" s="494"/>
      <c r="U348" s="494"/>
      <c r="V348" s="494"/>
      <c r="W348" s="494"/>
      <c r="X348" s="495"/>
      <c r="Y348" s="94"/>
      <c r="Z348" s="12"/>
      <c r="AA348" s="95"/>
    </row>
    <row r="349" spans="1:27" s="13" customFormat="1" ht="13.5" customHeight="1">
      <c r="A349" s="12"/>
      <c r="B349" s="349"/>
      <c r="C349" s="3"/>
      <c r="D349" s="494"/>
      <c r="E349" s="494"/>
      <c r="F349" s="494"/>
      <c r="G349" s="494"/>
      <c r="H349" s="494"/>
      <c r="I349" s="494"/>
      <c r="J349" s="494"/>
      <c r="K349" s="494"/>
      <c r="L349" s="494"/>
      <c r="M349" s="494"/>
      <c r="N349" s="494"/>
      <c r="O349" s="494"/>
      <c r="P349" s="494"/>
      <c r="Q349" s="494"/>
      <c r="R349" s="494"/>
      <c r="S349" s="494"/>
      <c r="T349" s="494"/>
      <c r="U349" s="494"/>
      <c r="V349" s="494"/>
      <c r="W349" s="494"/>
      <c r="X349" s="495"/>
      <c r="Y349" s="94"/>
      <c r="Z349" s="12"/>
      <c r="AA349" s="95"/>
    </row>
    <row r="350" spans="1:27" s="13" customFormat="1" ht="13.5" customHeight="1">
      <c r="A350" s="12"/>
      <c r="B350" s="349"/>
      <c r="C350" s="3" t="s">
        <v>98</v>
      </c>
      <c r="D350" s="13" t="s">
        <v>211</v>
      </c>
      <c r="E350" s="14"/>
      <c r="F350" s="14"/>
      <c r="G350" s="14"/>
      <c r="H350" s="14"/>
      <c r="I350" s="14"/>
      <c r="J350" s="14"/>
      <c r="K350" s="14"/>
      <c r="L350" s="14"/>
      <c r="M350" s="14"/>
      <c r="N350" s="14"/>
      <c r="O350" s="14"/>
      <c r="P350" s="14"/>
      <c r="Q350" s="14"/>
      <c r="R350" s="14"/>
      <c r="S350" s="14"/>
      <c r="T350" s="14"/>
      <c r="U350" s="14"/>
      <c r="V350" s="14"/>
      <c r="W350" s="14"/>
      <c r="X350" s="15"/>
      <c r="Y350" s="94"/>
      <c r="Z350" s="12"/>
      <c r="AA350" s="95"/>
    </row>
    <row r="351" spans="1:27" s="13" customFormat="1" ht="13.5" customHeight="1">
      <c r="A351" s="12"/>
      <c r="B351" s="292"/>
      <c r="C351" s="3" t="s">
        <v>206</v>
      </c>
      <c r="D351" s="13" t="s">
        <v>212</v>
      </c>
      <c r="E351" s="14"/>
      <c r="F351" s="14"/>
      <c r="G351" s="14"/>
      <c r="H351" s="14"/>
      <c r="I351" s="14"/>
      <c r="J351" s="14"/>
      <c r="K351" s="14"/>
      <c r="L351" s="14"/>
      <c r="M351" s="14"/>
      <c r="N351" s="14"/>
      <c r="O351" s="14"/>
      <c r="P351" s="14"/>
      <c r="Q351" s="14"/>
      <c r="R351" s="14"/>
      <c r="S351" s="14"/>
      <c r="T351" s="14"/>
      <c r="U351" s="14"/>
      <c r="V351" s="14"/>
      <c r="W351" s="14"/>
      <c r="X351" s="15"/>
      <c r="Y351" s="94"/>
      <c r="Z351" s="12"/>
      <c r="AA351" s="95"/>
    </row>
    <row r="352" spans="1:27" ht="15" customHeight="1">
      <c r="A352" s="8"/>
      <c r="B352" s="291" t="s">
        <v>331</v>
      </c>
      <c r="C352" s="293" t="s">
        <v>281</v>
      </c>
      <c r="D352" s="294"/>
      <c r="E352" s="294"/>
      <c r="F352" s="294"/>
      <c r="G352" s="294"/>
      <c r="H352" s="294"/>
      <c r="I352" s="294"/>
      <c r="J352" s="294"/>
      <c r="K352" s="294"/>
      <c r="L352" s="294"/>
      <c r="M352" s="294"/>
      <c r="N352" s="294"/>
      <c r="O352" s="294"/>
      <c r="P352" s="294"/>
      <c r="Q352" s="294"/>
      <c r="R352" s="294"/>
      <c r="S352" s="294"/>
      <c r="T352" s="294"/>
      <c r="U352" s="294"/>
      <c r="V352" s="294"/>
      <c r="W352" s="294"/>
      <c r="X352" s="295"/>
      <c r="Y352" s="299"/>
      <c r="Z352" s="300"/>
      <c r="AA352" s="301"/>
    </row>
    <row r="353" spans="1:27" ht="15" customHeight="1">
      <c r="A353" s="8"/>
      <c r="B353" s="292"/>
      <c r="C353" s="296"/>
      <c r="D353" s="297"/>
      <c r="E353" s="297"/>
      <c r="F353" s="297"/>
      <c r="G353" s="297"/>
      <c r="H353" s="297"/>
      <c r="I353" s="297"/>
      <c r="J353" s="297"/>
      <c r="K353" s="297"/>
      <c r="L353" s="297"/>
      <c r="M353" s="297"/>
      <c r="N353" s="297"/>
      <c r="O353" s="297"/>
      <c r="P353" s="297"/>
      <c r="Q353" s="297"/>
      <c r="R353" s="297"/>
      <c r="S353" s="297"/>
      <c r="T353" s="297"/>
      <c r="U353" s="297"/>
      <c r="V353" s="297"/>
      <c r="W353" s="297"/>
      <c r="X353" s="298"/>
      <c r="Y353" s="305"/>
      <c r="Z353" s="306"/>
      <c r="AA353" s="307"/>
    </row>
    <row r="354" spans="1:27" s="1" customFormat="1" ht="11.25" customHeight="1">
      <c r="B354" s="291" t="s">
        <v>332</v>
      </c>
      <c r="C354" s="293" t="s">
        <v>214</v>
      </c>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9"/>
      <c r="Z354" s="300"/>
      <c r="AA354" s="301"/>
    </row>
    <row r="355" spans="1:27" s="1" customFormat="1" ht="11.25" customHeight="1">
      <c r="B355" s="292"/>
      <c r="C355" s="296"/>
      <c r="D355" s="297"/>
      <c r="E355" s="297"/>
      <c r="F355" s="297"/>
      <c r="G355" s="297"/>
      <c r="H355" s="297"/>
      <c r="I355" s="297"/>
      <c r="J355" s="297"/>
      <c r="K355" s="297"/>
      <c r="L355" s="297"/>
      <c r="M355" s="297"/>
      <c r="N355" s="297"/>
      <c r="O355" s="297"/>
      <c r="P355" s="297"/>
      <c r="Q355" s="297"/>
      <c r="R355" s="297"/>
      <c r="S355" s="297"/>
      <c r="T355" s="297"/>
      <c r="U355" s="297"/>
      <c r="V355" s="297"/>
      <c r="W355" s="297"/>
      <c r="X355" s="297"/>
      <c r="Y355" s="305"/>
      <c r="Z355" s="306"/>
      <c r="AA355" s="307"/>
    </row>
    <row r="356" spans="1:27" s="1" customFormat="1" ht="15" customHeight="1">
      <c r="B356" s="291" t="s">
        <v>333</v>
      </c>
      <c r="C356" s="293" t="s">
        <v>215</v>
      </c>
      <c r="D356" s="294"/>
      <c r="E356" s="294"/>
      <c r="F356" s="294"/>
      <c r="G356" s="294"/>
      <c r="H356" s="294"/>
      <c r="I356" s="294"/>
      <c r="J356" s="294"/>
      <c r="K356" s="294"/>
      <c r="L356" s="294"/>
      <c r="M356" s="294"/>
      <c r="N356" s="294"/>
      <c r="O356" s="294"/>
      <c r="P356" s="294"/>
      <c r="Q356" s="294"/>
      <c r="R356" s="294"/>
      <c r="S356" s="294"/>
      <c r="T356" s="294"/>
      <c r="U356" s="294"/>
      <c r="V356" s="294"/>
      <c r="W356" s="294"/>
      <c r="X356" s="294"/>
      <c r="Y356" s="299"/>
      <c r="Z356" s="300"/>
      <c r="AA356" s="301"/>
    </row>
    <row r="357" spans="1:27" s="1" customFormat="1" ht="15" customHeight="1">
      <c r="B357" s="292"/>
      <c r="C357" s="296"/>
      <c r="D357" s="297"/>
      <c r="E357" s="297"/>
      <c r="F357" s="297"/>
      <c r="G357" s="297"/>
      <c r="H357" s="297"/>
      <c r="I357" s="297"/>
      <c r="J357" s="297"/>
      <c r="K357" s="297"/>
      <c r="L357" s="297"/>
      <c r="M357" s="297"/>
      <c r="N357" s="297"/>
      <c r="O357" s="297"/>
      <c r="P357" s="297"/>
      <c r="Q357" s="297"/>
      <c r="R357" s="297"/>
      <c r="S357" s="297"/>
      <c r="T357" s="297"/>
      <c r="U357" s="297"/>
      <c r="V357" s="297"/>
      <c r="W357" s="297"/>
      <c r="X357" s="297"/>
      <c r="Y357" s="305"/>
      <c r="Z357" s="306"/>
      <c r="AA357" s="307"/>
    </row>
    <row r="358" spans="1:27" ht="12.75" customHeight="1">
      <c r="A358" s="8"/>
      <c r="B358" s="45"/>
      <c r="C358" s="286"/>
      <c r="D358" s="286"/>
      <c r="E358" s="286"/>
      <c r="F358" s="286"/>
      <c r="G358" s="286"/>
      <c r="H358" s="286"/>
      <c r="I358" s="286"/>
      <c r="J358" s="286"/>
      <c r="K358" s="286"/>
      <c r="L358" s="286"/>
      <c r="M358" s="286"/>
      <c r="N358" s="286"/>
      <c r="O358" s="286"/>
      <c r="P358" s="286"/>
      <c r="Q358" s="286"/>
      <c r="R358" s="286"/>
      <c r="S358" s="286"/>
      <c r="T358" s="286"/>
      <c r="U358" s="286"/>
      <c r="V358" s="286"/>
      <c r="W358" s="286"/>
      <c r="X358" s="286"/>
      <c r="Y358" s="281"/>
      <c r="Z358" s="281"/>
      <c r="AA358" s="281"/>
    </row>
    <row r="359" spans="1:27" s="7" customFormat="1" ht="18" customHeight="1">
      <c r="A359" s="4" t="s">
        <v>334</v>
      </c>
      <c r="B359" s="5"/>
      <c r="C359" s="6"/>
      <c r="D359" s="6"/>
      <c r="E359" s="6"/>
      <c r="F359" s="6"/>
      <c r="G359" s="6"/>
      <c r="H359" s="6"/>
      <c r="I359" s="6"/>
      <c r="J359" s="1"/>
      <c r="K359" s="1"/>
      <c r="L359" s="1"/>
      <c r="M359" s="1"/>
      <c r="N359" s="1"/>
      <c r="O359" s="1"/>
      <c r="P359" s="1"/>
      <c r="Q359" s="1"/>
      <c r="R359" s="1"/>
      <c r="S359" s="1"/>
      <c r="T359" s="1"/>
      <c r="U359" s="1"/>
      <c r="V359" s="1"/>
      <c r="W359" s="1"/>
      <c r="Y359" s="60"/>
      <c r="Z359" s="60"/>
      <c r="AA359" s="60"/>
    </row>
    <row r="360" spans="1:27" ht="15" customHeight="1">
      <c r="A360" s="8"/>
      <c r="B360" s="291" t="s">
        <v>39</v>
      </c>
      <c r="C360" s="293" t="s">
        <v>216</v>
      </c>
      <c r="D360" s="294"/>
      <c r="E360" s="294"/>
      <c r="F360" s="294"/>
      <c r="G360" s="294"/>
      <c r="H360" s="294"/>
      <c r="I360" s="294"/>
      <c r="J360" s="294"/>
      <c r="K360" s="294"/>
      <c r="L360" s="294"/>
      <c r="M360" s="294"/>
      <c r="N360" s="294"/>
      <c r="O360" s="294"/>
      <c r="P360" s="294"/>
      <c r="Q360" s="294"/>
      <c r="R360" s="294"/>
      <c r="S360" s="294"/>
      <c r="T360" s="294"/>
      <c r="U360" s="294"/>
      <c r="V360" s="294"/>
      <c r="W360" s="294"/>
      <c r="X360" s="295"/>
      <c r="Y360" s="299"/>
      <c r="Z360" s="300"/>
      <c r="AA360" s="301"/>
    </row>
    <row r="361" spans="1:27" ht="15" customHeight="1">
      <c r="A361" s="8"/>
      <c r="B361" s="292"/>
      <c r="C361" s="296"/>
      <c r="D361" s="297"/>
      <c r="E361" s="297"/>
      <c r="F361" s="297"/>
      <c r="G361" s="297"/>
      <c r="H361" s="297"/>
      <c r="I361" s="297"/>
      <c r="J361" s="297"/>
      <c r="K361" s="297"/>
      <c r="L361" s="297"/>
      <c r="M361" s="297"/>
      <c r="N361" s="297"/>
      <c r="O361" s="297"/>
      <c r="P361" s="297"/>
      <c r="Q361" s="297"/>
      <c r="R361" s="297"/>
      <c r="S361" s="297"/>
      <c r="T361" s="297"/>
      <c r="U361" s="297"/>
      <c r="V361" s="297"/>
      <c r="W361" s="297"/>
      <c r="X361" s="298"/>
      <c r="Y361" s="305"/>
      <c r="Z361" s="306"/>
      <c r="AA361" s="307"/>
    </row>
    <row r="362" spans="1:27" ht="22.5" customHeight="1">
      <c r="A362" s="8"/>
      <c r="B362" s="291" t="s">
        <v>40</v>
      </c>
      <c r="C362" s="293" t="s">
        <v>570</v>
      </c>
      <c r="D362" s="294"/>
      <c r="E362" s="294"/>
      <c r="F362" s="294"/>
      <c r="G362" s="294"/>
      <c r="H362" s="294"/>
      <c r="I362" s="294"/>
      <c r="J362" s="294"/>
      <c r="K362" s="294"/>
      <c r="L362" s="294"/>
      <c r="M362" s="294"/>
      <c r="N362" s="294"/>
      <c r="O362" s="294"/>
      <c r="P362" s="294"/>
      <c r="Q362" s="294"/>
      <c r="R362" s="294"/>
      <c r="S362" s="294"/>
      <c r="T362" s="294"/>
      <c r="U362" s="294"/>
      <c r="V362" s="294"/>
      <c r="W362" s="294"/>
      <c r="X362" s="295"/>
      <c r="Y362" s="299"/>
      <c r="Z362" s="300"/>
      <c r="AA362" s="301"/>
    </row>
    <row r="363" spans="1:27" ht="22.5" customHeight="1">
      <c r="A363" s="8"/>
      <c r="B363" s="292"/>
      <c r="C363" s="296"/>
      <c r="D363" s="297"/>
      <c r="E363" s="297"/>
      <c r="F363" s="297"/>
      <c r="G363" s="297"/>
      <c r="H363" s="297"/>
      <c r="I363" s="297"/>
      <c r="J363" s="297"/>
      <c r="K363" s="297"/>
      <c r="L363" s="297"/>
      <c r="M363" s="297"/>
      <c r="N363" s="297"/>
      <c r="O363" s="297"/>
      <c r="P363" s="297"/>
      <c r="Q363" s="297"/>
      <c r="R363" s="297"/>
      <c r="S363" s="297"/>
      <c r="T363" s="297"/>
      <c r="U363" s="297"/>
      <c r="V363" s="297"/>
      <c r="W363" s="297"/>
      <c r="X363" s="298"/>
      <c r="Y363" s="305"/>
      <c r="Z363" s="306"/>
      <c r="AA363" s="307"/>
    </row>
    <row r="364" spans="1:27" ht="22.5" customHeight="1">
      <c r="A364" s="8"/>
      <c r="B364" s="291" t="s">
        <v>41</v>
      </c>
      <c r="C364" s="293" t="s">
        <v>217</v>
      </c>
      <c r="D364" s="294"/>
      <c r="E364" s="294"/>
      <c r="F364" s="294"/>
      <c r="G364" s="294"/>
      <c r="H364" s="294"/>
      <c r="I364" s="294"/>
      <c r="J364" s="294"/>
      <c r="K364" s="294"/>
      <c r="L364" s="294"/>
      <c r="M364" s="294"/>
      <c r="N364" s="294"/>
      <c r="O364" s="294"/>
      <c r="P364" s="294"/>
      <c r="Q364" s="294"/>
      <c r="R364" s="294"/>
      <c r="S364" s="294"/>
      <c r="T364" s="294"/>
      <c r="U364" s="294"/>
      <c r="V364" s="294"/>
      <c r="W364" s="294"/>
      <c r="X364" s="295"/>
      <c r="Y364" s="299"/>
      <c r="Z364" s="300"/>
      <c r="AA364" s="301"/>
    </row>
    <row r="365" spans="1:27" ht="22.5" customHeight="1">
      <c r="A365" s="8"/>
      <c r="B365" s="292"/>
      <c r="C365" s="296"/>
      <c r="D365" s="297"/>
      <c r="E365" s="297"/>
      <c r="F365" s="297"/>
      <c r="G365" s="297"/>
      <c r="H365" s="297"/>
      <c r="I365" s="297"/>
      <c r="J365" s="297"/>
      <c r="K365" s="297"/>
      <c r="L365" s="297"/>
      <c r="M365" s="297"/>
      <c r="N365" s="297"/>
      <c r="O365" s="297"/>
      <c r="P365" s="297"/>
      <c r="Q365" s="297"/>
      <c r="R365" s="297"/>
      <c r="S365" s="297"/>
      <c r="T365" s="297"/>
      <c r="U365" s="297"/>
      <c r="V365" s="297"/>
      <c r="W365" s="297"/>
      <c r="X365" s="298"/>
      <c r="Y365" s="305"/>
      <c r="Z365" s="306"/>
      <c r="AA365" s="307"/>
    </row>
    <row r="366" spans="1:27" ht="12.75" customHeight="1">
      <c r="A366" s="8"/>
      <c r="B366" s="45"/>
      <c r="C366" s="1"/>
      <c r="D366" s="6"/>
      <c r="E366" s="6"/>
      <c r="F366" s="6"/>
      <c r="G366" s="6"/>
      <c r="H366" s="6"/>
      <c r="I366" s="6"/>
      <c r="J366" s="1"/>
      <c r="K366" s="1"/>
      <c r="L366" s="1"/>
      <c r="M366" s="1"/>
      <c r="N366" s="1"/>
      <c r="O366" s="1"/>
      <c r="P366" s="1"/>
      <c r="Q366" s="1"/>
      <c r="R366" s="1"/>
      <c r="S366" s="1"/>
      <c r="T366" s="1"/>
      <c r="U366" s="1"/>
      <c r="V366" s="1"/>
      <c r="W366" s="1"/>
      <c r="Y366" s="281"/>
      <c r="Z366" s="281"/>
      <c r="AA366" s="281"/>
    </row>
    <row r="367" spans="1:27" s="7" customFormat="1" ht="18" customHeight="1">
      <c r="A367" s="4" t="s">
        <v>335</v>
      </c>
      <c r="B367" s="5"/>
      <c r="C367" s="6"/>
      <c r="D367" s="6"/>
      <c r="E367" s="6"/>
      <c r="F367" s="6"/>
      <c r="G367" s="6"/>
      <c r="H367" s="6"/>
      <c r="I367" s="6"/>
      <c r="J367" s="1"/>
      <c r="K367" s="1"/>
      <c r="L367" s="1"/>
      <c r="M367" s="1"/>
      <c r="N367" s="1"/>
      <c r="O367" s="1"/>
      <c r="P367" s="1"/>
      <c r="Q367" s="1"/>
      <c r="R367" s="1"/>
      <c r="S367" s="1"/>
      <c r="T367" s="1"/>
      <c r="U367" s="1"/>
      <c r="V367" s="1"/>
      <c r="W367" s="1"/>
      <c r="Y367" s="60"/>
      <c r="Z367" s="60"/>
      <c r="AA367" s="60"/>
    </row>
    <row r="368" spans="1:27" ht="11.25" customHeight="1">
      <c r="A368" s="8"/>
      <c r="B368" s="291" t="s">
        <v>39</v>
      </c>
      <c r="C368" s="308" t="s">
        <v>218</v>
      </c>
      <c r="D368" s="309"/>
      <c r="E368" s="309"/>
      <c r="F368" s="309"/>
      <c r="G368" s="309"/>
      <c r="H368" s="309"/>
      <c r="I368" s="309"/>
      <c r="J368" s="309"/>
      <c r="K368" s="309"/>
      <c r="L368" s="309"/>
      <c r="M368" s="309"/>
      <c r="N368" s="309"/>
      <c r="O368" s="309"/>
      <c r="P368" s="309"/>
      <c r="Q368" s="309"/>
      <c r="R368" s="309"/>
      <c r="S368" s="309"/>
      <c r="T368" s="309"/>
      <c r="U368" s="309"/>
      <c r="V368" s="309"/>
      <c r="W368" s="309"/>
      <c r="X368" s="309"/>
      <c r="Y368" s="586"/>
      <c r="Z368" s="586"/>
      <c r="AA368" s="586"/>
    </row>
    <row r="369" spans="1:27" ht="11.25" customHeight="1">
      <c r="A369" s="8"/>
      <c r="B369" s="292"/>
      <c r="C369" s="310"/>
      <c r="D369" s="310"/>
      <c r="E369" s="310"/>
      <c r="F369" s="310"/>
      <c r="G369" s="310"/>
      <c r="H369" s="310"/>
      <c r="I369" s="310"/>
      <c r="J369" s="310"/>
      <c r="K369" s="310"/>
      <c r="L369" s="310"/>
      <c r="M369" s="310"/>
      <c r="N369" s="310"/>
      <c r="O369" s="310"/>
      <c r="P369" s="310"/>
      <c r="Q369" s="310"/>
      <c r="R369" s="310"/>
      <c r="S369" s="310"/>
      <c r="T369" s="310"/>
      <c r="U369" s="310"/>
      <c r="V369" s="310"/>
      <c r="W369" s="310"/>
      <c r="X369" s="310"/>
      <c r="Y369" s="587"/>
      <c r="Z369" s="587"/>
      <c r="AA369" s="587"/>
    </row>
    <row r="370" spans="1:27" ht="15" customHeight="1">
      <c r="A370" s="8"/>
      <c r="B370" s="291" t="s">
        <v>40</v>
      </c>
      <c r="C370" s="293" t="s">
        <v>219</v>
      </c>
      <c r="D370" s="294"/>
      <c r="E370" s="294"/>
      <c r="F370" s="294"/>
      <c r="G370" s="294"/>
      <c r="H370" s="294"/>
      <c r="I370" s="294"/>
      <c r="J370" s="294"/>
      <c r="K370" s="294"/>
      <c r="L370" s="294"/>
      <c r="M370" s="294"/>
      <c r="N370" s="294"/>
      <c r="O370" s="294"/>
      <c r="P370" s="294"/>
      <c r="Q370" s="294"/>
      <c r="R370" s="294"/>
      <c r="S370" s="294"/>
      <c r="T370" s="294"/>
      <c r="U370" s="294"/>
      <c r="V370" s="294"/>
      <c r="W370" s="294"/>
      <c r="X370" s="295"/>
      <c r="Y370" s="299"/>
      <c r="Z370" s="300"/>
      <c r="AA370" s="301"/>
    </row>
    <row r="371" spans="1:27" ht="15" customHeight="1">
      <c r="A371" s="8"/>
      <c r="B371" s="292"/>
      <c r="C371" s="296"/>
      <c r="D371" s="297"/>
      <c r="E371" s="297"/>
      <c r="F371" s="297"/>
      <c r="G371" s="297"/>
      <c r="H371" s="297"/>
      <c r="I371" s="297"/>
      <c r="J371" s="297"/>
      <c r="K371" s="297"/>
      <c r="L371" s="297"/>
      <c r="M371" s="297"/>
      <c r="N371" s="297"/>
      <c r="O371" s="297"/>
      <c r="P371" s="297"/>
      <c r="Q371" s="297"/>
      <c r="R371" s="297"/>
      <c r="S371" s="297"/>
      <c r="T371" s="297"/>
      <c r="U371" s="297"/>
      <c r="V371" s="297"/>
      <c r="W371" s="297"/>
      <c r="X371" s="298"/>
      <c r="Y371" s="302"/>
      <c r="Z371" s="303"/>
      <c r="AA371" s="304"/>
    </row>
    <row r="372" spans="1:27" ht="22.5" customHeight="1">
      <c r="A372" s="8"/>
      <c r="B372" s="291" t="s">
        <v>41</v>
      </c>
      <c r="C372" s="293" t="s">
        <v>220</v>
      </c>
      <c r="D372" s="294"/>
      <c r="E372" s="294"/>
      <c r="F372" s="294"/>
      <c r="G372" s="294"/>
      <c r="H372" s="294"/>
      <c r="I372" s="294"/>
      <c r="J372" s="294"/>
      <c r="K372" s="294"/>
      <c r="L372" s="294"/>
      <c r="M372" s="294"/>
      <c r="N372" s="294"/>
      <c r="O372" s="294"/>
      <c r="P372" s="294"/>
      <c r="Q372" s="294"/>
      <c r="R372" s="294"/>
      <c r="S372" s="294"/>
      <c r="T372" s="294"/>
      <c r="U372" s="294"/>
      <c r="V372" s="294"/>
      <c r="W372" s="294"/>
      <c r="X372" s="295"/>
      <c r="Y372" s="299"/>
      <c r="Z372" s="300"/>
      <c r="AA372" s="301"/>
    </row>
    <row r="373" spans="1:27" ht="22.5" customHeight="1">
      <c r="A373" s="8"/>
      <c r="B373" s="292"/>
      <c r="C373" s="296"/>
      <c r="D373" s="297"/>
      <c r="E373" s="297"/>
      <c r="F373" s="297"/>
      <c r="G373" s="297"/>
      <c r="H373" s="297"/>
      <c r="I373" s="297"/>
      <c r="J373" s="297"/>
      <c r="K373" s="297"/>
      <c r="L373" s="297"/>
      <c r="M373" s="297"/>
      <c r="N373" s="297"/>
      <c r="O373" s="297"/>
      <c r="P373" s="297"/>
      <c r="Q373" s="297"/>
      <c r="R373" s="297"/>
      <c r="S373" s="297"/>
      <c r="T373" s="297"/>
      <c r="U373" s="297"/>
      <c r="V373" s="297"/>
      <c r="W373" s="297"/>
      <c r="X373" s="298"/>
      <c r="Y373" s="302"/>
      <c r="Z373" s="303"/>
      <c r="AA373" s="304"/>
    </row>
    <row r="374" spans="1:27" ht="12.75" customHeight="1">
      <c r="A374" s="8"/>
      <c r="B374" s="90"/>
      <c r="C374" s="91"/>
      <c r="D374" s="92"/>
      <c r="E374" s="92"/>
      <c r="F374" s="92"/>
      <c r="G374" s="92"/>
      <c r="H374" s="92"/>
      <c r="I374" s="92"/>
      <c r="J374" s="91"/>
      <c r="K374" s="91"/>
      <c r="L374" s="91"/>
      <c r="M374" s="91"/>
      <c r="N374" s="91"/>
      <c r="O374" s="91"/>
      <c r="P374" s="91"/>
      <c r="Q374" s="91"/>
      <c r="R374" s="91"/>
      <c r="S374" s="91"/>
      <c r="T374" s="91"/>
      <c r="U374" s="91"/>
      <c r="V374" s="91"/>
      <c r="W374" s="91"/>
      <c r="X374" s="20"/>
      <c r="Y374" s="280"/>
      <c r="Z374" s="280"/>
      <c r="AA374" s="280"/>
    </row>
    <row r="375" spans="1:27" s="7" customFormat="1" ht="18" customHeight="1">
      <c r="A375" s="4" t="s">
        <v>343</v>
      </c>
      <c r="B375" s="5"/>
      <c r="C375" s="6"/>
      <c r="D375" s="6"/>
      <c r="E375" s="6"/>
      <c r="F375" s="6"/>
      <c r="G375" s="6"/>
      <c r="H375" s="6"/>
      <c r="I375" s="6"/>
      <c r="J375" s="1"/>
      <c r="K375" s="1"/>
      <c r="L375" s="1"/>
      <c r="M375" s="1"/>
      <c r="N375" s="1"/>
      <c r="O375" s="1"/>
      <c r="P375" s="1"/>
      <c r="Q375" s="1"/>
      <c r="R375" s="1"/>
      <c r="S375" s="1"/>
      <c r="T375" s="1"/>
      <c r="U375" s="1"/>
      <c r="V375" s="1"/>
      <c r="W375" s="1"/>
      <c r="Y375" s="60"/>
      <c r="Z375" s="60"/>
      <c r="AA375" s="60"/>
    </row>
    <row r="376" spans="1:27" ht="11.25" customHeight="1">
      <c r="A376" s="8"/>
      <c r="B376" s="291" t="s">
        <v>39</v>
      </c>
      <c r="C376" s="293" t="s">
        <v>221</v>
      </c>
      <c r="D376" s="294"/>
      <c r="E376" s="294"/>
      <c r="F376" s="294"/>
      <c r="G376" s="294"/>
      <c r="H376" s="294"/>
      <c r="I376" s="294"/>
      <c r="J376" s="294"/>
      <c r="K376" s="294"/>
      <c r="L376" s="294"/>
      <c r="M376" s="294"/>
      <c r="N376" s="294"/>
      <c r="O376" s="294"/>
      <c r="P376" s="294"/>
      <c r="Q376" s="294"/>
      <c r="R376" s="294"/>
      <c r="S376" s="294"/>
      <c r="T376" s="294"/>
      <c r="U376" s="294"/>
      <c r="V376" s="294"/>
      <c r="W376" s="294"/>
      <c r="X376" s="295"/>
      <c r="Y376" s="299"/>
      <c r="Z376" s="300"/>
      <c r="AA376" s="301"/>
    </row>
    <row r="377" spans="1:27" ht="11.25" customHeight="1">
      <c r="A377" s="8"/>
      <c r="B377" s="292"/>
      <c r="C377" s="296"/>
      <c r="D377" s="297"/>
      <c r="E377" s="297"/>
      <c r="F377" s="297"/>
      <c r="G377" s="297"/>
      <c r="H377" s="297"/>
      <c r="I377" s="297"/>
      <c r="J377" s="297"/>
      <c r="K377" s="297"/>
      <c r="L377" s="297"/>
      <c r="M377" s="297"/>
      <c r="N377" s="297"/>
      <c r="O377" s="297"/>
      <c r="P377" s="297"/>
      <c r="Q377" s="297"/>
      <c r="R377" s="297"/>
      <c r="S377" s="297"/>
      <c r="T377" s="297"/>
      <c r="U377" s="297"/>
      <c r="V377" s="297"/>
      <c r="W377" s="297"/>
      <c r="X377" s="298"/>
      <c r="Y377" s="302"/>
      <c r="Z377" s="303"/>
      <c r="AA377" s="304"/>
    </row>
    <row r="378" spans="1:27" ht="12.75" customHeight="1">
      <c r="A378" s="8"/>
      <c r="B378" s="90"/>
      <c r="C378" s="91"/>
      <c r="D378" s="92"/>
      <c r="E378" s="92"/>
      <c r="F378" s="92"/>
      <c r="G378" s="92"/>
      <c r="H378" s="92"/>
      <c r="I378" s="92"/>
      <c r="J378" s="91"/>
      <c r="K378" s="91"/>
      <c r="L378" s="91"/>
      <c r="M378" s="91"/>
      <c r="N378" s="91"/>
      <c r="O378" s="91"/>
      <c r="P378" s="91"/>
      <c r="Q378" s="91"/>
      <c r="R378" s="91"/>
      <c r="S378" s="91"/>
      <c r="T378" s="91"/>
      <c r="U378" s="91"/>
      <c r="V378" s="91"/>
      <c r="W378" s="91"/>
      <c r="X378" s="20"/>
      <c r="Y378" s="280"/>
      <c r="Z378" s="280"/>
      <c r="AA378" s="280"/>
    </row>
    <row r="379" spans="1:27" s="7" customFormat="1" ht="18" customHeight="1">
      <c r="A379" s="4" t="s">
        <v>344</v>
      </c>
      <c r="B379" s="5"/>
      <c r="C379" s="6"/>
      <c r="D379" s="6"/>
      <c r="E379" s="6"/>
      <c r="F379" s="6"/>
      <c r="G379" s="6"/>
      <c r="H379" s="6"/>
      <c r="I379" s="6"/>
      <c r="J379" s="1"/>
      <c r="K379" s="1"/>
      <c r="L379" s="1"/>
      <c r="M379" s="1"/>
      <c r="N379" s="1"/>
      <c r="O379" s="1"/>
      <c r="P379" s="1"/>
      <c r="Q379" s="1"/>
      <c r="R379" s="1"/>
      <c r="S379" s="1"/>
      <c r="T379" s="1"/>
      <c r="U379" s="1"/>
      <c r="V379" s="1"/>
      <c r="W379" s="1"/>
      <c r="Y379" s="60"/>
      <c r="Z379" s="60"/>
      <c r="AA379" s="60"/>
    </row>
    <row r="380" spans="1:27" ht="15" customHeight="1">
      <c r="A380" s="8"/>
      <c r="B380" s="291" t="s">
        <v>39</v>
      </c>
      <c r="C380" s="293" t="s">
        <v>222</v>
      </c>
      <c r="D380" s="294"/>
      <c r="E380" s="294"/>
      <c r="F380" s="294"/>
      <c r="G380" s="294"/>
      <c r="H380" s="294"/>
      <c r="I380" s="294"/>
      <c r="J380" s="294"/>
      <c r="K380" s="294"/>
      <c r="L380" s="294"/>
      <c r="M380" s="294"/>
      <c r="N380" s="294"/>
      <c r="O380" s="294"/>
      <c r="P380" s="294"/>
      <c r="Q380" s="294"/>
      <c r="R380" s="294"/>
      <c r="S380" s="294"/>
      <c r="T380" s="294"/>
      <c r="U380" s="294"/>
      <c r="V380" s="294"/>
      <c r="W380" s="294"/>
      <c r="X380" s="295"/>
      <c r="Y380" s="299"/>
      <c r="Z380" s="300"/>
      <c r="AA380" s="301"/>
    </row>
    <row r="381" spans="1:27" ht="15" customHeight="1">
      <c r="A381" s="8"/>
      <c r="B381" s="292"/>
      <c r="C381" s="296"/>
      <c r="D381" s="297"/>
      <c r="E381" s="297"/>
      <c r="F381" s="297"/>
      <c r="G381" s="297"/>
      <c r="H381" s="297"/>
      <c r="I381" s="297"/>
      <c r="J381" s="297"/>
      <c r="K381" s="297"/>
      <c r="L381" s="297"/>
      <c r="M381" s="297"/>
      <c r="N381" s="297"/>
      <c r="O381" s="297"/>
      <c r="P381" s="297"/>
      <c r="Q381" s="297"/>
      <c r="R381" s="297"/>
      <c r="S381" s="297"/>
      <c r="T381" s="297"/>
      <c r="U381" s="297"/>
      <c r="V381" s="297"/>
      <c r="W381" s="297"/>
      <c r="X381" s="298"/>
      <c r="Y381" s="302"/>
      <c r="Z381" s="303"/>
      <c r="AA381" s="304"/>
    </row>
    <row r="382" spans="1:27" ht="12.75" customHeight="1">
      <c r="A382" s="8"/>
      <c r="B382" s="90"/>
      <c r="C382" s="91"/>
      <c r="D382" s="92"/>
      <c r="E382" s="92"/>
      <c r="F382" s="92"/>
      <c r="G382" s="92"/>
      <c r="H382" s="92"/>
      <c r="I382" s="92"/>
      <c r="J382" s="91"/>
      <c r="K382" s="91"/>
      <c r="L382" s="91"/>
      <c r="M382" s="91"/>
      <c r="N382" s="91"/>
      <c r="O382" s="91"/>
      <c r="P382" s="91"/>
      <c r="Q382" s="91"/>
      <c r="R382" s="91"/>
      <c r="S382" s="91"/>
      <c r="T382" s="91"/>
      <c r="U382" s="91"/>
      <c r="V382" s="91"/>
      <c r="W382" s="91"/>
      <c r="X382" s="20"/>
      <c r="Y382" s="280"/>
      <c r="Z382" s="280"/>
      <c r="AA382" s="280"/>
    </row>
    <row r="383" spans="1:27" s="7" customFormat="1" ht="18" customHeight="1">
      <c r="A383" s="4" t="s">
        <v>336</v>
      </c>
      <c r="B383" s="5"/>
      <c r="C383" s="6"/>
      <c r="D383" s="6"/>
      <c r="E383" s="6"/>
      <c r="F383" s="6"/>
      <c r="G383" s="6"/>
      <c r="H383" s="6"/>
      <c r="I383" s="6"/>
      <c r="J383" s="1"/>
      <c r="K383" s="1"/>
      <c r="L383" s="1"/>
      <c r="M383" s="1"/>
      <c r="N383" s="1"/>
      <c r="O383" s="1"/>
      <c r="P383" s="1"/>
      <c r="Q383" s="1"/>
      <c r="R383" s="1"/>
      <c r="S383" s="1"/>
      <c r="T383" s="1"/>
      <c r="U383" s="1"/>
      <c r="V383" s="1"/>
      <c r="W383" s="1"/>
      <c r="Y383" s="60"/>
      <c r="Z383" s="60"/>
      <c r="AA383" s="60"/>
    </row>
    <row r="384" spans="1:27" ht="15" customHeight="1">
      <c r="A384" s="8"/>
      <c r="B384" s="291" t="s">
        <v>39</v>
      </c>
      <c r="C384" s="293" t="s">
        <v>223</v>
      </c>
      <c r="D384" s="294"/>
      <c r="E384" s="294"/>
      <c r="F384" s="294"/>
      <c r="G384" s="294"/>
      <c r="H384" s="294"/>
      <c r="I384" s="294"/>
      <c r="J384" s="294"/>
      <c r="K384" s="294"/>
      <c r="L384" s="294"/>
      <c r="M384" s="294"/>
      <c r="N384" s="294"/>
      <c r="O384" s="294"/>
      <c r="P384" s="294"/>
      <c r="Q384" s="294"/>
      <c r="R384" s="294"/>
      <c r="S384" s="294"/>
      <c r="T384" s="294"/>
      <c r="U384" s="294"/>
      <c r="V384" s="294"/>
      <c r="W384" s="294"/>
      <c r="X384" s="295"/>
      <c r="Y384" s="299"/>
      <c r="Z384" s="300"/>
      <c r="AA384" s="301"/>
    </row>
    <row r="385" spans="1:27" ht="15" customHeight="1">
      <c r="A385" s="8"/>
      <c r="B385" s="292"/>
      <c r="C385" s="296"/>
      <c r="D385" s="297"/>
      <c r="E385" s="297"/>
      <c r="F385" s="297"/>
      <c r="G385" s="297"/>
      <c r="H385" s="297"/>
      <c r="I385" s="297"/>
      <c r="J385" s="297"/>
      <c r="K385" s="297"/>
      <c r="L385" s="297"/>
      <c r="M385" s="297"/>
      <c r="N385" s="297"/>
      <c r="O385" s="297"/>
      <c r="P385" s="297"/>
      <c r="Q385" s="297"/>
      <c r="R385" s="297"/>
      <c r="S385" s="297"/>
      <c r="T385" s="297"/>
      <c r="U385" s="297"/>
      <c r="V385" s="297"/>
      <c r="W385" s="297"/>
      <c r="X385" s="298"/>
      <c r="Y385" s="302"/>
      <c r="Z385" s="303"/>
      <c r="AA385" s="304"/>
    </row>
    <row r="386" spans="1:27" ht="11.25" customHeight="1">
      <c r="A386" s="8"/>
      <c r="B386" s="291" t="s">
        <v>40</v>
      </c>
      <c r="C386" s="293" t="s">
        <v>282</v>
      </c>
      <c r="D386" s="294"/>
      <c r="E386" s="294"/>
      <c r="F386" s="294"/>
      <c r="G386" s="294"/>
      <c r="H386" s="294"/>
      <c r="I386" s="294"/>
      <c r="J386" s="294"/>
      <c r="K386" s="294"/>
      <c r="L386" s="294"/>
      <c r="M386" s="294"/>
      <c r="N386" s="294"/>
      <c r="O386" s="294"/>
      <c r="P386" s="294"/>
      <c r="Q386" s="294"/>
      <c r="R386" s="294"/>
      <c r="S386" s="294"/>
      <c r="T386" s="294"/>
      <c r="U386" s="294"/>
      <c r="V386" s="294"/>
      <c r="W386" s="294"/>
      <c r="X386" s="295"/>
      <c r="Y386" s="299"/>
      <c r="Z386" s="300"/>
      <c r="AA386" s="301"/>
    </row>
    <row r="387" spans="1:27" ht="11.25" customHeight="1">
      <c r="A387" s="8"/>
      <c r="B387" s="292"/>
      <c r="C387" s="296"/>
      <c r="D387" s="297"/>
      <c r="E387" s="297"/>
      <c r="F387" s="297"/>
      <c r="G387" s="297"/>
      <c r="H387" s="297"/>
      <c r="I387" s="297"/>
      <c r="J387" s="297"/>
      <c r="K387" s="297"/>
      <c r="L387" s="297"/>
      <c r="M387" s="297"/>
      <c r="N387" s="297"/>
      <c r="O387" s="297"/>
      <c r="P387" s="297"/>
      <c r="Q387" s="297"/>
      <c r="R387" s="297"/>
      <c r="S387" s="297"/>
      <c r="T387" s="297"/>
      <c r="U387" s="297"/>
      <c r="V387" s="297"/>
      <c r="W387" s="297"/>
      <c r="X387" s="298"/>
      <c r="Y387" s="302"/>
      <c r="Z387" s="303"/>
      <c r="AA387" s="304"/>
    </row>
    <row r="388" spans="1:27" ht="22.5" customHeight="1">
      <c r="A388" s="8"/>
      <c r="B388" s="291" t="s">
        <v>41</v>
      </c>
      <c r="C388" s="293" t="s">
        <v>224</v>
      </c>
      <c r="D388" s="294"/>
      <c r="E388" s="294"/>
      <c r="F388" s="294"/>
      <c r="G388" s="294"/>
      <c r="H388" s="294"/>
      <c r="I388" s="294"/>
      <c r="J388" s="294"/>
      <c r="K388" s="294"/>
      <c r="L388" s="294"/>
      <c r="M388" s="294"/>
      <c r="N388" s="294"/>
      <c r="O388" s="294"/>
      <c r="P388" s="294"/>
      <c r="Q388" s="294"/>
      <c r="R388" s="294"/>
      <c r="S388" s="294"/>
      <c r="T388" s="294"/>
      <c r="U388" s="294"/>
      <c r="V388" s="294"/>
      <c r="W388" s="294"/>
      <c r="X388" s="295"/>
      <c r="Y388" s="299"/>
      <c r="Z388" s="300"/>
      <c r="AA388" s="301"/>
    </row>
    <row r="389" spans="1:27" ht="22.5" customHeight="1">
      <c r="A389" s="8"/>
      <c r="B389" s="292"/>
      <c r="C389" s="296"/>
      <c r="D389" s="297"/>
      <c r="E389" s="297"/>
      <c r="F389" s="297"/>
      <c r="G389" s="297"/>
      <c r="H389" s="297"/>
      <c r="I389" s="297"/>
      <c r="J389" s="297"/>
      <c r="K389" s="297"/>
      <c r="L389" s="297"/>
      <c r="M389" s="297"/>
      <c r="N389" s="297"/>
      <c r="O389" s="297"/>
      <c r="P389" s="297"/>
      <c r="Q389" s="297"/>
      <c r="R389" s="297"/>
      <c r="S389" s="297"/>
      <c r="T389" s="297"/>
      <c r="U389" s="297"/>
      <c r="V389" s="297"/>
      <c r="W389" s="297"/>
      <c r="X389" s="298"/>
      <c r="Y389" s="302"/>
      <c r="Z389" s="303"/>
      <c r="AA389" s="304"/>
    </row>
    <row r="390" spans="1:27" ht="22.5" customHeight="1">
      <c r="A390" s="8"/>
      <c r="B390" s="291" t="s">
        <v>42</v>
      </c>
      <c r="C390" s="293" t="s">
        <v>225</v>
      </c>
      <c r="D390" s="294"/>
      <c r="E390" s="294"/>
      <c r="F390" s="294"/>
      <c r="G390" s="294"/>
      <c r="H390" s="294"/>
      <c r="I390" s="294"/>
      <c r="J390" s="294"/>
      <c r="K390" s="294"/>
      <c r="L390" s="294"/>
      <c r="M390" s="294"/>
      <c r="N390" s="294"/>
      <c r="O390" s="294"/>
      <c r="P390" s="294"/>
      <c r="Q390" s="294"/>
      <c r="R390" s="294"/>
      <c r="S390" s="294"/>
      <c r="T390" s="294"/>
      <c r="U390" s="294"/>
      <c r="V390" s="294"/>
      <c r="W390" s="294"/>
      <c r="X390" s="295"/>
      <c r="Y390" s="299"/>
      <c r="Z390" s="300"/>
      <c r="AA390" s="301"/>
    </row>
    <row r="391" spans="1:27" ht="22.5" customHeight="1">
      <c r="A391" s="8"/>
      <c r="B391" s="292"/>
      <c r="C391" s="296"/>
      <c r="D391" s="297"/>
      <c r="E391" s="297"/>
      <c r="F391" s="297"/>
      <c r="G391" s="297"/>
      <c r="H391" s="297"/>
      <c r="I391" s="297"/>
      <c r="J391" s="297"/>
      <c r="K391" s="297"/>
      <c r="L391" s="297"/>
      <c r="M391" s="297"/>
      <c r="N391" s="297"/>
      <c r="O391" s="297"/>
      <c r="P391" s="297"/>
      <c r="Q391" s="297"/>
      <c r="R391" s="297"/>
      <c r="S391" s="297"/>
      <c r="T391" s="297"/>
      <c r="U391" s="297"/>
      <c r="V391" s="297"/>
      <c r="W391" s="297"/>
      <c r="X391" s="298"/>
      <c r="Y391" s="302"/>
      <c r="Z391" s="303"/>
      <c r="AA391" s="304"/>
    </row>
    <row r="392" spans="1:27" ht="12.75" customHeight="1">
      <c r="A392" s="8"/>
      <c r="B392" s="90"/>
      <c r="C392" s="91"/>
      <c r="D392" s="92"/>
      <c r="E392" s="92"/>
      <c r="F392" s="92"/>
      <c r="G392" s="92"/>
      <c r="H392" s="92"/>
      <c r="I392" s="92"/>
      <c r="J392" s="91"/>
      <c r="K392" s="91"/>
      <c r="L392" s="91"/>
      <c r="M392" s="91"/>
      <c r="N392" s="91"/>
      <c r="O392" s="91"/>
      <c r="P392" s="91"/>
      <c r="Q392" s="91"/>
      <c r="R392" s="91"/>
      <c r="S392" s="91"/>
      <c r="T392" s="91"/>
      <c r="U392" s="91"/>
      <c r="V392" s="91"/>
      <c r="W392" s="91"/>
      <c r="X392" s="20"/>
      <c r="Y392" s="280"/>
      <c r="Z392" s="280"/>
      <c r="AA392" s="280"/>
    </row>
    <row r="393" spans="1:27" s="7" customFormat="1" ht="18" customHeight="1">
      <c r="A393" s="4" t="s">
        <v>345</v>
      </c>
      <c r="B393" s="5"/>
      <c r="C393" s="6"/>
      <c r="D393" s="6"/>
      <c r="E393" s="6"/>
      <c r="F393" s="6"/>
      <c r="G393" s="6"/>
      <c r="H393" s="6"/>
      <c r="I393" s="6"/>
      <c r="J393" s="1"/>
      <c r="K393" s="1"/>
      <c r="L393" s="1"/>
      <c r="M393" s="1"/>
      <c r="N393" s="1"/>
      <c r="O393" s="1"/>
      <c r="P393" s="1"/>
      <c r="Q393" s="1"/>
      <c r="R393" s="1"/>
      <c r="S393" s="1"/>
      <c r="T393" s="1"/>
      <c r="U393" s="1"/>
      <c r="V393" s="1"/>
      <c r="W393" s="1"/>
      <c r="Y393" s="60"/>
      <c r="Z393" s="60"/>
      <c r="AA393" s="60"/>
    </row>
    <row r="394" spans="1:27" s="62" customFormat="1" ht="15" customHeight="1">
      <c r="B394" s="291" t="s">
        <v>39</v>
      </c>
      <c r="C394" s="293" t="s">
        <v>226</v>
      </c>
      <c r="D394" s="294"/>
      <c r="E394" s="294"/>
      <c r="F394" s="294"/>
      <c r="G394" s="294"/>
      <c r="H394" s="294"/>
      <c r="I394" s="294"/>
      <c r="J394" s="294"/>
      <c r="K394" s="294"/>
      <c r="L394" s="294"/>
      <c r="M394" s="294"/>
      <c r="N394" s="294"/>
      <c r="O394" s="294"/>
      <c r="P394" s="294"/>
      <c r="Q394" s="294"/>
      <c r="R394" s="294"/>
      <c r="S394" s="294"/>
      <c r="T394" s="294"/>
      <c r="U394" s="294"/>
      <c r="V394" s="294"/>
      <c r="W394" s="294"/>
      <c r="X394" s="295"/>
      <c r="Y394" s="299"/>
      <c r="Z394" s="300"/>
      <c r="AA394" s="301"/>
    </row>
    <row r="395" spans="1:27" s="62" customFormat="1" ht="15" customHeight="1">
      <c r="B395" s="292"/>
      <c r="C395" s="296"/>
      <c r="D395" s="297"/>
      <c r="E395" s="297"/>
      <c r="F395" s="297"/>
      <c r="G395" s="297"/>
      <c r="H395" s="297"/>
      <c r="I395" s="297"/>
      <c r="J395" s="297"/>
      <c r="K395" s="297"/>
      <c r="L395" s="297"/>
      <c r="M395" s="297"/>
      <c r="N395" s="297"/>
      <c r="O395" s="297"/>
      <c r="P395" s="297"/>
      <c r="Q395" s="297"/>
      <c r="R395" s="297"/>
      <c r="S395" s="297"/>
      <c r="T395" s="297"/>
      <c r="U395" s="297"/>
      <c r="V395" s="297"/>
      <c r="W395" s="297"/>
      <c r="X395" s="298"/>
      <c r="Y395" s="305"/>
      <c r="Z395" s="306"/>
      <c r="AA395" s="307"/>
    </row>
    <row r="396" spans="1:27" s="62" customFormat="1" ht="11.25" customHeight="1">
      <c r="B396" s="291" t="s">
        <v>40</v>
      </c>
      <c r="C396" s="293" t="s">
        <v>227</v>
      </c>
      <c r="D396" s="294"/>
      <c r="E396" s="294"/>
      <c r="F396" s="294"/>
      <c r="G396" s="294"/>
      <c r="H396" s="294"/>
      <c r="I396" s="294"/>
      <c r="J396" s="294"/>
      <c r="K396" s="294"/>
      <c r="L396" s="294"/>
      <c r="M396" s="294"/>
      <c r="N396" s="294"/>
      <c r="O396" s="294"/>
      <c r="P396" s="294"/>
      <c r="Q396" s="294"/>
      <c r="R396" s="294"/>
      <c r="S396" s="294"/>
      <c r="T396" s="294"/>
      <c r="U396" s="294"/>
      <c r="V396" s="294"/>
      <c r="W396" s="294"/>
      <c r="X396" s="295"/>
      <c r="Y396" s="299"/>
      <c r="Z396" s="300"/>
      <c r="AA396" s="301"/>
    </row>
    <row r="397" spans="1:27" s="62" customFormat="1" ht="11.25" customHeight="1">
      <c r="B397" s="292"/>
      <c r="C397" s="296"/>
      <c r="D397" s="297"/>
      <c r="E397" s="297"/>
      <c r="F397" s="297"/>
      <c r="G397" s="297"/>
      <c r="H397" s="297"/>
      <c r="I397" s="297"/>
      <c r="J397" s="297"/>
      <c r="K397" s="297"/>
      <c r="L397" s="297"/>
      <c r="M397" s="297"/>
      <c r="N397" s="297"/>
      <c r="O397" s="297"/>
      <c r="P397" s="297"/>
      <c r="Q397" s="297"/>
      <c r="R397" s="297"/>
      <c r="S397" s="297"/>
      <c r="T397" s="297"/>
      <c r="U397" s="297"/>
      <c r="V397" s="297"/>
      <c r="W397" s="297"/>
      <c r="X397" s="298"/>
      <c r="Y397" s="305"/>
      <c r="Z397" s="306"/>
      <c r="AA397" s="307"/>
    </row>
    <row r="398" spans="1:27" s="62" customFormat="1" ht="11.25" customHeight="1">
      <c r="B398" s="291" t="s">
        <v>41</v>
      </c>
      <c r="C398" s="293" t="s">
        <v>228</v>
      </c>
      <c r="D398" s="294"/>
      <c r="E398" s="294"/>
      <c r="F398" s="294"/>
      <c r="G398" s="294"/>
      <c r="H398" s="294"/>
      <c r="I398" s="294"/>
      <c r="J398" s="294"/>
      <c r="K398" s="294"/>
      <c r="L398" s="294"/>
      <c r="M398" s="294"/>
      <c r="N398" s="294"/>
      <c r="O398" s="294"/>
      <c r="P398" s="294"/>
      <c r="Q398" s="294"/>
      <c r="R398" s="294"/>
      <c r="S398" s="294"/>
      <c r="T398" s="294"/>
      <c r="U398" s="294"/>
      <c r="V398" s="294"/>
      <c r="W398" s="294"/>
      <c r="X398" s="295"/>
      <c r="Y398" s="299"/>
      <c r="Z398" s="300"/>
      <c r="AA398" s="301"/>
    </row>
    <row r="399" spans="1:27" s="62" customFormat="1" ht="11.25" customHeight="1">
      <c r="B399" s="292"/>
      <c r="C399" s="296"/>
      <c r="D399" s="297"/>
      <c r="E399" s="297"/>
      <c r="F399" s="297"/>
      <c r="G399" s="297"/>
      <c r="H399" s="297"/>
      <c r="I399" s="297"/>
      <c r="J399" s="297"/>
      <c r="K399" s="297"/>
      <c r="L399" s="297"/>
      <c r="M399" s="297"/>
      <c r="N399" s="297"/>
      <c r="O399" s="297"/>
      <c r="P399" s="297"/>
      <c r="Q399" s="297"/>
      <c r="R399" s="297"/>
      <c r="S399" s="297"/>
      <c r="T399" s="297"/>
      <c r="U399" s="297"/>
      <c r="V399" s="297"/>
      <c r="W399" s="297"/>
      <c r="X399" s="298"/>
      <c r="Y399" s="305"/>
      <c r="Z399" s="306"/>
      <c r="AA399" s="307"/>
    </row>
    <row r="400" spans="1:27" s="62" customFormat="1" ht="22.5" customHeight="1">
      <c r="B400" s="291" t="s">
        <v>42</v>
      </c>
      <c r="C400" s="293" t="s">
        <v>229</v>
      </c>
      <c r="D400" s="294"/>
      <c r="E400" s="294"/>
      <c r="F400" s="294"/>
      <c r="G400" s="294"/>
      <c r="H400" s="294"/>
      <c r="I400" s="294"/>
      <c r="J400" s="294"/>
      <c r="K400" s="294"/>
      <c r="L400" s="294"/>
      <c r="M400" s="294"/>
      <c r="N400" s="294"/>
      <c r="O400" s="294"/>
      <c r="P400" s="294"/>
      <c r="Q400" s="294"/>
      <c r="R400" s="294"/>
      <c r="S400" s="294"/>
      <c r="T400" s="294"/>
      <c r="U400" s="294"/>
      <c r="V400" s="294"/>
      <c r="W400" s="294"/>
      <c r="X400" s="295"/>
      <c r="Y400" s="299"/>
      <c r="Z400" s="300"/>
      <c r="AA400" s="301"/>
    </row>
    <row r="401" spans="1:27" s="62" customFormat="1" ht="22.5" customHeight="1">
      <c r="B401" s="292"/>
      <c r="C401" s="296"/>
      <c r="D401" s="297"/>
      <c r="E401" s="297"/>
      <c r="F401" s="297"/>
      <c r="G401" s="297"/>
      <c r="H401" s="297"/>
      <c r="I401" s="297"/>
      <c r="J401" s="297"/>
      <c r="K401" s="297"/>
      <c r="L401" s="297"/>
      <c r="M401" s="297"/>
      <c r="N401" s="297"/>
      <c r="O401" s="297"/>
      <c r="P401" s="297"/>
      <c r="Q401" s="297"/>
      <c r="R401" s="297"/>
      <c r="S401" s="297"/>
      <c r="T401" s="297"/>
      <c r="U401" s="297"/>
      <c r="V401" s="297"/>
      <c r="W401" s="297"/>
      <c r="X401" s="298"/>
      <c r="Y401" s="305"/>
      <c r="Z401" s="306"/>
      <c r="AA401" s="307"/>
    </row>
    <row r="402" spans="1:27" s="62" customFormat="1" ht="11.25" customHeight="1">
      <c r="B402" s="291" t="s">
        <v>138</v>
      </c>
      <c r="C402" s="323" t="s">
        <v>230</v>
      </c>
      <c r="D402" s="324"/>
      <c r="E402" s="324"/>
      <c r="F402" s="324"/>
      <c r="G402" s="324"/>
      <c r="H402" s="324"/>
      <c r="I402" s="324"/>
      <c r="J402" s="324"/>
      <c r="K402" s="324"/>
      <c r="L402" s="324"/>
      <c r="M402" s="324"/>
      <c r="N402" s="324"/>
      <c r="O402" s="324"/>
      <c r="P402" s="324"/>
      <c r="Q402" s="324"/>
      <c r="R402" s="324"/>
      <c r="S402" s="324"/>
      <c r="T402" s="324"/>
      <c r="U402" s="324"/>
      <c r="V402" s="324"/>
      <c r="W402" s="324"/>
      <c r="X402" s="325"/>
      <c r="Y402" s="299"/>
      <c r="Z402" s="300"/>
      <c r="AA402" s="301"/>
    </row>
    <row r="403" spans="1:27" s="62" customFormat="1" ht="11.25" customHeight="1">
      <c r="B403" s="292"/>
      <c r="C403" s="326"/>
      <c r="D403" s="327"/>
      <c r="E403" s="327"/>
      <c r="F403" s="327"/>
      <c r="G403" s="327"/>
      <c r="H403" s="327"/>
      <c r="I403" s="327"/>
      <c r="J403" s="327"/>
      <c r="K403" s="327"/>
      <c r="L403" s="327"/>
      <c r="M403" s="327"/>
      <c r="N403" s="327"/>
      <c r="O403" s="327"/>
      <c r="P403" s="327"/>
      <c r="Q403" s="327"/>
      <c r="R403" s="327"/>
      <c r="S403" s="327"/>
      <c r="T403" s="327"/>
      <c r="U403" s="327"/>
      <c r="V403" s="327"/>
      <c r="W403" s="327"/>
      <c r="X403" s="328"/>
      <c r="Y403" s="305"/>
      <c r="Z403" s="306"/>
      <c r="AA403" s="307"/>
    </row>
    <row r="404" spans="1:27" s="62" customFormat="1" ht="22.5" customHeight="1">
      <c r="B404" s="291" t="s">
        <v>44</v>
      </c>
      <c r="C404" s="293" t="s">
        <v>231</v>
      </c>
      <c r="D404" s="294"/>
      <c r="E404" s="294"/>
      <c r="F404" s="294"/>
      <c r="G404" s="294"/>
      <c r="H404" s="294"/>
      <c r="I404" s="294"/>
      <c r="J404" s="294"/>
      <c r="K404" s="294"/>
      <c r="L404" s="294"/>
      <c r="M404" s="294"/>
      <c r="N404" s="294"/>
      <c r="O404" s="294"/>
      <c r="P404" s="294"/>
      <c r="Q404" s="294"/>
      <c r="R404" s="294"/>
      <c r="S404" s="294"/>
      <c r="T404" s="294"/>
      <c r="U404" s="294"/>
      <c r="V404" s="294"/>
      <c r="W404" s="294"/>
      <c r="X404" s="295"/>
      <c r="Y404" s="299"/>
      <c r="Z404" s="300"/>
      <c r="AA404" s="301"/>
    </row>
    <row r="405" spans="1:27" s="62" customFormat="1" ht="22.5" customHeight="1">
      <c r="B405" s="292"/>
      <c r="C405" s="296"/>
      <c r="D405" s="297"/>
      <c r="E405" s="297"/>
      <c r="F405" s="297"/>
      <c r="G405" s="297"/>
      <c r="H405" s="297"/>
      <c r="I405" s="297"/>
      <c r="J405" s="297"/>
      <c r="K405" s="297"/>
      <c r="L405" s="297"/>
      <c r="M405" s="297"/>
      <c r="N405" s="297"/>
      <c r="O405" s="297"/>
      <c r="P405" s="297"/>
      <c r="Q405" s="297"/>
      <c r="R405" s="297"/>
      <c r="S405" s="297"/>
      <c r="T405" s="297"/>
      <c r="U405" s="297"/>
      <c r="V405" s="297"/>
      <c r="W405" s="297"/>
      <c r="X405" s="298"/>
      <c r="Y405" s="305"/>
      <c r="Z405" s="306"/>
      <c r="AA405" s="307"/>
    </row>
    <row r="406" spans="1:27" s="62" customFormat="1" ht="15" customHeight="1">
      <c r="B406" s="291" t="s">
        <v>59</v>
      </c>
      <c r="C406" s="293" t="s">
        <v>232</v>
      </c>
      <c r="D406" s="294"/>
      <c r="E406" s="294"/>
      <c r="F406" s="294"/>
      <c r="G406" s="294"/>
      <c r="H406" s="294"/>
      <c r="I406" s="294"/>
      <c r="J406" s="294"/>
      <c r="K406" s="294"/>
      <c r="L406" s="294"/>
      <c r="M406" s="294"/>
      <c r="N406" s="294"/>
      <c r="O406" s="294"/>
      <c r="P406" s="294"/>
      <c r="Q406" s="294"/>
      <c r="R406" s="294"/>
      <c r="S406" s="294"/>
      <c r="T406" s="294"/>
      <c r="U406" s="294"/>
      <c r="V406" s="294"/>
      <c r="W406" s="294"/>
      <c r="X406" s="295"/>
      <c r="Y406" s="299"/>
      <c r="Z406" s="300"/>
      <c r="AA406" s="301"/>
    </row>
    <row r="407" spans="1:27" s="62" customFormat="1" ht="15" customHeight="1">
      <c r="B407" s="292"/>
      <c r="C407" s="296"/>
      <c r="D407" s="297"/>
      <c r="E407" s="297"/>
      <c r="F407" s="297"/>
      <c r="G407" s="297"/>
      <c r="H407" s="297"/>
      <c r="I407" s="297"/>
      <c r="J407" s="297"/>
      <c r="K407" s="297"/>
      <c r="L407" s="297"/>
      <c r="M407" s="297"/>
      <c r="N407" s="297"/>
      <c r="O407" s="297"/>
      <c r="P407" s="297"/>
      <c r="Q407" s="297"/>
      <c r="R407" s="297"/>
      <c r="S407" s="297"/>
      <c r="T407" s="297"/>
      <c r="U407" s="297"/>
      <c r="V407" s="297"/>
      <c r="W407" s="297"/>
      <c r="X407" s="298"/>
      <c r="Y407" s="305"/>
      <c r="Z407" s="306"/>
      <c r="AA407" s="307"/>
    </row>
    <row r="408" spans="1:27" s="62" customFormat="1" ht="12.75" customHeight="1">
      <c r="B408" s="43"/>
      <c r="C408" s="286"/>
      <c r="D408" s="286"/>
      <c r="E408" s="286"/>
      <c r="F408" s="286"/>
      <c r="G408" s="286"/>
      <c r="H408" s="286"/>
      <c r="I408" s="286"/>
      <c r="J408" s="286"/>
      <c r="K408" s="286"/>
      <c r="L408" s="286"/>
      <c r="M408" s="286"/>
      <c r="N408" s="286"/>
      <c r="O408" s="286"/>
      <c r="P408" s="286"/>
      <c r="Q408" s="286"/>
      <c r="R408" s="286"/>
      <c r="S408" s="286"/>
      <c r="T408" s="286"/>
      <c r="U408" s="286"/>
      <c r="V408" s="286"/>
      <c r="W408" s="286"/>
      <c r="X408" s="286"/>
      <c r="Y408" s="281"/>
      <c r="Z408" s="281"/>
      <c r="AA408" s="281"/>
    </row>
    <row r="409" spans="1:27" s="62" customFormat="1" ht="18" customHeight="1">
      <c r="A409" s="4" t="s">
        <v>346</v>
      </c>
      <c r="B409" s="43"/>
      <c r="C409" s="286"/>
      <c r="D409" s="286"/>
      <c r="E409" s="286"/>
      <c r="F409" s="286"/>
      <c r="G409" s="286"/>
      <c r="H409" s="286"/>
      <c r="I409" s="286"/>
      <c r="J409" s="286"/>
      <c r="K409" s="286"/>
      <c r="L409" s="286"/>
      <c r="M409" s="286"/>
      <c r="N409" s="286"/>
      <c r="O409" s="286"/>
      <c r="P409" s="286"/>
      <c r="Q409" s="286"/>
      <c r="R409" s="286"/>
      <c r="S409" s="286"/>
      <c r="T409" s="286"/>
      <c r="U409" s="286"/>
      <c r="V409" s="286"/>
      <c r="W409" s="286"/>
      <c r="X409" s="286"/>
      <c r="Y409" s="281"/>
      <c r="Z409" s="281"/>
      <c r="AA409" s="281"/>
    </row>
    <row r="410" spans="1:27" s="62" customFormat="1" ht="21" customHeight="1">
      <c r="B410" s="291" t="s">
        <v>9</v>
      </c>
      <c r="C410" s="323" t="s">
        <v>337</v>
      </c>
      <c r="D410" s="324"/>
      <c r="E410" s="324"/>
      <c r="F410" s="324"/>
      <c r="G410" s="324"/>
      <c r="H410" s="324"/>
      <c r="I410" s="324"/>
      <c r="J410" s="324"/>
      <c r="K410" s="324"/>
      <c r="L410" s="324"/>
      <c r="M410" s="324"/>
      <c r="N410" s="324"/>
      <c r="O410" s="324"/>
      <c r="P410" s="324"/>
      <c r="Q410" s="324"/>
      <c r="R410" s="324"/>
      <c r="S410" s="324"/>
      <c r="T410" s="324"/>
      <c r="U410" s="324"/>
      <c r="V410" s="324"/>
      <c r="W410" s="324"/>
      <c r="X410" s="325"/>
      <c r="Y410" s="299"/>
      <c r="Z410" s="300"/>
      <c r="AA410" s="301"/>
    </row>
    <row r="411" spans="1:27" s="62" customFormat="1" ht="21" customHeight="1">
      <c r="B411" s="292"/>
      <c r="C411" s="326"/>
      <c r="D411" s="327"/>
      <c r="E411" s="327"/>
      <c r="F411" s="327"/>
      <c r="G411" s="327"/>
      <c r="H411" s="327"/>
      <c r="I411" s="327"/>
      <c r="J411" s="327"/>
      <c r="K411" s="327"/>
      <c r="L411" s="327"/>
      <c r="M411" s="327"/>
      <c r="N411" s="327"/>
      <c r="O411" s="327"/>
      <c r="P411" s="327"/>
      <c r="Q411" s="327"/>
      <c r="R411" s="327"/>
      <c r="S411" s="327"/>
      <c r="T411" s="327"/>
      <c r="U411" s="327"/>
      <c r="V411" s="327"/>
      <c r="W411" s="327"/>
      <c r="X411" s="328"/>
      <c r="Y411" s="305"/>
      <c r="Z411" s="306"/>
      <c r="AA411" s="307"/>
    </row>
    <row r="412" spans="1:27" s="62" customFormat="1" ht="15" customHeight="1">
      <c r="B412" s="291" t="s">
        <v>13</v>
      </c>
      <c r="C412" s="323" t="s">
        <v>338</v>
      </c>
      <c r="D412" s="324"/>
      <c r="E412" s="324"/>
      <c r="F412" s="324"/>
      <c r="G412" s="324"/>
      <c r="H412" s="324"/>
      <c r="I412" s="324"/>
      <c r="J412" s="324"/>
      <c r="K412" s="324"/>
      <c r="L412" s="324"/>
      <c r="M412" s="324"/>
      <c r="N412" s="324"/>
      <c r="O412" s="324"/>
      <c r="P412" s="324"/>
      <c r="Q412" s="324"/>
      <c r="R412" s="324"/>
      <c r="S412" s="324"/>
      <c r="T412" s="324"/>
      <c r="U412" s="324"/>
      <c r="V412" s="324"/>
      <c r="W412" s="324"/>
      <c r="X412" s="325"/>
      <c r="Y412" s="299"/>
      <c r="Z412" s="300"/>
      <c r="AA412" s="301"/>
    </row>
    <row r="413" spans="1:27" s="62" customFormat="1" ht="15" customHeight="1">
      <c r="B413" s="292"/>
      <c r="C413" s="326"/>
      <c r="D413" s="327"/>
      <c r="E413" s="327"/>
      <c r="F413" s="327"/>
      <c r="G413" s="327"/>
      <c r="H413" s="327"/>
      <c r="I413" s="327"/>
      <c r="J413" s="327"/>
      <c r="K413" s="327"/>
      <c r="L413" s="327"/>
      <c r="M413" s="327"/>
      <c r="N413" s="327"/>
      <c r="O413" s="327"/>
      <c r="P413" s="327"/>
      <c r="Q413" s="327"/>
      <c r="R413" s="327"/>
      <c r="S413" s="327"/>
      <c r="T413" s="327"/>
      <c r="U413" s="327"/>
      <c r="V413" s="327"/>
      <c r="W413" s="327"/>
      <c r="X413" s="328"/>
      <c r="Y413" s="305"/>
      <c r="Z413" s="306"/>
      <c r="AA413" s="307"/>
    </row>
    <row r="414" spans="1:27" s="62" customFormat="1" ht="15" customHeight="1">
      <c r="B414" s="291" t="s">
        <v>11</v>
      </c>
      <c r="C414" s="323" t="s">
        <v>340</v>
      </c>
      <c r="D414" s="324"/>
      <c r="E414" s="324"/>
      <c r="F414" s="324"/>
      <c r="G414" s="324"/>
      <c r="H414" s="324"/>
      <c r="I414" s="324"/>
      <c r="J414" s="324"/>
      <c r="K414" s="324"/>
      <c r="L414" s="324"/>
      <c r="M414" s="324"/>
      <c r="N414" s="324"/>
      <c r="O414" s="324"/>
      <c r="P414" s="324"/>
      <c r="Q414" s="324"/>
      <c r="R414" s="324"/>
      <c r="S414" s="324"/>
      <c r="T414" s="324"/>
      <c r="U414" s="324"/>
      <c r="V414" s="324"/>
      <c r="W414" s="324"/>
      <c r="X414" s="325"/>
      <c r="Y414" s="299"/>
      <c r="Z414" s="300"/>
      <c r="AA414" s="301"/>
    </row>
    <row r="415" spans="1:27" s="62" customFormat="1" ht="15" customHeight="1">
      <c r="B415" s="292"/>
      <c r="C415" s="326"/>
      <c r="D415" s="327"/>
      <c r="E415" s="327"/>
      <c r="F415" s="327"/>
      <c r="G415" s="327"/>
      <c r="H415" s="327"/>
      <c r="I415" s="327"/>
      <c r="J415" s="327"/>
      <c r="K415" s="327"/>
      <c r="L415" s="327"/>
      <c r="M415" s="327"/>
      <c r="N415" s="327"/>
      <c r="O415" s="327"/>
      <c r="P415" s="327"/>
      <c r="Q415" s="327"/>
      <c r="R415" s="327"/>
      <c r="S415" s="327"/>
      <c r="T415" s="327"/>
      <c r="U415" s="327"/>
      <c r="V415" s="327"/>
      <c r="W415" s="327"/>
      <c r="X415" s="328"/>
      <c r="Y415" s="305"/>
      <c r="Z415" s="306"/>
      <c r="AA415" s="307"/>
    </row>
    <row r="416" spans="1:27" s="62" customFormat="1" ht="15" customHeight="1">
      <c r="B416" s="291" t="s">
        <v>12</v>
      </c>
      <c r="C416" s="323" t="s">
        <v>339</v>
      </c>
      <c r="D416" s="324"/>
      <c r="E416" s="324"/>
      <c r="F416" s="324"/>
      <c r="G416" s="324"/>
      <c r="H416" s="324"/>
      <c r="I416" s="324"/>
      <c r="J416" s="324"/>
      <c r="K416" s="324"/>
      <c r="L416" s="324"/>
      <c r="M416" s="324"/>
      <c r="N416" s="324"/>
      <c r="O416" s="324"/>
      <c r="P416" s="324"/>
      <c r="Q416" s="324"/>
      <c r="R416" s="324"/>
      <c r="S416" s="324"/>
      <c r="T416" s="324"/>
      <c r="U416" s="324"/>
      <c r="V416" s="324"/>
      <c r="W416" s="324"/>
      <c r="X416" s="325"/>
      <c r="Y416" s="299"/>
      <c r="Z416" s="300"/>
      <c r="AA416" s="301"/>
    </row>
    <row r="417" spans="1:27" s="62" customFormat="1" ht="15" customHeight="1">
      <c r="B417" s="292"/>
      <c r="C417" s="326"/>
      <c r="D417" s="327"/>
      <c r="E417" s="327"/>
      <c r="F417" s="327"/>
      <c r="G417" s="327"/>
      <c r="H417" s="327"/>
      <c r="I417" s="327"/>
      <c r="J417" s="327"/>
      <c r="K417" s="327"/>
      <c r="L417" s="327"/>
      <c r="M417" s="327"/>
      <c r="N417" s="327"/>
      <c r="O417" s="327"/>
      <c r="P417" s="327"/>
      <c r="Q417" s="327"/>
      <c r="R417" s="327"/>
      <c r="S417" s="327"/>
      <c r="T417" s="327"/>
      <c r="U417" s="327"/>
      <c r="V417" s="327"/>
      <c r="W417" s="327"/>
      <c r="X417" s="328"/>
      <c r="Y417" s="305"/>
      <c r="Z417" s="306"/>
      <c r="AA417" s="307"/>
    </row>
    <row r="418" spans="1:27" s="62" customFormat="1" ht="13" customHeight="1">
      <c r="B418" s="43"/>
      <c r="C418" s="286"/>
      <c r="D418" s="286"/>
      <c r="E418" s="286"/>
      <c r="F418" s="286"/>
      <c r="G418" s="286"/>
      <c r="H418" s="286"/>
      <c r="I418" s="286"/>
      <c r="J418" s="286"/>
      <c r="K418" s="286"/>
      <c r="L418" s="286"/>
      <c r="M418" s="286"/>
      <c r="N418" s="286"/>
      <c r="O418" s="286"/>
      <c r="P418" s="286"/>
      <c r="Q418" s="286"/>
      <c r="R418" s="286"/>
      <c r="S418" s="286"/>
      <c r="T418" s="286"/>
      <c r="U418" s="286"/>
      <c r="V418" s="286"/>
      <c r="W418" s="286"/>
      <c r="X418" s="286"/>
      <c r="Y418" s="281"/>
      <c r="Z418" s="281"/>
      <c r="AA418" s="281"/>
    </row>
    <row r="419" spans="1:27" s="7" customFormat="1" ht="18" customHeight="1">
      <c r="A419" s="4" t="s">
        <v>347</v>
      </c>
      <c r="B419" s="5"/>
      <c r="C419" s="6"/>
      <c r="D419" s="6"/>
      <c r="E419" s="6"/>
      <c r="F419" s="6"/>
      <c r="G419" s="6"/>
      <c r="H419" s="6"/>
      <c r="I419" s="6"/>
      <c r="J419" s="1"/>
      <c r="K419" s="1"/>
      <c r="L419" s="1"/>
      <c r="M419" s="1"/>
      <c r="N419" s="1"/>
      <c r="O419" s="1"/>
      <c r="P419" s="1"/>
      <c r="Q419" s="1"/>
      <c r="R419" s="1"/>
      <c r="S419" s="1"/>
      <c r="T419" s="1"/>
      <c r="U419" s="1"/>
      <c r="V419" s="1"/>
      <c r="W419" s="1"/>
      <c r="Y419" s="60"/>
      <c r="Z419" s="60"/>
      <c r="AA419" s="60"/>
    </row>
    <row r="420" spans="1:27" ht="15" customHeight="1">
      <c r="A420" s="8"/>
      <c r="B420" s="291" t="s">
        <v>39</v>
      </c>
      <c r="C420" s="293" t="s">
        <v>233</v>
      </c>
      <c r="D420" s="294"/>
      <c r="E420" s="294"/>
      <c r="F420" s="294"/>
      <c r="G420" s="294"/>
      <c r="H420" s="294"/>
      <c r="I420" s="294"/>
      <c r="J420" s="294"/>
      <c r="K420" s="294"/>
      <c r="L420" s="294"/>
      <c r="M420" s="294"/>
      <c r="N420" s="294"/>
      <c r="O420" s="294"/>
      <c r="P420" s="294"/>
      <c r="Q420" s="294"/>
      <c r="R420" s="294"/>
      <c r="S420" s="294"/>
      <c r="T420" s="294"/>
      <c r="U420" s="294"/>
      <c r="V420" s="294"/>
      <c r="W420" s="294"/>
      <c r="X420" s="295"/>
      <c r="Y420" s="299"/>
      <c r="Z420" s="300"/>
      <c r="AA420" s="301"/>
    </row>
    <row r="421" spans="1:27" ht="15" customHeight="1">
      <c r="A421" s="8"/>
      <c r="B421" s="292"/>
      <c r="C421" s="296"/>
      <c r="D421" s="297"/>
      <c r="E421" s="297"/>
      <c r="F421" s="297"/>
      <c r="G421" s="297"/>
      <c r="H421" s="297"/>
      <c r="I421" s="297"/>
      <c r="J421" s="297"/>
      <c r="K421" s="297"/>
      <c r="L421" s="297"/>
      <c r="M421" s="297"/>
      <c r="N421" s="297"/>
      <c r="O421" s="297"/>
      <c r="P421" s="297"/>
      <c r="Q421" s="297"/>
      <c r="R421" s="297"/>
      <c r="S421" s="297"/>
      <c r="T421" s="297"/>
      <c r="U421" s="297"/>
      <c r="V421" s="297"/>
      <c r="W421" s="297"/>
      <c r="X421" s="298"/>
      <c r="Y421" s="302"/>
      <c r="Z421" s="303"/>
      <c r="AA421" s="304"/>
    </row>
    <row r="422" spans="1:27" ht="12.75" customHeight="1">
      <c r="A422" s="8"/>
      <c r="B422" s="90"/>
      <c r="C422" s="91"/>
      <c r="D422" s="92"/>
      <c r="E422" s="92"/>
      <c r="F422" s="92"/>
      <c r="G422" s="92"/>
      <c r="H422" s="92"/>
      <c r="I422" s="92"/>
      <c r="J422" s="91"/>
      <c r="K422" s="91"/>
      <c r="L422" s="91"/>
      <c r="M422" s="91"/>
      <c r="N422" s="91"/>
      <c r="O422" s="91"/>
      <c r="P422" s="91"/>
      <c r="Q422" s="91"/>
      <c r="R422" s="91"/>
      <c r="S422" s="91"/>
      <c r="T422" s="91"/>
      <c r="U422" s="91"/>
      <c r="V422" s="91"/>
      <c r="W422" s="91"/>
      <c r="X422" s="20"/>
      <c r="Y422" s="280"/>
      <c r="Z422" s="280"/>
      <c r="AA422" s="280"/>
    </row>
    <row r="423" spans="1:27" s="7" customFormat="1" ht="18" customHeight="1">
      <c r="A423" s="4" t="s">
        <v>348</v>
      </c>
      <c r="B423" s="5"/>
      <c r="C423" s="6"/>
      <c r="D423" s="6"/>
      <c r="E423" s="6"/>
      <c r="F423" s="6"/>
      <c r="G423" s="6"/>
      <c r="H423" s="6"/>
      <c r="I423" s="6"/>
      <c r="J423" s="1"/>
      <c r="K423" s="1"/>
      <c r="L423" s="1"/>
      <c r="M423" s="1"/>
      <c r="N423" s="1"/>
      <c r="O423" s="1"/>
      <c r="P423" s="1"/>
      <c r="Q423" s="1"/>
      <c r="R423" s="1"/>
      <c r="S423" s="1"/>
      <c r="T423" s="1"/>
      <c r="U423" s="1"/>
      <c r="V423" s="1"/>
      <c r="W423" s="1"/>
      <c r="Y423" s="60"/>
      <c r="Z423" s="60"/>
      <c r="AA423" s="60"/>
    </row>
    <row r="424" spans="1:27" ht="10.5" customHeight="1">
      <c r="A424" s="8"/>
      <c r="B424" s="291" t="s">
        <v>39</v>
      </c>
      <c r="C424" s="293" t="s">
        <v>234</v>
      </c>
      <c r="D424" s="294"/>
      <c r="E424" s="294"/>
      <c r="F424" s="294"/>
      <c r="G424" s="294"/>
      <c r="H424" s="294"/>
      <c r="I424" s="294"/>
      <c r="J424" s="294"/>
      <c r="K424" s="294"/>
      <c r="L424" s="294"/>
      <c r="M424" s="294"/>
      <c r="N424" s="294"/>
      <c r="O424" s="294"/>
      <c r="P424" s="294"/>
      <c r="Q424" s="294"/>
      <c r="R424" s="294"/>
      <c r="S424" s="294"/>
      <c r="T424" s="294"/>
      <c r="U424" s="294"/>
      <c r="V424" s="294"/>
      <c r="W424" s="294"/>
      <c r="X424" s="295"/>
      <c r="Y424" s="299"/>
      <c r="Z424" s="300"/>
      <c r="AA424" s="301"/>
    </row>
    <row r="425" spans="1:27" ht="10.5" customHeight="1">
      <c r="A425" s="8"/>
      <c r="B425" s="292"/>
      <c r="C425" s="296"/>
      <c r="D425" s="297"/>
      <c r="E425" s="297"/>
      <c r="F425" s="297"/>
      <c r="G425" s="297"/>
      <c r="H425" s="297"/>
      <c r="I425" s="297"/>
      <c r="J425" s="297"/>
      <c r="K425" s="297"/>
      <c r="L425" s="297"/>
      <c r="M425" s="297"/>
      <c r="N425" s="297"/>
      <c r="O425" s="297"/>
      <c r="P425" s="297"/>
      <c r="Q425" s="297"/>
      <c r="R425" s="297"/>
      <c r="S425" s="297"/>
      <c r="T425" s="297"/>
      <c r="U425" s="297"/>
      <c r="V425" s="297"/>
      <c r="W425" s="297"/>
      <c r="X425" s="298"/>
      <c r="Y425" s="305"/>
      <c r="Z425" s="306"/>
      <c r="AA425" s="307"/>
    </row>
    <row r="426" spans="1:27" s="100" customFormat="1" ht="15" customHeight="1">
      <c r="A426" s="96"/>
      <c r="B426" s="291" t="s">
        <v>40</v>
      </c>
      <c r="C426" s="351" t="s">
        <v>235</v>
      </c>
      <c r="D426" s="352"/>
      <c r="E426" s="352"/>
      <c r="F426" s="352"/>
      <c r="G426" s="352"/>
      <c r="H426" s="352"/>
      <c r="I426" s="352"/>
      <c r="J426" s="352"/>
      <c r="K426" s="352"/>
      <c r="L426" s="352"/>
      <c r="M426" s="352"/>
      <c r="N426" s="352"/>
      <c r="O426" s="352"/>
      <c r="P426" s="352"/>
      <c r="Q426" s="352"/>
      <c r="R426" s="352"/>
      <c r="S426" s="352"/>
      <c r="T426" s="352"/>
      <c r="U426" s="352"/>
      <c r="V426" s="352"/>
      <c r="W426" s="352"/>
      <c r="X426" s="353"/>
      <c r="Y426" s="97"/>
      <c r="Z426" s="98"/>
      <c r="AA426" s="99"/>
    </row>
    <row r="427" spans="1:27" s="100" customFormat="1" ht="15" customHeight="1">
      <c r="A427" s="96"/>
      <c r="B427" s="349"/>
      <c r="C427" s="551"/>
      <c r="D427" s="552"/>
      <c r="E427" s="552"/>
      <c r="F427" s="552"/>
      <c r="G427" s="552"/>
      <c r="H427" s="552"/>
      <c r="I427" s="552"/>
      <c r="J427" s="552"/>
      <c r="K427" s="552"/>
      <c r="L427" s="552"/>
      <c r="M427" s="552"/>
      <c r="N427" s="552"/>
      <c r="O427" s="552"/>
      <c r="P427" s="552"/>
      <c r="Q427" s="552"/>
      <c r="R427" s="552"/>
      <c r="S427" s="552"/>
      <c r="T427" s="552"/>
      <c r="U427" s="552"/>
      <c r="V427" s="552"/>
      <c r="W427" s="552"/>
      <c r="X427" s="553"/>
      <c r="Y427" s="101"/>
      <c r="Z427" s="102"/>
      <c r="AA427" s="103"/>
    </row>
    <row r="428" spans="1:27" ht="13.5" customHeight="1">
      <c r="A428" s="8"/>
      <c r="B428" s="349"/>
      <c r="C428" s="76"/>
      <c r="D428" s="436" t="s">
        <v>251</v>
      </c>
      <c r="E428" s="437"/>
      <c r="F428" s="437"/>
      <c r="G428" s="437"/>
      <c r="H428" s="437"/>
      <c r="I428" s="437"/>
      <c r="J428" s="437"/>
      <c r="K428" s="437"/>
      <c r="L428" s="437"/>
      <c r="M428" s="437"/>
      <c r="N428" s="437"/>
      <c r="O428" s="437"/>
      <c r="P428" s="437"/>
      <c r="Q428" s="437"/>
      <c r="R428" s="437"/>
      <c r="S428" s="437"/>
      <c r="T428" s="437"/>
      <c r="U428" s="437"/>
      <c r="V428" s="437"/>
      <c r="W428" s="437"/>
      <c r="X428" s="438"/>
      <c r="Y428" s="299"/>
      <c r="Z428" s="301"/>
      <c r="AA428" s="282"/>
    </row>
    <row r="429" spans="1:27" ht="13.5" customHeight="1">
      <c r="A429" s="8"/>
      <c r="B429" s="349"/>
      <c r="C429" s="76"/>
      <c r="D429" s="439"/>
      <c r="E429" s="440"/>
      <c r="F429" s="440"/>
      <c r="G429" s="440"/>
      <c r="H429" s="440"/>
      <c r="I429" s="440"/>
      <c r="J429" s="440"/>
      <c r="K429" s="440"/>
      <c r="L429" s="440"/>
      <c r="M429" s="440"/>
      <c r="N429" s="440"/>
      <c r="O429" s="440"/>
      <c r="P429" s="440"/>
      <c r="Q429" s="440"/>
      <c r="R429" s="440"/>
      <c r="S429" s="440"/>
      <c r="T429" s="440"/>
      <c r="U429" s="440"/>
      <c r="V429" s="440"/>
      <c r="W429" s="440"/>
      <c r="X429" s="441"/>
      <c r="Y429" s="302"/>
      <c r="Z429" s="304"/>
      <c r="AA429" s="282"/>
    </row>
    <row r="430" spans="1:27" ht="13.5" customHeight="1">
      <c r="A430" s="8"/>
      <c r="B430" s="349"/>
      <c r="C430" s="104"/>
      <c r="D430" s="105" t="s">
        <v>236</v>
      </c>
      <c r="E430" s="76" t="s">
        <v>240</v>
      </c>
      <c r="F430" s="76"/>
      <c r="G430" s="76"/>
      <c r="H430" s="76"/>
      <c r="I430" s="76"/>
      <c r="J430" s="76"/>
      <c r="K430" s="76"/>
      <c r="L430" s="76"/>
      <c r="M430" s="76"/>
      <c r="N430" s="76"/>
      <c r="O430" s="76"/>
      <c r="P430" s="76"/>
      <c r="Q430" s="76"/>
      <c r="R430" s="76"/>
      <c r="S430" s="76"/>
      <c r="T430" s="76"/>
      <c r="U430" s="76"/>
      <c r="V430" s="76"/>
      <c r="W430" s="76"/>
      <c r="X430" s="106"/>
      <c r="Y430" s="302"/>
      <c r="Z430" s="304"/>
      <c r="AA430" s="282"/>
    </row>
    <row r="431" spans="1:27" ht="13.5" customHeight="1">
      <c r="A431" s="8"/>
      <c r="B431" s="349"/>
      <c r="C431" s="104"/>
      <c r="D431" s="107" t="s">
        <v>237</v>
      </c>
      <c r="E431" s="2" t="s">
        <v>241</v>
      </c>
      <c r="F431" s="2"/>
      <c r="G431" s="2"/>
      <c r="H431" s="2"/>
      <c r="I431" s="2"/>
      <c r="J431" s="2"/>
      <c r="K431" s="2"/>
      <c r="L431" s="2"/>
      <c r="M431" s="2"/>
      <c r="N431" s="2"/>
      <c r="O431" s="2"/>
      <c r="P431" s="2"/>
      <c r="Q431" s="2"/>
      <c r="R431" s="2"/>
      <c r="S431" s="2"/>
      <c r="T431" s="2"/>
      <c r="U431" s="2"/>
      <c r="V431" s="2"/>
      <c r="W431" s="108"/>
      <c r="X431" s="109"/>
      <c r="Y431" s="305"/>
      <c r="Z431" s="307"/>
      <c r="AA431" s="282"/>
    </row>
    <row r="432" spans="1:27" ht="13.5" customHeight="1">
      <c r="A432" s="8"/>
      <c r="B432" s="349"/>
      <c r="C432" s="104"/>
      <c r="D432" s="582" t="s">
        <v>250</v>
      </c>
      <c r="E432" s="583"/>
      <c r="F432" s="583"/>
      <c r="G432" s="583"/>
      <c r="H432" s="583"/>
      <c r="I432" s="583"/>
      <c r="J432" s="583"/>
      <c r="K432" s="583"/>
      <c r="L432" s="583"/>
      <c r="M432" s="583"/>
      <c r="N432" s="583"/>
      <c r="O432" s="583"/>
      <c r="P432" s="583"/>
      <c r="Q432" s="583"/>
      <c r="R432" s="583"/>
      <c r="S432" s="583"/>
      <c r="T432" s="583"/>
      <c r="U432" s="583"/>
      <c r="V432" s="583"/>
      <c r="W432" s="583"/>
      <c r="X432" s="584"/>
      <c r="Y432" s="299"/>
      <c r="Z432" s="301"/>
      <c r="AA432" s="282"/>
    </row>
    <row r="433" spans="1:27" ht="13.5" customHeight="1">
      <c r="A433" s="8"/>
      <c r="B433" s="349"/>
      <c r="C433" s="104"/>
      <c r="D433" s="105" t="s">
        <v>238</v>
      </c>
      <c r="E433" s="363" t="s">
        <v>249</v>
      </c>
      <c r="F433" s="363"/>
      <c r="G433" s="363"/>
      <c r="H433" s="363"/>
      <c r="I433" s="363"/>
      <c r="J433" s="363"/>
      <c r="K433" s="363"/>
      <c r="L433" s="363"/>
      <c r="M433" s="363"/>
      <c r="N433" s="363"/>
      <c r="O433" s="363"/>
      <c r="P433" s="363"/>
      <c r="Q433" s="363"/>
      <c r="R433" s="363"/>
      <c r="S433" s="363"/>
      <c r="T433" s="363"/>
      <c r="U433" s="363"/>
      <c r="V433" s="363"/>
      <c r="W433" s="363"/>
      <c r="X433" s="364"/>
      <c r="Y433" s="302"/>
      <c r="Z433" s="304"/>
      <c r="AA433" s="282"/>
    </row>
    <row r="434" spans="1:27" ht="13.5" customHeight="1">
      <c r="A434" s="8"/>
      <c r="B434" s="349"/>
      <c r="C434" s="104"/>
      <c r="D434" s="105"/>
      <c r="E434" s="363"/>
      <c r="F434" s="363"/>
      <c r="G434" s="363"/>
      <c r="H434" s="363"/>
      <c r="I434" s="363"/>
      <c r="J434" s="363"/>
      <c r="K434" s="363"/>
      <c r="L434" s="363"/>
      <c r="M434" s="363"/>
      <c r="N434" s="363"/>
      <c r="O434" s="363"/>
      <c r="P434" s="363"/>
      <c r="Q434" s="363"/>
      <c r="R434" s="363"/>
      <c r="S434" s="363"/>
      <c r="T434" s="363"/>
      <c r="U434" s="363"/>
      <c r="V434" s="363"/>
      <c r="W434" s="363"/>
      <c r="X434" s="364"/>
      <c r="Y434" s="302"/>
      <c r="Z434" s="304"/>
      <c r="AA434" s="282"/>
    </row>
    <row r="435" spans="1:27" ht="13.5" customHeight="1">
      <c r="A435" s="8"/>
      <c r="B435" s="349"/>
      <c r="C435" s="104"/>
      <c r="D435" s="105" t="s">
        <v>239</v>
      </c>
      <c r="E435" s="363" t="s">
        <v>556</v>
      </c>
      <c r="F435" s="363"/>
      <c r="G435" s="363"/>
      <c r="H435" s="363"/>
      <c r="I435" s="363"/>
      <c r="J435" s="363"/>
      <c r="K435" s="363"/>
      <c r="L435" s="363"/>
      <c r="M435" s="363"/>
      <c r="N435" s="363"/>
      <c r="O435" s="363"/>
      <c r="P435" s="363"/>
      <c r="Q435" s="363"/>
      <c r="R435" s="363"/>
      <c r="S435" s="363"/>
      <c r="T435" s="363"/>
      <c r="U435" s="363"/>
      <c r="V435" s="363"/>
      <c r="W435" s="363"/>
      <c r="X435" s="364"/>
      <c r="Y435" s="302"/>
      <c r="Z435" s="304"/>
      <c r="AA435" s="282"/>
    </row>
    <row r="436" spans="1:27" ht="13.5" customHeight="1">
      <c r="A436" s="8"/>
      <c r="B436" s="349"/>
      <c r="C436" s="104"/>
      <c r="D436" s="105"/>
      <c r="E436" s="363"/>
      <c r="F436" s="363"/>
      <c r="G436" s="363"/>
      <c r="H436" s="363"/>
      <c r="I436" s="363"/>
      <c r="J436" s="363"/>
      <c r="K436" s="363"/>
      <c r="L436" s="363"/>
      <c r="M436" s="363"/>
      <c r="N436" s="363"/>
      <c r="O436" s="363"/>
      <c r="P436" s="363"/>
      <c r="Q436" s="363"/>
      <c r="R436" s="363"/>
      <c r="S436" s="363"/>
      <c r="T436" s="363"/>
      <c r="U436" s="363"/>
      <c r="V436" s="363"/>
      <c r="W436" s="363"/>
      <c r="X436" s="364"/>
      <c r="Y436" s="302"/>
      <c r="Z436" s="304"/>
      <c r="AA436" s="282"/>
    </row>
    <row r="437" spans="1:27" ht="13.5" customHeight="1">
      <c r="A437" s="8"/>
      <c r="B437" s="349"/>
      <c r="C437" s="104"/>
      <c r="D437" s="105" t="s">
        <v>571</v>
      </c>
      <c r="E437" s="76" t="s">
        <v>242</v>
      </c>
      <c r="F437" s="76"/>
      <c r="G437" s="76"/>
      <c r="H437" s="76"/>
      <c r="I437" s="76"/>
      <c r="J437" s="76"/>
      <c r="K437" s="76"/>
      <c r="L437" s="76"/>
      <c r="M437" s="76"/>
      <c r="N437" s="76"/>
      <c r="O437" s="76"/>
      <c r="P437" s="76"/>
      <c r="Q437" s="76"/>
      <c r="R437" s="76"/>
      <c r="S437" s="76"/>
      <c r="T437" s="76"/>
      <c r="U437" s="76"/>
      <c r="V437" s="76"/>
      <c r="W437" s="76"/>
      <c r="X437" s="106"/>
      <c r="Y437" s="302"/>
      <c r="Z437" s="304"/>
      <c r="AA437" s="282"/>
    </row>
    <row r="438" spans="1:27" ht="13.5" customHeight="1">
      <c r="A438" s="8"/>
      <c r="B438" s="349"/>
      <c r="C438" s="110"/>
      <c r="D438" s="105" t="s">
        <v>572</v>
      </c>
      <c r="E438" s="76" t="s">
        <v>243</v>
      </c>
      <c r="F438" s="76"/>
      <c r="G438" s="76"/>
      <c r="H438" s="76"/>
      <c r="I438" s="76"/>
      <c r="J438" s="76"/>
      <c r="K438" s="76"/>
      <c r="L438" s="76"/>
      <c r="M438" s="76"/>
      <c r="N438" s="76"/>
      <c r="O438" s="76"/>
      <c r="P438" s="76"/>
      <c r="Q438" s="76"/>
      <c r="R438" s="76"/>
      <c r="S438" s="76"/>
      <c r="T438" s="76"/>
      <c r="U438" s="76"/>
      <c r="V438" s="76"/>
      <c r="W438" s="76"/>
      <c r="X438" s="106"/>
      <c r="Y438" s="302"/>
      <c r="Z438" s="304"/>
      <c r="AA438" s="282"/>
    </row>
    <row r="439" spans="1:27" ht="13.5" customHeight="1">
      <c r="A439" s="8"/>
      <c r="B439" s="349"/>
      <c r="C439" s="110"/>
      <c r="D439" s="107" t="s">
        <v>573</v>
      </c>
      <c r="E439" s="2" t="s">
        <v>244</v>
      </c>
      <c r="F439" s="2"/>
      <c r="G439" s="2"/>
      <c r="H439" s="2"/>
      <c r="I439" s="2"/>
      <c r="J439" s="2"/>
      <c r="K439" s="2"/>
      <c r="L439" s="2"/>
      <c r="M439" s="2"/>
      <c r="N439" s="2"/>
      <c r="O439" s="2"/>
      <c r="P439" s="2"/>
      <c r="Q439" s="2"/>
      <c r="R439" s="2"/>
      <c r="S439" s="2"/>
      <c r="T439" s="2"/>
      <c r="U439" s="2"/>
      <c r="V439" s="2"/>
      <c r="W439" s="2"/>
      <c r="X439" s="111"/>
      <c r="Y439" s="305"/>
      <c r="Z439" s="307"/>
      <c r="AA439" s="282"/>
    </row>
    <row r="440" spans="1:27" ht="13.5" customHeight="1">
      <c r="A440" s="8"/>
      <c r="B440" s="349"/>
      <c r="C440" s="110"/>
      <c r="D440" s="112" t="s">
        <v>101</v>
      </c>
      <c r="E440" s="113"/>
      <c r="F440" s="114"/>
      <c r="G440" s="114"/>
      <c r="H440" s="114"/>
      <c r="I440" s="114"/>
      <c r="J440" s="114"/>
      <c r="K440" s="114"/>
      <c r="L440" s="114"/>
      <c r="M440" s="114"/>
      <c r="N440" s="114"/>
      <c r="O440" s="114"/>
      <c r="P440" s="114"/>
      <c r="Q440" s="91"/>
      <c r="R440" s="91"/>
      <c r="S440" s="91"/>
      <c r="T440" s="91"/>
      <c r="U440" s="91"/>
      <c r="V440" s="91"/>
      <c r="W440" s="91"/>
      <c r="X440" s="115"/>
      <c r="Y440" s="299"/>
      <c r="Z440" s="301"/>
      <c r="AA440" s="282"/>
    </row>
    <row r="441" spans="1:27" ht="13.5" customHeight="1">
      <c r="A441" s="8"/>
      <c r="B441" s="349"/>
      <c r="C441" s="110"/>
      <c r="D441" s="105" t="s">
        <v>574</v>
      </c>
      <c r="E441" s="76" t="s">
        <v>245</v>
      </c>
      <c r="F441" s="76"/>
      <c r="G441" s="76"/>
      <c r="H441" s="76"/>
      <c r="I441" s="76"/>
      <c r="J441" s="76"/>
      <c r="K441" s="76"/>
      <c r="L441" s="76"/>
      <c r="M441" s="76"/>
      <c r="N441" s="76"/>
      <c r="O441" s="76"/>
      <c r="P441" s="76"/>
      <c r="Q441" s="76"/>
      <c r="R441" s="76"/>
      <c r="S441" s="76"/>
      <c r="T441" s="76"/>
      <c r="U441" s="76"/>
      <c r="V441" s="76"/>
      <c r="W441" s="76"/>
      <c r="X441" s="106"/>
      <c r="Y441" s="302"/>
      <c r="Z441" s="304"/>
      <c r="AA441" s="282"/>
    </row>
    <row r="442" spans="1:27" ht="13.5" customHeight="1">
      <c r="A442" s="8"/>
      <c r="B442" s="349"/>
      <c r="C442" s="110"/>
      <c r="D442" s="105" t="s">
        <v>575</v>
      </c>
      <c r="E442" s="76" t="s">
        <v>246</v>
      </c>
      <c r="F442" s="76"/>
      <c r="G442" s="76"/>
      <c r="H442" s="76"/>
      <c r="I442" s="76"/>
      <c r="J442" s="76"/>
      <c r="K442" s="76"/>
      <c r="L442" s="76"/>
      <c r="M442" s="76"/>
      <c r="N442" s="76"/>
      <c r="O442" s="76"/>
      <c r="P442" s="76"/>
      <c r="Q442" s="76"/>
      <c r="R442" s="76"/>
      <c r="S442" s="76"/>
      <c r="T442" s="76"/>
      <c r="U442" s="76"/>
      <c r="V442" s="76"/>
      <c r="W442" s="76"/>
      <c r="X442" s="106"/>
      <c r="Y442" s="302"/>
      <c r="Z442" s="304"/>
      <c r="AA442" s="282"/>
    </row>
    <row r="443" spans="1:27" ht="13.5" customHeight="1">
      <c r="A443" s="8"/>
      <c r="B443" s="349"/>
      <c r="C443" s="110"/>
      <c r="D443" s="105" t="s">
        <v>576</v>
      </c>
      <c r="E443" s="76" t="s">
        <v>247</v>
      </c>
      <c r="F443" s="76"/>
      <c r="G443" s="76"/>
      <c r="H443" s="76"/>
      <c r="I443" s="76"/>
      <c r="J443" s="76"/>
      <c r="K443" s="76"/>
      <c r="L443" s="76"/>
      <c r="M443" s="76"/>
      <c r="N443" s="76"/>
      <c r="O443" s="76"/>
      <c r="P443" s="76"/>
      <c r="Q443" s="76"/>
      <c r="R443" s="76"/>
      <c r="S443" s="76"/>
      <c r="T443" s="76"/>
      <c r="U443" s="76"/>
      <c r="V443" s="76"/>
      <c r="W443" s="76"/>
      <c r="X443" s="106"/>
      <c r="Y443" s="302"/>
      <c r="Z443" s="304"/>
      <c r="AA443" s="282"/>
    </row>
    <row r="444" spans="1:27" ht="13.5" customHeight="1">
      <c r="A444" s="8"/>
      <c r="B444" s="292"/>
      <c r="C444" s="116"/>
      <c r="D444" s="107" t="s">
        <v>577</v>
      </c>
      <c r="E444" s="2" t="s">
        <v>248</v>
      </c>
      <c r="F444" s="2"/>
      <c r="G444" s="2"/>
      <c r="H444" s="2"/>
      <c r="I444" s="2"/>
      <c r="J444" s="2"/>
      <c r="K444" s="2"/>
      <c r="L444" s="2"/>
      <c r="M444" s="2"/>
      <c r="N444" s="2"/>
      <c r="O444" s="2"/>
      <c r="P444" s="2"/>
      <c r="Q444" s="2"/>
      <c r="R444" s="2"/>
      <c r="S444" s="2"/>
      <c r="T444" s="2"/>
      <c r="U444" s="2"/>
      <c r="V444" s="2"/>
      <c r="W444" s="2"/>
      <c r="X444" s="111"/>
      <c r="Y444" s="305"/>
      <c r="Z444" s="307"/>
      <c r="AA444" s="283"/>
    </row>
    <row r="445" spans="1:27" s="7" customFormat="1" ht="12.75" customHeight="1">
      <c r="A445" s="4"/>
      <c r="B445" s="28"/>
      <c r="C445" s="6"/>
      <c r="D445" s="6"/>
      <c r="E445" s="6"/>
      <c r="F445" s="6"/>
      <c r="G445" s="6"/>
      <c r="H445" s="6"/>
      <c r="I445" s="6"/>
      <c r="J445" s="1"/>
      <c r="K445" s="1"/>
      <c r="L445" s="1"/>
      <c r="M445" s="1"/>
      <c r="N445" s="1"/>
      <c r="O445" s="1"/>
      <c r="P445" s="1"/>
      <c r="Q445" s="1"/>
      <c r="R445" s="1"/>
      <c r="S445" s="1"/>
      <c r="T445" s="1"/>
      <c r="U445" s="1"/>
      <c r="V445" s="1"/>
      <c r="W445" s="1"/>
      <c r="Y445" s="60"/>
      <c r="Z445" s="60"/>
      <c r="AA445" s="60"/>
    </row>
    <row r="446" spans="1:27" s="7" customFormat="1" ht="18" customHeight="1">
      <c r="A446" s="4" t="s">
        <v>349</v>
      </c>
      <c r="B446" s="87"/>
      <c r="C446" s="6"/>
      <c r="D446" s="6"/>
      <c r="E446" s="6"/>
      <c r="F446" s="6"/>
      <c r="G446" s="6"/>
      <c r="H446" s="6"/>
      <c r="I446" s="6"/>
      <c r="J446" s="1"/>
      <c r="K446" s="1"/>
      <c r="L446" s="1"/>
      <c r="M446" s="1"/>
      <c r="N446" s="1"/>
      <c r="O446" s="1"/>
      <c r="P446" s="1"/>
      <c r="Q446" s="1"/>
      <c r="R446" s="1"/>
      <c r="S446" s="1"/>
      <c r="T446" s="1"/>
      <c r="U446" s="1"/>
      <c r="V446" s="1"/>
      <c r="W446" s="1"/>
      <c r="Y446" s="60"/>
      <c r="Z446" s="60"/>
      <c r="AA446" s="60"/>
    </row>
    <row r="447" spans="1:27" ht="11.25" customHeight="1">
      <c r="A447" s="8"/>
      <c r="B447" s="291" t="s">
        <v>39</v>
      </c>
      <c r="C447" s="293" t="s">
        <v>102</v>
      </c>
      <c r="D447" s="294"/>
      <c r="E447" s="294"/>
      <c r="F447" s="294"/>
      <c r="G447" s="294"/>
      <c r="H447" s="294"/>
      <c r="I447" s="294"/>
      <c r="J447" s="294"/>
      <c r="K447" s="294"/>
      <c r="L447" s="294"/>
      <c r="M447" s="294"/>
      <c r="N447" s="294"/>
      <c r="O447" s="294"/>
      <c r="P447" s="294"/>
      <c r="Q447" s="294"/>
      <c r="R447" s="294"/>
      <c r="S447" s="294"/>
      <c r="T447" s="294"/>
      <c r="U447" s="294"/>
      <c r="V447" s="294"/>
      <c r="W447" s="294"/>
      <c r="X447" s="295"/>
      <c r="Y447" s="299"/>
      <c r="Z447" s="300"/>
      <c r="AA447" s="301"/>
    </row>
    <row r="448" spans="1:27" ht="11.25" customHeight="1">
      <c r="A448" s="8"/>
      <c r="B448" s="292"/>
      <c r="C448" s="296"/>
      <c r="D448" s="297"/>
      <c r="E448" s="297"/>
      <c r="F448" s="297"/>
      <c r="G448" s="297"/>
      <c r="H448" s="297"/>
      <c r="I448" s="297"/>
      <c r="J448" s="297"/>
      <c r="K448" s="297"/>
      <c r="L448" s="297"/>
      <c r="M448" s="297"/>
      <c r="N448" s="297"/>
      <c r="O448" s="297"/>
      <c r="P448" s="297"/>
      <c r="Q448" s="297"/>
      <c r="R448" s="297"/>
      <c r="S448" s="297"/>
      <c r="T448" s="297"/>
      <c r="U448" s="297"/>
      <c r="V448" s="297"/>
      <c r="W448" s="297"/>
      <c r="X448" s="298"/>
      <c r="Y448" s="305"/>
      <c r="Z448" s="306"/>
      <c r="AA448" s="307"/>
    </row>
    <row r="449" spans="1:27" s="7" customFormat="1" ht="13" customHeight="1">
      <c r="A449" s="11"/>
      <c r="B449" s="51"/>
      <c r="C449" s="6"/>
      <c r="D449" s="6"/>
      <c r="E449" s="6"/>
      <c r="F449" s="6"/>
      <c r="G449" s="6"/>
      <c r="H449" s="6"/>
      <c r="I449" s="6"/>
      <c r="J449" s="1"/>
      <c r="K449" s="1"/>
      <c r="L449" s="1"/>
      <c r="M449" s="1"/>
      <c r="N449" s="1"/>
      <c r="O449" s="1"/>
      <c r="P449" s="1"/>
      <c r="Q449" s="1"/>
      <c r="R449" s="1"/>
      <c r="S449" s="1"/>
      <c r="T449" s="1"/>
      <c r="U449" s="1"/>
      <c r="V449" s="1"/>
      <c r="W449" s="1"/>
      <c r="X449" s="1"/>
      <c r="Y449" s="11"/>
      <c r="Z449" s="11"/>
      <c r="AA449" s="11"/>
    </row>
    <row r="450" spans="1:27" s="62" customFormat="1" ht="24" customHeight="1">
      <c r="A450" s="480" t="s">
        <v>139</v>
      </c>
      <c r="B450" s="480"/>
      <c r="C450" s="480"/>
      <c r="D450" s="480"/>
      <c r="E450" s="480"/>
      <c r="F450" s="480"/>
      <c r="G450" s="480"/>
      <c r="H450" s="480"/>
      <c r="I450" s="480"/>
      <c r="J450" s="480"/>
      <c r="K450" s="480"/>
      <c r="L450" s="480"/>
      <c r="M450" s="1"/>
      <c r="N450" s="1"/>
      <c r="O450" s="1"/>
      <c r="P450" s="1"/>
      <c r="Q450" s="1"/>
      <c r="R450" s="1"/>
      <c r="S450" s="1"/>
      <c r="T450" s="1"/>
      <c r="U450" s="1"/>
      <c r="V450" s="1"/>
      <c r="W450" s="1"/>
      <c r="X450" s="1"/>
      <c r="Y450" s="11"/>
      <c r="Z450" s="11"/>
      <c r="AA450" s="11"/>
    </row>
    <row r="451" spans="1:27" s="27" customFormat="1" ht="18" customHeight="1">
      <c r="A451" s="4" t="s">
        <v>294</v>
      </c>
      <c r="C451" s="117"/>
      <c r="D451" s="117"/>
      <c r="E451" s="117"/>
      <c r="F451" s="117"/>
      <c r="G451" s="117"/>
      <c r="L451" s="118"/>
    </row>
    <row r="452" spans="1:27" s="1" customFormat="1" ht="15" customHeight="1">
      <c r="B452" s="291" t="s">
        <v>39</v>
      </c>
      <c r="C452" s="351" t="s">
        <v>295</v>
      </c>
      <c r="D452" s="352"/>
      <c r="E452" s="352"/>
      <c r="F452" s="352"/>
      <c r="G452" s="352"/>
      <c r="H452" s="352"/>
      <c r="I452" s="352"/>
      <c r="J452" s="352"/>
      <c r="K452" s="352"/>
      <c r="L452" s="352"/>
      <c r="M452" s="352"/>
      <c r="N452" s="352"/>
      <c r="O452" s="352"/>
      <c r="P452" s="352"/>
      <c r="Q452" s="352"/>
      <c r="R452" s="352"/>
      <c r="S452" s="352"/>
      <c r="T452" s="352"/>
      <c r="U452" s="352"/>
      <c r="V452" s="352"/>
      <c r="W452" s="352"/>
      <c r="X452" s="353"/>
      <c r="Y452" s="469"/>
      <c r="Z452" s="312"/>
      <c r="AA452" s="313"/>
    </row>
    <row r="453" spans="1:27" s="1" customFormat="1" ht="15" customHeight="1">
      <c r="B453" s="349"/>
      <c r="C453" s="551"/>
      <c r="D453" s="552"/>
      <c r="E453" s="552"/>
      <c r="F453" s="552"/>
      <c r="G453" s="552"/>
      <c r="H453" s="552"/>
      <c r="I453" s="552"/>
      <c r="J453" s="552"/>
      <c r="K453" s="552"/>
      <c r="L453" s="552"/>
      <c r="M453" s="552"/>
      <c r="N453" s="552"/>
      <c r="O453" s="552"/>
      <c r="P453" s="552"/>
      <c r="Q453" s="552"/>
      <c r="R453" s="552"/>
      <c r="S453" s="552"/>
      <c r="T453" s="552"/>
      <c r="U453" s="552"/>
      <c r="V453" s="552"/>
      <c r="W453" s="552"/>
      <c r="X453" s="553"/>
      <c r="Y453" s="470"/>
      <c r="Z453" s="471"/>
      <c r="AA453" s="472"/>
    </row>
    <row r="454" spans="1:27" s="76" customFormat="1" ht="13.5" customHeight="1">
      <c r="B454" s="292"/>
      <c r="C454" s="354"/>
      <c r="D454" s="355"/>
      <c r="E454" s="355"/>
      <c r="F454" s="355"/>
      <c r="G454" s="355"/>
      <c r="H454" s="355"/>
      <c r="I454" s="355"/>
      <c r="J454" s="355"/>
      <c r="K454" s="355"/>
      <c r="L454" s="355"/>
      <c r="M454" s="355"/>
      <c r="N454" s="355"/>
      <c r="O454" s="355"/>
      <c r="P454" s="355"/>
      <c r="Q454" s="355"/>
      <c r="R454" s="355"/>
      <c r="S454" s="355"/>
      <c r="T454" s="355"/>
      <c r="U454" s="355"/>
      <c r="V454" s="355"/>
      <c r="W454" s="355"/>
      <c r="X454" s="356"/>
      <c r="Y454" s="314"/>
      <c r="Z454" s="315"/>
      <c r="AA454" s="316"/>
    </row>
    <row r="455" spans="1:27" s="1" customFormat="1" ht="12.75" customHeight="1">
      <c r="B455" s="29"/>
      <c r="D455" s="121"/>
    </row>
    <row r="456" spans="1:27" s="27" customFormat="1" ht="18" customHeight="1">
      <c r="A456" s="4" t="s">
        <v>290</v>
      </c>
      <c r="C456" s="117"/>
      <c r="D456" s="117"/>
      <c r="E456" s="117"/>
      <c r="F456" s="117"/>
      <c r="G456" s="117"/>
      <c r="L456" s="118"/>
    </row>
    <row r="457" spans="1:27" s="1" customFormat="1" ht="15" customHeight="1">
      <c r="B457" s="291" t="s">
        <v>39</v>
      </c>
      <c r="C457" s="351" t="s">
        <v>253</v>
      </c>
      <c r="D457" s="352"/>
      <c r="E457" s="352"/>
      <c r="F457" s="352"/>
      <c r="G457" s="352"/>
      <c r="H457" s="352"/>
      <c r="I457" s="352"/>
      <c r="J457" s="352"/>
      <c r="K457" s="352"/>
      <c r="L457" s="352"/>
      <c r="M457" s="352"/>
      <c r="N457" s="352"/>
      <c r="O457" s="352"/>
      <c r="P457" s="352"/>
      <c r="Q457" s="352"/>
      <c r="R457" s="352"/>
      <c r="S457" s="352"/>
      <c r="T457" s="352"/>
      <c r="U457" s="352"/>
      <c r="V457" s="352"/>
      <c r="W457" s="352"/>
      <c r="X457" s="353"/>
      <c r="Y457" s="469"/>
      <c r="Z457" s="312"/>
      <c r="AA457" s="313"/>
    </row>
    <row r="458" spans="1:27" s="1" customFormat="1" ht="15" customHeight="1">
      <c r="B458" s="349"/>
      <c r="C458" s="551"/>
      <c r="D458" s="552"/>
      <c r="E458" s="552"/>
      <c r="F458" s="552"/>
      <c r="G458" s="552"/>
      <c r="H458" s="552"/>
      <c r="I458" s="552"/>
      <c r="J458" s="552"/>
      <c r="K458" s="552"/>
      <c r="L458" s="552"/>
      <c r="M458" s="552"/>
      <c r="N458" s="552"/>
      <c r="O458" s="552"/>
      <c r="P458" s="552"/>
      <c r="Q458" s="552"/>
      <c r="R458" s="552"/>
      <c r="S458" s="552"/>
      <c r="T458" s="552"/>
      <c r="U458" s="552"/>
      <c r="V458" s="552"/>
      <c r="W458" s="552"/>
      <c r="X458" s="553"/>
      <c r="Y458" s="470"/>
      <c r="Z458" s="471"/>
      <c r="AA458" s="472"/>
    </row>
    <row r="459" spans="1:27" s="76" customFormat="1" ht="13.5" customHeight="1">
      <c r="B459" s="349"/>
      <c r="C459" s="119" t="s">
        <v>0</v>
      </c>
      <c r="D459" s="76" t="s">
        <v>1</v>
      </c>
      <c r="F459" s="65"/>
      <c r="W459" s="62"/>
      <c r="X459" s="62"/>
      <c r="Y459" s="470"/>
      <c r="Z459" s="471"/>
      <c r="AA459" s="472"/>
    </row>
    <row r="460" spans="1:27" s="76" customFormat="1" ht="13.5" customHeight="1">
      <c r="B460" s="349"/>
      <c r="C460" s="119" t="s">
        <v>0</v>
      </c>
      <c r="D460" s="76" t="s">
        <v>2</v>
      </c>
      <c r="F460" s="65"/>
      <c r="W460" s="62"/>
      <c r="X460" s="62"/>
      <c r="Y460" s="470"/>
      <c r="Z460" s="471"/>
      <c r="AA460" s="472"/>
    </row>
    <row r="461" spans="1:27" s="76" customFormat="1" ht="13.5" customHeight="1">
      <c r="B461" s="349"/>
      <c r="C461" s="119" t="s">
        <v>0</v>
      </c>
      <c r="D461" s="76" t="s">
        <v>3</v>
      </c>
      <c r="F461" s="65"/>
      <c r="W461" s="62"/>
      <c r="X461" s="62"/>
      <c r="Y461" s="470"/>
      <c r="Z461" s="471"/>
      <c r="AA461" s="472"/>
    </row>
    <row r="462" spans="1:27" s="76" customFormat="1" ht="13.5" customHeight="1">
      <c r="B462" s="292"/>
      <c r="C462" s="120" t="s">
        <v>0</v>
      </c>
      <c r="D462" s="2" t="s">
        <v>4</v>
      </c>
      <c r="E462" s="2"/>
      <c r="F462" s="89"/>
      <c r="G462" s="2"/>
      <c r="H462" s="2"/>
      <c r="I462" s="2"/>
      <c r="J462" s="2"/>
      <c r="K462" s="2"/>
      <c r="L462" s="2"/>
      <c r="M462" s="2"/>
      <c r="N462" s="2"/>
      <c r="O462" s="2"/>
      <c r="P462" s="2"/>
      <c r="Q462" s="2"/>
      <c r="R462" s="2"/>
      <c r="S462" s="2"/>
      <c r="T462" s="2"/>
      <c r="U462" s="2"/>
      <c r="V462" s="2"/>
      <c r="W462" s="73"/>
      <c r="X462" s="73"/>
      <c r="Y462" s="314"/>
      <c r="Z462" s="315"/>
      <c r="AA462" s="316"/>
    </row>
    <row r="463" spans="1:27" s="1" customFormat="1" ht="12.75" customHeight="1">
      <c r="B463" s="29"/>
      <c r="D463" s="121"/>
    </row>
    <row r="464" spans="1:27" s="27" customFormat="1" ht="18" customHeight="1">
      <c r="A464" s="4" t="s">
        <v>291</v>
      </c>
      <c r="C464" s="117"/>
      <c r="D464" s="117"/>
      <c r="E464" s="117"/>
      <c r="F464" s="117"/>
      <c r="G464" s="117"/>
      <c r="L464" s="117"/>
      <c r="O464" s="118"/>
    </row>
    <row r="465" spans="1:27" s="1" customFormat="1" ht="15" customHeight="1">
      <c r="B465" s="449" t="s">
        <v>9</v>
      </c>
      <c r="C465" s="293" t="s">
        <v>254</v>
      </c>
      <c r="D465" s="294"/>
      <c r="E465" s="294"/>
      <c r="F465" s="294"/>
      <c r="G465" s="294"/>
      <c r="H465" s="294"/>
      <c r="I465" s="294"/>
      <c r="J465" s="294"/>
      <c r="K465" s="294"/>
      <c r="L465" s="294"/>
      <c r="M465" s="294"/>
      <c r="N465" s="294"/>
      <c r="O465" s="294"/>
      <c r="P465" s="294"/>
      <c r="Q465" s="294"/>
      <c r="R465" s="294"/>
      <c r="S465" s="294"/>
      <c r="T465" s="294"/>
      <c r="U465" s="294"/>
      <c r="V465" s="294"/>
      <c r="W465" s="461"/>
      <c r="X465" s="462"/>
      <c r="Y465" s="448"/>
      <c r="Z465" s="312"/>
      <c r="AA465" s="313"/>
    </row>
    <row r="466" spans="1:27" s="1" customFormat="1" ht="15" customHeight="1">
      <c r="B466" s="450"/>
      <c r="C466" s="296"/>
      <c r="D466" s="297"/>
      <c r="E466" s="297"/>
      <c r="F466" s="297"/>
      <c r="G466" s="297"/>
      <c r="H466" s="297"/>
      <c r="I466" s="297"/>
      <c r="J466" s="297"/>
      <c r="K466" s="297"/>
      <c r="L466" s="297"/>
      <c r="M466" s="297"/>
      <c r="N466" s="297"/>
      <c r="O466" s="297"/>
      <c r="P466" s="297"/>
      <c r="Q466" s="297"/>
      <c r="R466" s="297"/>
      <c r="S466" s="297"/>
      <c r="T466" s="297"/>
      <c r="U466" s="297"/>
      <c r="V466" s="297"/>
      <c r="W466" s="467"/>
      <c r="X466" s="468"/>
      <c r="Y466" s="314"/>
      <c r="Z466" s="315"/>
      <c r="AA466" s="316"/>
    </row>
    <row r="467" spans="1:27" s="1" customFormat="1" ht="5.25" customHeight="1" thickBot="1">
      <c r="B467" s="29"/>
      <c r="C467" s="11"/>
      <c r="D467" s="11"/>
      <c r="E467" s="11"/>
    </row>
    <row r="468" spans="1:27" s="1" customFormat="1" ht="37.5" customHeight="1">
      <c r="B468" s="122"/>
      <c r="C468" s="123"/>
      <c r="D468" s="481" t="s">
        <v>255</v>
      </c>
      <c r="E468" s="482"/>
      <c r="F468" s="482"/>
      <c r="G468" s="482"/>
      <c r="H468" s="482"/>
      <c r="I468" s="482"/>
      <c r="J468" s="482"/>
      <c r="K468" s="482"/>
      <c r="L468" s="482"/>
      <c r="M468" s="482"/>
      <c r="N468" s="482"/>
      <c r="O468" s="482"/>
      <c r="P468" s="482"/>
      <c r="Q468" s="482"/>
      <c r="R468" s="482"/>
      <c r="S468" s="482"/>
      <c r="T468" s="482"/>
      <c r="U468" s="482"/>
      <c r="V468" s="482"/>
      <c r="W468" s="482"/>
      <c r="X468" s="482"/>
      <c r="Y468" s="482"/>
      <c r="Z468" s="482"/>
      <c r="AA468" s="483"/>
    </row>
    <row r="469" spans="1:27" s="1" customFormat="1" ht="37.5" customHeight="1" thickBot="1">
      <c r="B469" s="124"/>
      <c r="C469" s="125"/>
      <c r="D469" s="484"/>
      <c r="E469" s="484"/>
      <c r="F469" s="484"/>
      <c r="G469" s="484"/>
      <c r="H469" s="484"/>
      <c r="I469" s="484"/>
      <c r="J469" s="484"/>
      <c r="K469" s="484"/>
      <c r="L469" s="484"/>
      <c r="M469" s="484"/>
      <c r="N469" s="484"/>
      <c r="O469" s="484"/>
      <c r="P469" s="484"/>
      <c r="Q469" s="484"/>
      <c r="R469" s="484"/>
      <c r="S469" s="484"/>
      <c r="T469" s="484"/>
      <c r="U469" s="484"/>
      <c r="V469" s="484"/>
      <c r="W469" s="484"/>
      <c r="X469" s="484"/>
      <c r="Y469" s="484"/>
      <c r="Z469" s="484"/>
      <c r="AA469" s="485"/>
    </row>
    <row r="470" spans="1:27" s="1" customFormat="1" ht="12.75" customHeight="1">
      <c r="B470" s="29"/>
      <c r="D470" s="121"/>
    </row>
    <row r="471" spans="1:27" s="27" customFormat="1" ht="18" customHeight="1">
      <c r="A471" s="4" t="s">
        <v>292</v>
      </c>
      <c r="C471" s="117"/>
      <c r="D471" s="117"/>
      <c r="E471" s="117"/>
      <c r="F471" s="117"/>
      <c r="G471" s="117"/>
      <c r="L471" s="117"/>
      <c r="O471" s="118"/>
    </row>
    <row r="472" spans="1:27" s="1" customFormat="1" ht="11.25" customHeight="1">
      <c r="B472" s="449" t="s">
        <v>39</v>
      </c>
      <c r="C472" s="293" t="s">
        <v>283</v>
      </c>
      <c r="D472" s="294"/>
      <c r="E472" s="294"/>
      <c r="F472" s="294"/>
      <c r="G472" s="294"/>
      <c r="H472" s="294"/>
      <c r="I472" s="294"/>
      <c r="J472" s="294"/>
      <c r="K472" s="294"/>
      <c r="L472" s="294"/>
      <c r="M472" s="294"/>
      <c r="N472" s="294"/>
      <c r="O472" s="294"/>
      <c r="P472" s="294"/>
      <c r="Q472" s="294"/>
      <c r="R472" s="294"/>
      <c r="S472" s="294"/>
      <c r="T472" s="294"/>
      <c r="U472" s="294"/>
      <c r="V472" s="294"/>
      <c r="W472" s="294"/>
      <c r="X472" s="294"/>
      <c r="Y472" s="479"/>
      <c r="Z472" s="461"/>
      <c r="AA472" s="462"/>
    </row>
    <row r="473" spans="1:27" s="1" customFormat="1" ht="11.25" customHeight="1">
      <c r="B473" s="450"/>
      <c r="C473" s="296"/>
      <c r="D473" s="297"/>
      <c r="E473" s="297"/>
      <c r="F473" s="297"/>
      <c r="G473" s="297"/>
      <c r="H473" s="297"/>
      <c r="I473" s="297"/>
      <c r="J473" s="297"/>
      <c r="K473" s="297"/>
      <c r="L473" s="297"/>
      <c r="M473" s="297"/>
      <c r="N473" s="297"/>
      <c r="O473" s="297"/>
      <c r="P473" s="297"/>
      <c r="Q473" s="297"/>
      <c r="R473" s="297"/>
      <c r="S473" s="297"/>
      <c r="T473" s="297"/>
      <c r="U473" s="297"/>
      <c r="V473" s="297"/>
      <c r="W473" s="297"/>
      <c r="X473" s="297"/>
      <c r="Y473" s="466"/>
      <c r="Z473" s="467"/>
      <c r="AA473" s="468"/>
    </row>
    <row r="474" spans="1:27" s="126" customFormat="1" ht="6" customHeight="1">
      <c r="B474" s="127"/>
      <c r="D474" s="286"/>
      <c r="E474" s="286"/>
      <c r="F474" s="286"/>
      <c r="G474" s="286"/>
      <c r="H474" s="286"/>
      <c r="I474" s="286"/>
      <c r="J474" s="286"/>
      <c r="K474" s="286"/>
      <c r="L474" s="286"/>
      <c r="M474" s="286"/>
      <c r="N474" s="286"/>
      <c r="O474" s="286"/>
      <c r="P474" s="286"/>
      <c r="Q474" s="286"/>
      <c r="R474" s="286"/>
      <c r="S474" s="286"/>
      <c r="T474" s="286"/>
      <c r="U474" s="286"/>
      <c r="V474" s="286"/>
      <c r="W474" s="286"/>
      <c r="X474" s="286"/>
      <c r="Y474" s="286"/>
      <c r="Z474" s="286"/>
      <c r="AA474" s="286"/>
    </row>
    <row r="475" spans="1:27" s="126" customFormat="1" ht="12.75" customHeight="1">
      <c r="B475" s="442" t="s">
        <v>341</v>
      </c>
      <c r="C475" s="443"/>
      <c r="D475" s="443"/>
      <c r="E475" s="443"/>
      <c r="F475" s="443"/>
      <c r="G475" s="443"/>
      <c r="H475" s="443"/>
      <c r="I475" s="443"/>
      <c r="J475" s="443"/>
      <c r="K475" s="443"/>
      <c r="L475" s="443"/>
      <c r="M475" s="443"/>
      <c r="N475" s="443"/>
      <c r="O475" s="443"/>
      <c r="P475" s="443"/>
      <c r="Q475" s="443"/>
      <c r="R475" s="443"/>
      <c r="S475" s="443"/>
      <c r="T475" s="443"/>
      <c r="U475" s="443"/>
      <c r="V475" s="443"/>
      <c r="W475" s="443"/>
      <c r="X475" s="443"/>
      <c r="Y475" s="443"/>
      <c r="Z475" s="443"/>
      <c r="AA475" s="444"/>
    </row>
    <row r="476" spans="1:27" s="126" customFormat="1" ht="20.25" customHeight="1">
      <c r="B476" s="445"/>
      <c r="C476" s="446"/>
      <c r="D476" s="446"/>
      <c r="E476" s="446"/>
      <c r="F476" s="446"/>
      <c r="G476" s="446"/>
      <c r="H476" s="446"/>
      <c r="I476" s="446"/>
      <c r="J476" s="446"/>
      <c r="K476" s="446"/>
      <c r="L476" s="446"/>
      <c r="M476" s="446"/>
      <c r="N476" s="446"/>
      <c r="O476" s="446"/>
      <c r="P476" s="446"/>
      <c r="Q476" s="446"/>
      <c r="R476" s="446"/>
      <c r="S476" s="446"/>
      <c r="T476" s="446"/>
      <c r="U476" s="446"/>
      <c r="V476" s="446"/>
      <c r="W476" s="446"/>
      <c r="X476" s="446"/>
      <c r="Y476" s="446"/>
      <c r="Z476" s="446"/>
      <c r="AA476" s="447"/>
    </row>
    <row r="477" spans="1:27" ht="6" customHeight="1">
      <c r="B477" s="37"/>
      <c r="Y477"/>
      <c r="Z477"/>
      <c r="AA477"/>
    </row>
    <row r="478" spans="1:27" ht="15" customHeight="1">
      <c r="B478" s="449" t="s">
        <v>13</v>
      </c>
      <c r="C478" s="293" t="s">
        <v>256</v>
      </c>
      <c r="D478" s="294"/>
      <c r="E478" s="294"/>
      <c r="F478" s="294"/>
      <c r="G478" s="294"/>
      <c r="H478" s="294"/>
      <c r="I478" s="294"/>
      <c r="J478" s="294"/>
      <c r="K478" s="294"/>
      <c r="L478" s="294"/>
      <c r="M478" s="294"/>
      <c r="N478" s="294"/>
      <c r="O478" s="294"/>
      <c r="P478" s="294"/>
      <c r="Q478" s="294"/>
      <c r="R478" s="294"/>
      <c r="S478" s="294"/>
      <c r="T478" s="294"/>
      <c r="U478" s="294"/>
      <c r="V478" s="294"/>
      <c r="W478" s="461"/>
      <c r="X478" s="462"/>
      <c r="Y478" s="448"/>
      <c r="Z478" s="312"/>
      <c r="AA478" s="313"/>
    </row>
    <row r="479" spans="1:27" ht="15" customHeight="1">
      <c r="B479" s="450"/>
      <c r="C479" s="296"/>
      <c r="D479" s="297"/>
      <c r="E479" s="297"/>
      <c r="F479" s="297"/>
      <c r="G479" s="297"/>
      <c r="H479" s="297"/>
      <c r="I479" s="297"/>
      <c r="J479" s="297"/>
      <c r="K479" s="297"/>
      <c r="L479" s="297"/>
      <c r="M479" s="297"/>
      <c r="N479" s="297"/>
      <c r="O479" s="297"/>
      <c r="P479" s="297"/>
      <c r="Q479" s="297"/>
      <c r="R479" s="297"/>
      <c r="S479" s="297"/>
      <c r="T479" s="297"/>
      <c r="U479" s="297"/>
      <c r="V479" s="297"/>
      <c r="W479" s="467"/>
      <c r="X479" s="468"/>
      <c r="Y479" s="314"/>
      <c r="Z479" s="315"/>
      <c r="AA479" s="316"/>
    </row>
    <row r="480" spans="1:27" ht="15" customHeight="1">
      <c r="B480" s="449" t="s">
        <v>11</v>
      </c>
      <c r="C480" s="293" t="s">
        <v>257</v>
      </c>
      <c r="D480" s="294"/>
      <c r="E480" s="294"/>
      <c r="F480" s="294"/>
      <c r="G480" s="294"/>
      <c r="H480" s="294"/>
      <c r="I480" s="294"/>
      <c r="J480" s="294"/>
      <c r="K480" s="294"/>
      <c r="L480" s="294"/>
      <c r="M480" s="294"/>
      <c r="N480" s="294"/>
      <c r="O480" s="294"/>
      <c r="P480" s="294"/>
      <c r="Q480" s="294"/>
      <c r="R480" s="294"/>
      <c r="S480" s="294"/>
      <c r="T480" s="294"/>
      <c r="U480" s="294"/>
      <c r="V480" s="294"/>
      <c r="W480" s="461"/>
      <c r="X480" s="462"/>
      <c r="Y480" s="448"/>
      <c r="Z480" s="312"/>
      <c r="AA480" s="313"/>
    </row>
    <row r="481" spans="1:27" s="126" customFormat="1" ht="15" customHeight="1">
      <c r="B481" s="450"/>
      <c r="C481" s="296"/>
      <c r="D481" s="297"/>
      <c r="E481" s="297"/>
      <c r="F481" s="297"/>
      <c r="G481" s="297"/>
      <c r="H481" s="297"/>
      <c r="I481" s="297"/>
      <c r="J481" s="297"/>
      <c r="K481" s="297"/>
      <c r="L481" s="297"/>
      <c r="M481" s="297"/>
      <c r="N481" s="297"/>
      <c r="O481" s="297"/>
      <c r="P481" s="297"/>
      <c r="Q481" s="297"/>
      <c r="R481" s="297"/>
      <c r="S481" s="297"/>
      <c r="T481" s="297"/>
      <c r="U481" s="297"/>
      <c r="V481" s="297"/>
      <c r="W481" s="467"/>
      <c r="X481" s="468"/>
      <c r="Y481" s="314"/>
      <c r="Z481" s="315"/>
      <c r="AA481" s="316"/>
    </row>
    <row r="482" spans="1:27" s="126" customFormat="1" ht="12.75" customHeight="1"/>
    <row r="483" spans="1:27" s="39" customFormat="1" ht="18" customHeight="1">
      <c r="A483" s="4" t="s">
        <v>293</v>
      </c>
      <c r="Q483" s="51"/>
    </row>
    <row r="484" spans="1:27" s="1" customFormat="1" ht="15" customHeight="1">
      <c r="B484" s="291" t="s">
        <v>39</v>
      </c>
      <c r="C484" s="293" t="s">
        <v>5</v>
      </c>
      <c r="D484" s="294"/>
      <c r="E484" s="294"/>
      <c r="F484" s="294"/>
      <c r="G484" s="294"/>
      <c r="H484" s="294"/>
      <c r="I484" s="294"/>
      <c r="J484" s="294"/>
      <c r="K484" s="294"/>
      <c r="L484" s="294"/>
      <c r="M484" s="294"/>
      <c r="N484" s="294"/>
      <c r="O484" s="294"/>
      <c r="P484" s="294"/>
      <c r="Q484" s="294"/>
      <c r="R484" s="294"/>
      <c r="S484" s="294"/>
      <c r="T484" s="294"/>
      <c r="U484" s="294"/>
      <c r="V484" s="294"/>
      <c r="W484" s="294"/>
      <c r="X484" s="295"/>
      <c r="Y484" s="451"/>
      <c r="Z484" s="452"/>
      <c r="AA484" s="453"/>
    </row>
    <row r="485" spans="1:27" s="29" customFormat="1" ht="15" customHeight="1">
      <c r="B485" s="349"/>
      <c r="C485" s="335"/>
      <c r="D485" s="336"/>
      <c r="E485" s="336"/>
      <c r="F485" s="336"/>
      <c r="G485" s="336"/>
      <c r="H485" s="336"/>
      <c r="I485" s="336"/>
      <c r="J485" s="336"/>
      <c r="K485" s="336"/>
      <c r="L485" s="336"/>
      <c r="M485" s="336"/>
      <c r="N485" s="336"/>
      <c r="O485" s="336"/>
      <c r="P485" s="336"/>
      <c r="Q485" s="336"/>
      <c r="R485" s="336"/>
      <c r="S485" s="336"/>
      <c r="T485" s="336"/>
      <c r="U485" s="336"/>
      <c r="V485" s="336"/>
      <c r="W485" s="336"/>
      <c r="X485" s="337"/>
      <c r="Y485" s="454"/>
      <c r="Z485" s="455"/>
      <c r="AA485" s="456"/>
    </row>
    <row r="486" spans="1:27" s="29" customFormat="1" ht="13.5" customHeight="1">
      <c r="B486" s="349"/>
      <c r="C486" s="284"/>
      <c r="D486" s="61" t="s">
        <v>60</v>
      </c>
      <c r="E486" s="128"/>
      <c r="F486" s="128"/>
      <c r="G486" s="128"/>
      <c r="H486" s="128"/>
      <c r="I486" s="128"/>
      <c r="J486" s="128"/>
      <c r="K486" s="61" t="s">
        <v>64</v>
      </c>
      <c r="L486" s="286"/>
      <c r="M486" s="286"/>
      <c r="N486" s="286"/>
      <c r="O486" s="286"/>
      <c r="P486" s="286"/>
      <c r="Q486" s="286"/>
      <c r="R486" s="286"/>
      <c r="S486" s="286"/>
      <c r="T486" s="286"/>
      <c r="U486" s="286"/>
      <c r="V486" s="286"/>
      <c r="W486" s="286"/>
      <c r="X486" s="285"/>
      <c r="Y486" s="454"/>
      <c r="Z486" s="455"/>
      <c r="AA486" s="456"/>
    </row>
    <row r="487" spans="1:27" s="29" customFormat="1" ht="13.5" customHeight="1">
      <c r="B487" s="349"/>
      <c r="C487" s="284"/>
      <c r="D487" s="61" t="s">
        <v>61</v>
      </c>
      <c r="E487" s="128"/>
      <c r="F487" s="128"/>
      <c r="G487" s="128"/>
      <c r="H487" s="128"/>
      <c r="I487" s="128"/>
      <c r="J487" s="128"/>
      <c r="K487" s="61" t="s">
        <v>65</v>
      </c>
      <c r="L487" s="286"/>
      <c r="M487" s="286"/>
      <c r="N487" s="286"/>
      <c r="O487" s="286"/>
      <c r="P487" s="286"/>
      <c r="Q487" s="286"/>
      <c r="R487" s="286"/>
      <c r="S487" s="286"/>
      <c r="T487" s="286"/>
      <c r="U487" s="286"/>
      <c r="V487" s="286"/>
      <c r="W487" s="286"/>
      <c r="X487" s="285"/>
      <c r="Y487" s="454"/>
      <c r="Z487" s="455"/>
      <c r="AA487" s="456"/>
    </row>
    <row r="488" spans="1:27" s="29" customFormat="1" ht="13.5" customHeight="1">
      <c r="B488" s="349"/>
      <c r="C488" s="284"/>
      <c r="D488" s="61" t="s">
        <v>62</v>
      </c>
      <c r="E488" s="128"/>
      <c r="F488" s="128"/>
      <c r="G488" s="128"/>
      <c r="H488" s="128"/>
      <c r="I488" s="128"/>
      <c r="J488" s="128"/>
      <c r="K488" s="61" t="s">
        <v>66</v>
      </c>
      <c r="L488" s="286"/>
      <c r="M488" s="286"/>
      <c r="N488" s="286"/>
      <c r="O488" s="286"/>
      <c r="P488" s="286"/>
      <c r="Q488" s="286"/>
      <c r="R488" s="286"/>
      <c r="S488" s="286"/>
      <c r="T488" s="286"/>
      <c r="U488" s="286"/>
      <c r="V488" s="286"/>
      <c r="W488" s="286"/>
      <c r="X488" s="285"/>
      <c r="Y488" s="454"/>
      <c r="Z488" s="455"/>
      <c r="AA488" s="456"/>
    </row>
    <row r="489" spans="1:27" s="28" customFormat="1" ht="13.5" customHeight="1">
      <c r="B489" s="349"/>
      <c r="C489" s="129"/>
      <c r="D489" s="130" t="s">
        <v>63</v>
      </c>
      <c r="E489" s="130"/>
      <c r="F489" s="130"/>
      <c r="G489" s="130"/>
      <c r="H489" s="130"/>
      <c r="I489" s="130"/>
      <c r="J489" s="130"/>
      <c r="K489" s="130" t="s">
        <v>67</v>
      </c>
      <c r="L489" s="131"/>
      <c r="M489" s="131"/>
      <c r="N489" s="131"/>
      <c r="O489" s="131"/>
      <c r="P489" s="131"/>
      <c r="Q489" s="131"/>
      <c r="R489" s="131"/>
      <c r="S489" s="131"/>
      <c r="T489" s="131"/>
      <c r="U489" s="131"/>
      <c r="V489" s="131"/>
      <c r="W489" s="131"/>
      <c r="X489" s="132"/>
      <c r="Y489" s="457"/>
      <c r="Z489" s="458"/>
      <c r="AA489" s="459"/>
    </row>
    <row r="490" spans="1:27" s="29" customFormat="1" ht="15" customHeight="1">
      <c r="B490" s="349"/>
      <c r="C490" s="293" t="s">
        <v>258</v>
      </c>
      <c r="D490" s="294"/>
      <c r="E490" s="294"/>
      <c r="F490" s="294"/>
      <c r="G490" s="294"/>
      <c r="H490" s="294"/>
      <c r="I490" s="294"/>
      <c r="J490" s="294"/>
      <c r="K490" s="294"/>
      <c r="L490" s="294"/>
      <c r="M490" s="294"/>
      <c r="N490" s="294"/>
      <c r="O490" s="294"/>
      <c r="P490" s="294"/>
      <c r="Q490" s="294"/>
      <c r="R490" s="294"/>
      <c r="S490" s="294"/>
      <c r="T490" s="294"/>
      <c r="U490" s="294"/>
      <c r="V490" s="294"/>
      <c r="W490" s="294"/>
      <c r="X490" s="295"/>
      <c r="Y490" s="460"/>
      <c r="Z490" s="461"/>
      <c r="AA490" s="462"/>
    </row>
    <row r="491" spans="1:27" s="29" customFormat="1" ht="15" customHeight="1">
      <c r="B491" s="349"/>
      <c r="C491" s="335"/>
      <c r="D491" s="336"/>
      <c r="E491" s="336"/>
      <c r="F491" s="336"/>
      <c r="G491" s="336"/>
      <c r="H491" s="336"/>
      <c r="I491" s="336"/>
      <c r="J491" s="336"/>
      <c r="K491" s="336"/>
      <c r="L491" s="336"/>
      <c r="M491" s="336"/>
      <c r="N491" s="336"/>
      <c r="O491" s="336"/>
      <c r="P491" s="336"/>
      <c r="Q491" s="336"/>
      <c r="R491" s="336"/>
      <c r="S491" s="336"/>
      <c r="T491" s="336"/>
      <c r="U491" s="336"/>
      <c r="V491" s="336"/>
      <c r="W491" s="336"/>
      <c r="X491" s="337"/>
      <c r="Y491" s="463"/>
      <c r="Z491" s="464"/>
      <c r="AA491" s="465"/>
    </row>
    <row r="492" spans="1:27" s="76" customFormat="1" ht="13.5" customHeight="1">
      <c r="B492" s="292"/>
      <c r="C492" s="133"/>
      <c r="D492" s="81" t="s">
        <v>68</v>
      </c>
      <c r="E492" s="134"/>
      <c r="F492" s="134"/>
      <c r="G492" s="134"/>
      <c r="H492" s="134"/>
      <c r="I492" s="134"/>
      <c r="J492" s="134"/>
      <c r="K492" s="81"/>
      <c r="L492" s="134"/>
      <c r="M492" s="134"/>
      <c r="N492" s="134"/>
      <c r="O492" s="134"/>
      <c r="P492" s="134"/>
      <c r="Q492" s="134"/>
      <c r="R492" s="134"/>
      <c r="S492" s="134"/>
      <c r="T492" s="134"/>
      <c r="U492" s="134"/>
      <c r="V492" s="134"/>
      <c r="W492" s="134"/>
      <c r="X492" s="135"/>
      <c r="Y492" s="466"/>
      <c r="Z492" s="467"/>
      <c r="AA492" s="468"/>
    </row>
    <row r="493" spans="1:27" s="1" customFormat="1" ht="15" customHeight="1">
      <c r="B493" s="581" t="s">
        <v>296</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1"/>
      <c r="Z493" s="581"/>
      <c r="AA493" s="581"/>
    </row>
    <row r="494" spans="1:27" s="1" customFormat="1" ht="15" customHeight="1">
      <c r="B494" s="291" t="s">
        <v>13</v>
      </c>
      <c r="C494" s="293" t="s">
        <v>270</v>
      </c>
      <c r="D494" s="294"/>
      <c r="E494" s="294"/>
      <c r="F494" s="294"/>
      <c r="G494" s="294"/>
      <c r="H494" s="294"/>
      <c r="I494" s="294"/>
      <c r="J494" s="294"/>
      <c r="K494" s="294"/>
      <c r="L494" s="294"/>
      <c r="M494" s="294"/>
      <c r="N494" s="294"/>
      <c r="O494" s="294"/>
      <c r="P494" s="294"/>
      <c r="Q494" s="294"/>
      <c r="R494" s="294"/>
      <c r="S494" s="294"/>
      <c r="T494" s="294"/>
      <c r="U494" s="294"/>
      <c r="V494" s="294"/>
      <c r="W494" s="294"/>
      <c r="X494" s="295"/>
      <c r="Y494" s="479"/>
      <c r="Z494" s="573"/>
      <c r="AA494" s="574"/>
    </row>
    <row r="495" spans="1:27" s="1" customFormat="1" ht="15" customHeight="1">
      <c r="B495" s="349"/>
      <c r="C495" s="335"/>
      <c r="D495" s="336"/>
      <c r="E495" s="336"/>
      <c r="F495" s="336"/>
      <c r="G495" s="336"/>
      <c r="H495" s="336"/>
      <c r="I495" s="336"/>
      <c r="J495" s="336"/>
      <c r="K495" s="336"/>
      <c r="L495" s="336"/>
      <c r="M495" s="336"/>
      <c r="N495" s="336"/>
      <c r="O495" s="336"/>
      <c r="P495" s="336"/>
      <c r="Q495" s="336"/>
      <c r="R495" s="336"/>
      <c r="S495" s="336"/>
      <c r="T495" s="336"/>
      <c r="U495" s="336"/>
      <c r="V495" s="336"/>
      <c r="W495" s="336"/>
      <c r="X495" s="337"/>
      <c r="Y495" s="575"/>
      <c r="Z495" s="576"/>
      <c r="AA495" s="577"/>
    </row>
    <row r="496" spans="1:27" s="1" customFormat="1" ht="6" customHeight="1">
      <c r="B496" s="349"/>
      <c r="C496" s="11"/>
      <c r="D496" s="11"/>
      <c r="E496" s="11"/>
      <c r="F496" s="11"/>
      <c r="G496" s="11"/>
      <c r="H496" s="11"/>
      <c r="I496" s="11"/>
      <c r="W496" s="127"/>
      <c r="Y496" s="575"/>
      <c r="Z496" s="576"/>
      <c r="AA496" s="577"/>
    </row>
    <row r="497" spans="2:50" s="1" customFormat="1" ht="13">
      <c r="B497" s="349"/>
      <c r="C497" s="49" t="s">
        <v>28</v>
      </c>
      <c r="D497" s="136" t="s">
        <v>284</v>
      </c>
      <c r="E497" s="49"/>
      <c r="G497" s="49"/>
      <c r="H497" s="49"/>
      <c r="I497" s="49"/>
      <c r="J497" s="49"/>
      <c r="W497" s="127"/>
      <c r="Y497" s="575"/>
      <c r="Z497" s="576"/>
      <c r="AA497" s="577"/>
    </row>
    <row r="498" spans="2:50" s="1" customFormat="1" ht="4.5" customHeight="1" thickBot="1">
      <c r="B498" s="349"/>
      <c r="C498" s="49"/>
      <c r="D498" s="49"/>
      <c r="E498" s="49"/>
      <c r="F498" s="49"/>
      <c r="G498" s="49"/>
      <c r="H498" s="49"/>
      <c r="I498" s="49"/>
      <c r="J498" s="49"/>
      <c r="W498" s="127"/>
      <c r="Y498" s="575"/>
      <c r="Z498" s="576"/>
      <c r="AA498" s="577"/>
    </row>
    <row r="499" spans="2:50" s="1" customFormat="1" ht="14.25" customHeight="1" thickBot="1">
      <c r="B499" s="349"/>
      <c r="C499" s="49"/>
      <c r="D499" s="137" t="s">
        <v>6</v>
      </c>
      <c r="E499" s="136" t="s">
        <v>7</v>
      </c>
      <c r="F499" s="136"/>
      <c r="G499" s="118"/>
      <c r="H499" s="49"/>
      <c r="W499" s="127"/>
      <c r="Y499" s="575"/>
      <c r="Z499" s="576"/>
      <c r="AA499" s="577"/>
    </row>
    <row r="500" spans="2:50" s="1" customFormat="1" ht="6.75" customHeight="1" thickBot="1">
      <c r="B500" s="349"/>
      <c r="C500" s="11"/>
      <c r="D500" s="11"/>
      <c r="E500" s="88"/>
      <c r="F500" s="88"/>
      <c r="G500" s="51"/>
      <c r="H500" s="11"/>
      <c r="Y500" s="575"/>
      <c r="Z500" s="576"/>
      <c r="AA500" s="577"/>
    </row>
    <row r="501" spans="2:50" s="1" customFormat="1" ht="13.5" thickBot="1">
      <c r="B501" s="349"/>
      <c r="C501" s="11"/>
      <c r="D501" s="137" t="s">
        <v>6</v>
      </c>
      <c r="E501" s="136" t="s">
        <v>29</v>
      </c>
      <c r="F501" s="136"/>
      <c r="G501" s="118"/>
      <c r="H501" s="49"/>
      <c r="Y501" s="575"/>
      <c r="Z501" s="576"/>
      <c r="AA501" s="577"/>
    </row>
    <row r="502" spans="2:50" s="1" customFormat="1" ht="6" customHeight="1" thickBot="1">
      <c r="B502" s="349"/>
      <c r="C502" s="11"/>
      <c r="D502" s="11"/>
      <c r="E502" s="88"/>
      <c r="F502" s="88"/>
      <c r="G502" s="51"/>
      <c r="H502" s="11"/>
      <c r="Y502" s="575"/>
      <c r="Z502" s="576"/>
      <c r="AA502" s="577"/>
    </row>
    <row r="503" spans="2:50" s="1" customFormat="1" ht="13.5" thickBot="1">
      <c r="B503" s="349"/>
      <c r="C503" s="11"/>
      <c r="D503" s="137" t="s">
        <v>23</v>
      </c>
      <c r="E503" s="136" t="s">
        <v>24</v>
      </c>
      <c r="F503" s="136"/>
      <c r="G503" s="118"/>
      <c r="H503" s="49"/>
      <c r="Y503" s="575"/>
      <c r="Z503" s="576"/>
      <c r="AA503" s="577"/>
    </row>
    <row r="504" spans="2:50" s="1" customFormat="1" ht="6.75" customHeight="1" thickBot="1">
      <c r="B504" s="349"/>
      <c r="C504" s="11"/>
      <c r="E504" s="88"/>
      <c r="F504" s="88"/>
      <c r="G504" s="51"/>
      <c r="H504" s="11"/>
      <c r="Y504" s="575"/>
      <c r="Z504" s="576"/>
      <c r="AA504" s="577"/>
    </row>
    <row r="505" spans="2:50" s="1" customFormat="1" ht="13.5" thickBot="1">
      <c r="B505" s="349"/>
      <c r="C505" s="11"/>
      <c r="D505" s="137" t="s">
        <v>23</v>
      </c>
      <c r="E505" s="136" t="s">
        <v>30</v>
      </c>
      <c r="F505" s="136"/>
      <c r="G505" s="118"/>
      <c r="H505" s="49"/>
      <c r="Y505" s="575"/>
      <c r="Z505" s="576"/>
      <c r="AA505" s="577"/>
    </row>
    <row r="506" spans="2:50" s="1" customFormat="1" ht="6" customHeight="1">
      <c r="B506" s="292"/>
      <c r="C506" s="138"/>
      <c r="D506" s="138"/>
      <c r="E506" s="138"/>
      <c r="F506" s="138"/>
      <c r="G506" s="138"/>
      <c r="H506" s="138"/>
      <c r="I506" s="138"/>
      <c r="J506" s="108"/>
      <c r="K506" s="108"/>
      <c r="L506" s="108"/>
      <c r="M506" s="108"/>
      <c r="N506" s="108"/>
      <c r="O506" s="108"/>
      <c r="P506" s="108"/>
      <c r="Q506" s="108"/>
      <c r="R506" s="108"/>
      <c r="S506" s="108"/>
      <c r="T506" s="108"/>
      <c r="U506" s="108"/>
      <c r="V506" s="108"/>
      <c r="W506" s="108"/>
      <c r="X506" s="108"/>
      <c r="Y506" s="578"/>
      <c r="Z506" s="579"/>
      <c r="AA506" s="580"/>
    </row>
    <row r="507" spans="2:50" s="1" customFormat="1" ht="13">
      <c r="B507" s="585" t="s">
        <v>297</v>
      </c>
      <c r="C507" s="585"/>
      <c r="D507" s="585"/>
      <c r="E507" s="585"/>
      <c r="F507" s="585"/>
      <c r="G507" s="585"/>
      <c r="H507" s="585"/>
      <c r="I507" s="585"/>
      <c r="J507" s="585"/>
      <c r="K507" s="585"/>
      <c r="L507" s="585"/>
      <c r="M507" s="585"/>
      <c r="N507" s="585"/>
      <c r="O507" s="585"/>
      <c r="P507" s="585"/>
      <c r="Q507" s="585"/>
      <c r="R507" s="585"/>
      <c r="S507" s="585"/>
      <c r="T507" s="585"/>
      <c r="U507" s="585"/>
      <c r="V507" s="585"/>
      <c r="W507" s="585"/>
      <c r="X507" s="585"/>
      <c r="Y507" s="585"/>
      <c r="Z507" s="585"/>
      <c r="AA507" s="585"/>
    </row>
    <row r="508" spans="2:50" s="1" customFormat="1" ht="5.25" customHeight="1">
      <c r="B508" s="30"/>
      <c r="C508" s="49"/>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row>
    <row r="509" spans="2:50" s="1" customFormat="1" ht="48" customHeight="1">
      <c r="B509" s="431" t="s">
        <v>99</v>
      </c>
      <c r="C509" s="432"/>
      <c r="D509" s="432"/>
      <c r="E509" s="432"/>
      <c r="F509" s="432"/>
      <c r="G509" s="432"/>
      <c r="H509" s="432"/>
      <c r="I509" s="432"/>
      <c r="J509" s="432"/>
      <c r="K509" s="432"/>
      <c r="L509" s="432"/>
      <c r="M509" s="432"/>
      <c r="N509" s="432"/>
      <c r="O509" s="432"/>
      <c r="P509" s="432"/>
      <c r="Q509" s="432"/>
      <c r="R509" s="432"/>
      <c r="S509" s="432"/>
      <c r="T509" s="432"/>
      <c r="U509" s="432"/>
      <c r="V509" s="432"/>
      <c r="W509" s="432"/>
      <c r="X509" s="432"/>
      <c r="Y509" s="432"/>
      <c r="Z509" s="432"/>
      <c r="AA509" s="433"/>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row>
    <row r="510" spans="2:50" s="1" customFormat="1" ht="6" customHeight="1">
      <c r="B510" s="118"/>
      <c r="C510" s="49"/>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row>
    <row r="511" spans="2:50" s="1" customFormat="1" ht="15" customHeight="1">
      <c r="B511" s="291" t="s">
        <v>11</v>
      </c>
      <c r="C511" s="287" t="s">
        <v>273</v>
      </c>
      <c r="D511" s="139"/>
      <c r="E511" s="139"/>
      <c r="F511" s="139"/>
      <c r="G511" s="139"/>
      <c r="H511" s="139"/>
      <c r="I511" s="139"/>
      <c r="J511" s="91"/>
      <c r="K511" s="91"/>
      <c r="L511" s="91"/>
      <c r="M511" s="91"/>
      <c r="N511" s="91"/>
      <c r="O511" s="91"/>
      <c r="P511" s="91"/>
      <c r="Q511" s="91"/>
      <c r="R511" s="91"/>
      <c r="S511" s="91"/>
      <c r="T511" s="91"/>
      <c r="U511" s="91"/>
      <c r="V511" s="91"/>
      <c r="W511" s="140"/>
      <c r="X511" s="115"/>
      <c r="Y511" s="479"/>
      <c r="Z511" s="573"/>
      <c r="AA511" s="574"/>
    </row>
    <row r="512" spans="2:50" s="1" customFormat="1" ht="30.75" customHeight="1">
      <c r="B512" s="349"/>
      <c r="C512" s="435" t="s">
        <v>259</v>
      </c>
      <c r="D512" s="336"/>
      <c r="E512" s="336"/>
      <c r="F512" s="336"/>
      <c r="G512" s="336"/>
      <c r="H512" s="336"/>
      <c r="I512" s="336"/>
      <c r="J512" s="336"/>
      <c r="K512" s="336"/>
      <c r="L512" s="336"/>
      <c r="M512" s="336"/>
      <c r="N512" s="336"/>
      <c r="O512" s="336"/>
      <c r="P512" s="336"/>
      <c r="Q512" s="336"/>
      <c r="R512" s="336"/>
      <c r="S512" s="336"/>
      <c r="T512" s="336"/>
      <c r="U512" s="336"/>
      <c r="V512" s="336"/>
      <c r="W512" s="336"/>
      <c r="X512" s="337"/>
      <c r="Y512" s="575"/>
      <c r="Z512" s="576"/>
      <c r="AA512" s="577"/>
    </row>
    <row r="513" spans="1:27" s="1" customFormat="1" ht="30.75" customHeight="1">
      <c r="B513" s="292"/>
      <c r="C513" s="296"/>
      <c r="D513" s="297"/>
      <c r="E513" s="297"/>
      <c r="F513" s="297"/>
      <c r="G513" s="297"/>
      <c r="H513" s="297"/>
      <c r="I513" s="297"/>
      <c r="J513" s="297"/>
      <c r="K513" s="297"/>
      <c r="L513" s="297"/>
      <c r="M513" s="297"/>
      <c r="N513" s="297"/>
      <c r="O513" s="297"/>
      <c r="P513" s="297"/>
      <c r="Q513" s="297"/>
      <c r="R513" s="297"/>
      <c r="S513" s="297"/>
      <c r="T513" s="297"/>
      <c r="U513" s="297"/>
      <c r="V513" s="297"/>
      <c r="W513" s="297"/>
      <c r="X513" s="298"/>
      <c r="Y513" s="578"/>
      <c r="Z513" s="579"/>
      <c r="AA513" s="580"/>
    </row>
    <row r="514" spans="1:27" s="1" customFormat="1" ht="11.25" customHeight="1">
      <c r="B514" s="291" t="s">
        <v>12</v>
      </c>
      <c r="C514" s="434" t="s">
        <v>350</v>
      </c>
      <c r="D514" s="294"/>
      <c r="E514" s="294"/>
      <c r="F514" s="294"/>
      <c r="G514" s="294"/>
      <c r="H514" s="294"/>
      <c r="I514" s="294"/>
      <c r="J514" s="294"/>
      <c r="K514" s="294"/>
      <c r="L514" s="294"/>
      <c r="M514" s="294"/>
      <c r="N514" s="294"/>
      <c r="O514" s="294"/>
      <c r="P514" s="294"/>
      <c r="Q514" s="294"/>
      <c r="R514" s="294"/>
      <c r="S514" s="294"/>
      <c r="T514" s="294"/>
      <c r="U514" s="294"/>
      <c r="V514" s="294"/>
      <c r="W514" s="294"/>
      <c r="X514" s="295"/>
      <c r="Y514" s="473"/>
      <c r="Z514" s="474"/>
      <c r="AA514" s="475"/>
    </row>
    <row r="515" spans="1:27" s="1" customFormat="1" ht="11.25" customHeight="1">
      <c r="B515" s="292"/>
      <c r="C515" s="297"/>
      <c r="D515" s="297"/>
      <c r="E515" s="297"/>
      <c r="F515" s="297"/>
      <c r="G515" s="297"/>
      <c r="H515" s="297"/>
      <c r="I515" s="297"/>
      <c r="J515" s="297"/>
      <c r="K515" s="297"/>
      <c r="L515" s="297"/>
      <c r="M515" s="297"/>
      <c r="N515" s="297"/>
      <c r="O515" s="297"/>
      <c r="P515" s="297"/>
      <c r="Q515" s="297"/>
      <c r="R515" s="297"/>
      <c r="S515" s="297"/>
      <c r="T515" s="297"/>
      <c r="U515" s="297"/>
      <c r="V515" s="297"/>
      <c r="W515" s="297"/>
      <c r="X515" s="298"/>
      <c r="Y515" s="476"/>
      <c r="Z515" s="477"/>
      <c r="AA515" s="478"/>
    </row>
    <row r="516" spans="1:27" s="1" customFormat="1" ht="11.25" customHeight="1">
      <c r="B516" s="291" t="s">
        <v>138</v>
      </c>
      <c r="C516" s="434" t="s">
        <v>260</v>
      </c>
      <c r="D516" s="294"/>
      <c r="E516" s="294"/>
      <c r="F516" s="294"/>
      <c r="G516" s="294"/>
      <c r="H516" s="294"/>
      <c r="I516" s="294"/>
      <c r="J516" s="294"/>
      <c r="K516" s="294"/>
      <c r="L516" s="294"/>
      <c r="M516" s="294"/>
      <c r="N516" s="294"/>
      <c r="O516" s="294"/>
      <c r="P516" s="294"/>
      <c r="Q516" s="294"/>
      <c r="R516" s="294"/>
      <c r="S516" s="294"/>
      <c r="T516" s="294"/>
      <c r="U516" s="294"/>
      <c r="V516" s="294"/>
      <c r="W516" s="294"/>
      <c r="X516" s="295"/>
      <c r="Y516" s="473"/>
      <c r="Z516" s="474"/>
      <c r="AA516" s="475"/>
    </row>
    <row r="517" spans="1:27" s="1" customFormat="1" ht="11.25" customHeight="1">
      <c r="B517" s="292"/>
      <c r="C517" s="297"/>
      <c r="D517" s="297"/>
      <c r="E517" s="297"/>
      <c r="F517" s="297"/>
      <c r="G517" s="297"/>
      <c r="H517" s="297"/>
      <c r="I517" s="297"/>
      <c r="J517" s="297"/>
      <c r="K517" s="297"/>
      <c r="L517" s="297"/>
      <c r="M517" s="297"/>
      <c r="N517" s="297"/>
      <c r="O517" s="297"/>
      <c r="P517" s="297"/>
      <c r="Q517" s="297"/>
      <c r="R517" s="297"/>
      <c r="S517" s="297"/>
      <c r="T517" s="297"/>
      <c r="U517" s="297"/>
      <c r="V517" s="297"/>
      <c r="W517" s="297"/>
      <c r="X517" s="298"/>
      <c r="Y517" s="476"/>
      <c r="Z517" s="477"/>
      <c r="AA517" s="478"/>
    </row>
    <row r="518" spans="1:27" s="1" customFormat="1" ht="11.25" customHeight="1">
      <c r="B518" s="291" t="s">
        <v>44</v>
      </c>
      <c r="C518" s="293" t="s">
        <v>285</v>
      </c>
      <c r="D518" s="294"/>
      <c r="E518" s="294"/>
      <c r="F518" s="294"/>
      <c r="G518" s="294"/>
      <c r="H518" s="294"/>
      <c r="I518" s="294"/>
      <c r="J518" s="294"/>
      <c r="K518" s="294"/>
      <c r="L518" s="294"/>
      <c r="M518" s="294"/>
      <c r="N518" s="294"/>
      <c r="O518" s="294"/>
      <c r="P518" s="294"/>
      <c r="Q518" s="294"/>
      <c r="R518" s="294"/>
      <c r="S518" s="294"/>
      <c r="T518" s="294"/>
      <c r="U518" s="294"/>
      <c r="V518" s="294"/>
      <c r="W518" s="294"/>
      <c r="X518" s="294"/>
      <c r="Y518" s="479"/>
      <c r="Z518" s="573"/>
      <c r="AA518" s="574"/>
    </row>
    <row r="519" spans="1:27" s="1" customFormat="1" ht="11.25" customHeight="1">
      <c r="B519" s="292"/>
      <c r="C519" s="296"/>
      <c r="D519" s="297"/>
      <c r="E519" s="297"/>
      <c r="F519" s="297"/>
      <c r="G519" s="297"/>
      <c r="H519" s="297"/>
      <c r="I519" s="297"/>
      <c r="J519" s="297"/>
      <c r="K519" s="297"/>
      <c r="L519" s="297"/>
      <c r="M519" s="297"/>
      <c r="N519" s="297"/>
      <c r="O519" s="297"/>
      <c r="P519" s="297"/>
      <c r="Q519" s="297"/>
      <c r="R519" s="297"/>
      <c r="S519" s="297"/>
      <c r="T519" s="297"/>
      <c r="U519" s="297"/>
      <c r="V519" s="297"/>
      <c r="W519" s="297"/>
      <c r="X519" s="297"/>
      <c r="Y519" s="578"/>
      <c r="Z519" s="579"/>
      <c r="AA519" s="580"/>
    </row>
    <row r="520" spans="1:27" s="142" customFormat="1" ht="12.75" customHeight="1">
      <c r="A520" s="141"/>
      <c r="B520" s="4"/>
      <c r="C520" s="141"/>
      <c r="D520" s="141"/>
    </row>
    <row r="521" spans="1:27" s="142" customFormat="1" ht="12.75" customHeight="1">
      <c r="A521" s="141"/>
      <c r="B521" s="4"/>
      <c r="C521" s="141"/>
      <c r="D521" s="141"/>
    </row>
    <row r="522" spans="1:27" s="23" customFormat="1" ht="18" customHeight="1">
      <c r="A522" s="141" t="s">
        <v>70</v>
      </c>
      <c r="B522" s="4"/>
      <c r="C522" s="141"/>
      <c r="D522" s="141"/>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row>
    <row r="523" spans="1:27" ht="18" customHeight="1">
      <c r="A523" s="4" t="s">
        <v>266</v>
      </c>
      <c r="B523" s="88"/>
      <c r="C523" s="67"/>
      <c r="D523" s="67"/>
      <c r="E523" s="67"/>
      <c r="F523" s="67"/>
      <c r="G523" s="67"/>
      <c r="H523" s="67"/>
      <c r="I523" s="67"/>
      <c r="J523" s="7"/>
      <c r="K523" s="7"/>
      <c r="L523" s="7"/>
      <c r="M523" s="7"/>
      <c r="N523" s="7"/>
      <c r="O523" s="7"/>
      <c r="P523" s="7"/>
      <c r="Q523" s="7"/>
      <c r="R523" s="7"/>
      <c r="S523" s="7"/>
      <c r="T523" s="7"/>
      <c r="U523" s="7"/>
      <c r="V523" s="7"/>
      <c r="W523" s="7"/>
      <c r="X523" s="7"/>
      <c r="Y523" s="60"/>
      <c r="Z523" s="60"/>
      <c r="AA523" s="60"/>
    </row>
    <row r="524" spans="1:27" ht="11.25" customHeight="1">
      <c r="A524" s="6"/>
      <c r="B524" s="291" t="s">
        <v>39</v>
      </c>
      <c r="C524" s="293" t="s">
        <v>104</v>
      </c>
      <c r="D524" s="294"/>
      <c r="E524" s="294"/>
      <c r="F524" s="294"/>
      <c r="G524" s="294"/>
      <c r="H524" s="294"/>
      <c r="I524" s="294"/>
      <c r="J524" s="294"/>
      <c r="K524" s="294"/>
      <c r="L524" s="294"/>
      <c r="M524" s="294"/>
      <c r="N524" s="294"/>
      <c r="O524" s="294"/>
      <c r="P524" s="294"/>
      <c r="Q524" s="294"/>
      <c r="R524" s="294"/>
      <c r="S524" s="294"/>
      <c r="T524" s="294"/>
      <c r="U524" s="294"/>
      <c r="V524" s="294"/>
      <c r="W524" s="294"/>
      <c r="X524" s="295"/>
      <c r="Y524" s="425"/>
      <c r="Z524" s="426"/>
      <c r="AA524" s="427"/>
    </row>
    <row r="525" spans="1:27" ht="11.25" customHeight="1">
      <c r="A525" s="6"/>
      <c r="B525" s="292"/>
      <c r="C525" s="296"/>
      <c r="D525" s="297"/>
      <c r="E525" s="297"/>
      <c r="F525" s="297"/>
      <c r="G525" s="297"/>
      <c r="H525" s="297"/>
      <c r="I525" s="297"/>
      <c r="J525" s="297"/>
      <c r="K525" s="297"/>
      <c r="L525" s="297"/>
      <c r="M525" s="297"/>
      <c r="N525" s="297"/>
      <c r="O525" s="297"/>
      <c r="P525" s="297"/>
      <c r="Q525" s="297"/>
      <c r="R525" s="297"/>
      <c r="S525" s="297"/>
      <c r="T525" s="297"/>
      <c r="U525" s="297"/>
      <c r="V525" s="297"/>
      <c r="W525" s="297"/>
      <c r="X525" s="298"/>
      <c r="Y525" s="428"/>
      <c r="Z525" s="429"/>
      <c r="AA525" s="430"/>
    </row>
    <row r="526" spans="1:27" s="7" customFormat="1" ht="12.75" customHeight="1">
      <c r="A526" s="6"/>
      <c r="B526" s="143"/>
      <c r="C526" s="91" t="s">
        <v>25</v>
      </c>
      <c r="D526" s="92"/>
      <c r="E526" s="92"/>
      <c r="F526" s="92"/>
      <c r="G526" s="92"/>
      <c r="H526" s="92"/>
      <c r="I526" s="92"/>
      <c r="J526" s="91"/>
      <c r="K526" s="91"/>
      <c r="L526" s="91"/>
      <c r="M526" s="91"/>
      <c r="N526" s="91"/>
      <c r="O526" s="91"/>
      <c r="P526" s="91"/>
      <c r="Q526" s="91"/>
      <c r="R526" s="91"/>
      <c r="S526" s="91"/>
      <c r="T526" s="91"/>
      <c r="U526" s="91"/>
      <c r="V526" s="91"/>
      <c r="W526" s="91"/>
      <c r="X526" s="91"/>
      <c r="Y526" s="92"/>
      <c r="Z526" s="92"/>
      <c r="AA526" s="92"/>
    </row>
    <row r="527" spans="1:27" ht="18" customHeight="1">
      <c r="A527" s="4" t="s">
        <v>267</v>
      </c>
      <c r="B527" s="88"/>
      <c r="C527" s="67"/>
      <c r="D527" s="67"/>
      <c r="E527" s="67"/>
      <c r="F527" s="67"/>
      <c r="G527" s="67"/>
      <c r="H527" s="67"/>
      <c r="I527" s="67"/>
      <c r="J527" s="7"/>
      <c r="K527" s="7"/>
      <c r="L527" s="7"/>
      <c r="M527" s="7"/>
      <c r="N527" s="7"/>
      <c r="O527" s="7"/>
      <c r="P527" s="7"/>
      <c r="Q527" s="7"/>
      <c r="R527" s="7"/>
      <c r="S527" s="7"/>
      <c r="T527" s="7"/>
      <c r="U527" s="7"/>
      <c r="V527" s="7"/>
      <c r="W527" s="7"/>
      <c r="X527" s="7"/>
      <c r="Y527" s="60"/>
      <c r="Z527" s="60"/>
      <c r="AA527" s="60"/>
    </row>
    <row r="528" spans="1:27" ht="15" customHeight="1">
      <c r="A528" s="6"/>
      <c r="B528" s="291" t="s">
        <v>39</v>
      </c>
      <c r="C528" s="293" t="s">
        <v>261</v>
      </c>
      <c r="D528" s="294"/>
      <c r="E528" s="294"/>
      <c r="F528" s="294"/>
      <c r="G528" s="294"/>
      <c r="H528" s="294"/>
      <c r="I528" s="294"/>
      <c r="J528" s="294"/>
      <c r="K528" s="294"/>
      <c r="L528" s="294"/>
      <c r="M528" s="294"/>
      <c r="N528" s="294"/>
      <c r="O528" s="294"/>
      <c r="P528" s="294"/>
      <c r="Q528" s="294"/>
      <c r="R528" s="294"/>
      <c r="S528" s="294"/>
      <c r="T528" s="294"/>
      <c r="U528" s="294"/>
      <c r="V528" s="294"/>
      <c r="W528" s="294"/>
      <c r="X528" s="295"/>
      <c r="Y528" s="425"/>
      <c r="Z528" s="426"/>
      <c r="AA528" s="427"/>
    </row>
    <row r="529" spans="1:27" ht="15" customHeight="1">
      <c r="A529" s="6"/>
      <c r="B529" s="292"/>
      <c r="C529" s="335"/>
      <c r="D529" s="336"/>
      <c r="E529" s="336"/>
      <c r="F529" s="336"/>
      <c r="G529" s="336"/>
      <c r="H529" s="336"/>
      <c r="I529" s="336"/>
      <c r="J529" s="336"/>
      <c r="K529" s="336"/>
      <c r="L529" s="336"/>
      <c r="M529" s="336"/>
      <c r="N529" s="336"/>
      <c r="O529" s="336"/>
      <c r="P529" s="336"/>
      <c r="Q529" s="336"/>
      <c r="R529" s="336"/>
      <c r="S529" s="336"/>
      <c r="T529" s="336"/>
      <c r="U529" s="336"/>
      <c r="V529" s="336"/>
      <c r="W529" s="336"/>
      <c r="X529" s="337"/>
      <c r="Y529" s="428"/>
      <c r="Z529" s="429"/>
      <c r="AA529" s="430"/>
    </row>
    <row r="530" spans="1:27" ht="22.5" customHeight="1">
      <c r="A530" s="6"/>
      <c r="B530" s="291" t="s">
        <v>40</v>
      </c>
      <c r="C530" s="293" t="s">
        <v>262</v>
      </c>
      <c r="D530" s="294"/>
      <c r="E530" s="294"/>
      <c r="F530" s="294"/>
      <c r="G530" s="294"/>
      <c r="H530" s="294"/>
      <c r="I530" s="294"/>
      <c r="J530" s="294"/>
      <c r="K530" s="294"/>
      <c r="L530" s="294"/>
      <c r="M530" s="294"/>
      <c r="N530" s="294"/>
      <c r="O530" s="294"/>
      <c r="P530" s="294"/>
      <c r="Q530" s="294"/>
      <c r="R530" s="294"/>
      <c r="S530" s="294"/>
      <c r="T530" s="294"/>
      <c r="U530" s="294"/>
      <c r="V530" s="294"/>
      <c r="W530" s="294"/>
      <c r="X530" s="295"/>
      <c r="Y530" s="425"/>
      <c r="Z530" s="426"/>
      <c r="AA530" s="427"/>
    </row>
    <row r="531" spans="1:27" ht="22.5" customHeight="1">
      <c r="A531" s="6"/>
      <c r="B531" s="292"/>
      <c r="C531" s="296"/>
      <c r="D531" s="297"/>
      <c r="E531" s="297"/>
      <c r="F531" s="297"/>
      <c r="G531" s="297"/>
      <c r="H531" s="297"/>
      <c r="I531" s="297"/>
      <c r="J531" s="297"/>
      <c r="K531" s="297"/>
      <c r="L531" s="297"/>
      <c r="M531" s="297"/>
      <c r="N531" s="297"/>
      <c r="O531" s="297"/>
      <c r="P531" s="297"/>
      <c r="Q531" s="297"/>
      <c r="R531" s="297"/>
      <c r="S531" s="297"/>
      <c r="T531" s="297"/>
      <c r="U531" s="297"/>
      <c r="V531" s="297"/>
      <c r="W531" s="297"/>
      <c r="X531" s="298"/>
      <c r="Y531" s="428"/>
      <c r="Z531" s="429"/>
      <c r="AA531" s="430"/>
    </row>
    <row r="532" spans="1:27" s="7" customFormat="1" ht="12.75" customHeight="1">
      <c r="A532" s="6"/>
      <c r="B532" s="143"/>
      <c r="C532" s="91"/>
      <c r="D532" s="92"/>
      <c r="E532" s="92"/>
      <c r="F532" s="92"/>
      <c r="G532" s="92"/>
      <c r="H532" s="92"/>
      <c r="I532" s="92"/>
      <c r="J532" s="91"/>
      <c r="K532" s="91"/>
      <c r="L532" s="91"/>
      <c r="M532" s="91"/>
      <c r="N532" s="91"/>
      <c r="O532" s="91"/>
      <c r="P532" s="91"/>
      <c r="Q532" s="91"/>
      <c r="R532" s="91"/>
      <c r="S532" s="91"/>
      <c r="T532" s="91"/>
      <c r="U532" s="91"/>
      <c r="V532" s="91"/>
      <c r="W532" s="91"/>
      <c r="X532" s="91"/>
      <c r="Y532" s="92"/>
      <c r="Z532" s="92"/>
      <c r="AA532" s="92"/>
    </row>
    <row r="533" spans="1:27" ht="18" customHeight="1">
      <c r="A533" s="4" t="s">
        <v>268</v>
      </c>
      <c r="B533" s="88"/>
      <c r="C533" s="67"/>
      <c r="D533" s="67"/>
      <c r="E533" s="67"/>
      <c r="F533" s="67"/>
      <c r="G533" s="67"/>
      <c r="H533" s="67"/>
      <c r="I533" s="67"/>
      <c r="J533" s="7"/>
      <c r="K533" s="7"/>
      <c r="L533" s="7"/>
      <c r="M533" s="7"/>
      <c r="N533" s="7"/>
      <c r="O533" s="7"/>
      <c r="P533" s="7"/>
      <c r="Q533" s="7"/>
      <c r="R533" s="7"/>
      <c r="S533" s="7"/>
      <c r="T533" s="7"/>
      <c r="U533" s="7"/>
      <c r="V533" s="7"/>
      <c r="W533" s="7"/>
      <c r="X533" s="7"/>
      <c r="Y533" s="60"/>
      <c r="Z533" s="60"/>
      <c r="AA533" s="60"/>
    </row>
    <row r="534" spans="1:27" ht="15" customHeight="1">
      <c r="A534" s="6"/>
      <c r="B534" s="291" t="s">
        <v>39</v>
      </c>
      <c r="C534" s="293" t="s">
        <v>263</v>
      </c>
      <c r="D534" s="294"/>
      <c r="E534" s="294"/>
      <c r="F534" s="294"/>
      <c r="G534" s="294"/>
      <c r="H534" s="294"/>
      <c r="I534" s="294"/>
      <c r="J534" s="294"/>
      <c r="K534" s="294"/>
      <c r="L534" s="294"/>
      <c r="M534" s="294"/>
      <c r="N534" s="294"/>
      <c r="O534" s="294"/>
      <c r="P534" s="294"/>
      <c r="Q534" s="294"/>
      <c r="R534" s="294"/>
      <c r="S534" s="294"/>
      <c r="T534" s="294"/>
      <c r="U534" s="294"/>
      <c r="V534" s="294"/>
      <c r="W534" s="294"/>
      <c r="X534" s="295"/>
      <c r="Y534" s="425"/>
      <c r="Z534" s="426"/>
      <c r="AA534" s="427"/>
    </row>
    <row r="535" spans="1:27" ht="15" customHeight="1">
      <c r="A535" s="6"/>
      <c r="B535" s="292"/>
      <c r="C535" s="335"/>
      <c r="D535" s="336"/>
      <c r="E535" s="336"/>
      <c r="F535" s="336"/>
      <c r="G535" s="336"/>
      <c r="H535" s="336"/>
      <c r="I535" s="336"/>
      <c r="J535" s="336"/>
      <c r="K535" s="336"/>
      <c r="L535" s="336"/>
      <c r="M535" s="336"/>
      <c r="N535" s="336"/>
      <c r="O535" s="336"/>
      <c r="P535" s="336"/>
      <c r="Q535" s="336"/>
      <c r="R535" s="336"/>
      <c r="S535" s="336"/>
      <c r="T535" s="336"/>
      <c r="U535" s="336"/>
      <c r="V535" s="336"/>
      <c r="W535" s="336"/>
      <c r="X535" s="337"/>
      <c r="Y535" s="428"/>
      <c r="Z535" s="429"/>
      <c r="AA535" s="430"/>
    </row>
    <row r="536" spans="1:27" ht="15" customHeight="1">
      <c r="A536" s="6"/>
      <c r="B536" s="291" t="s">
        <v>40</v>
      </c>
      <c r="C536" s="293" t="s">
        <v>264</v>
      </c>
      <c r="D536" s="294"/>
      <c r="E536" s="294"/>
      <c r="F536" s="294"/>
      <c r="G536" s="294"/>
      <c r="H536" s="294"/>
      <c r="I536" s="294"/>
      <c r="J536" s="294"/>
      <c r="K536" s="294"/>
      <c r="L536" s="294"/>
      <c r="M536" s="294"/>
      <c r="N536" s="294"/>
      <c r="O536" s="294"/>
      <c r="P536" s="294"/>
      <c r="Q536" s="294"/>
      <c r="R536" s="294"/>
      <c r="S536" s="294"/>
      <c r="T536" s="294"/>
      <c r="U536" s="294"/>
      <c r="V536" s="294"/>
      <c r="W536" s="294"/>
      <c r="X536" s="295"/>
      <c r="Y536" s="425"/>
      <c r="Z536" s="426"/>
      <c r="AA536" s="427"/>
    </row>
    <row r="537" spans="1:27" ht="15" customHeight="1">
      <c r="A537" s="6"/>
      <c r="B537" s="292"/>
      <c r="C537" s="296"/>
      <c r="D537" s="297"/>
      <c r="E537" s="297"/>
      <c r="F537" s="297"/>
      <c r="G537" s="297"/>
      <c r="H537" s="297"/>
      <c r="I537" s="297"/>
      <c r="J537" s="297"/>
      <c r="K537" s="297"/>
      <c r="L537" s="297"/>
      <c r="M537" s="297"/>
      <c r="N537" s="297"/>
      <c r="O537" s="297"/>
      <c r="P537" s="297"/>
      <c r="Q537" s="297"/>
      <c r="R537" s="297"/>
      <c r="S537" s="297"/>
      <c r="T537" s="297"/>
      <c r="U537" s="297"/>
      <c r="V537" s="297"/>
      <c r="W537" s="297"/>
      <c r="X537" s="298"/>
      <c r="Y537" s="428"/>
      <c r="Z537" s="429"/>
      <c r="AA537" s="430"/>
    </row>
    <row r="538" spans="1:27" ht="11.25" customHeight="1">
      <c r="A538" s="6"/>
      <c r="B538" s="291" t="s">
        <v>41</v>
      </c>
      <c r="C538" s="293" t="s">
        <v>265</v>
      </c>
      <c r="D538" s="294"/>
      <c r="E538" s="294"/>
      <c r="F538" s="294"/>
      <c r="G538" s="294"/>
      <c r="H538" s="294"/>
      <c r="I538" s="294"/>
      <c r="J538" s="294"/>
      <c r="K538" s="294"/>
      <c r="L538" s="294"/>
      <c r="M538" s="294"/>
      <c r="N538" s="294"/>
      <c r="O538" s="294"/>
      <c r="P538" s="294"/>
      <c r="Q538" s="294"/>
      <c r="R538" s="294"/>
      <c r="S538" s="294"/>
      <c r="T538" s="294"/>
      <c r="U538" s="294"/>
      <c r="V538" s="294"/>
      <c r="W538" s="294"/>
      <c r="X538" s="295"/>
      <c r="Y538" s="425"/>
      <c r="Z538" s="426"/>
      <c r="AA538" s="427"/>
    </row>
    <row r="539" spans="1:27" ht="11.25" customHeight="1">
      <c r="A539" s="6"/>
      <c r="B539" s="292"/>
      <c r="C539" s="296"/>
      <c r="D539" s="297"/>
      <c r="E539" s="297"/>
      <c r="F539" s="297"/>
      <c r="G539" s="297"/>
      <c r="H539" s="297"/>
      <c r="I539" s="297"/>
      <c r="J539" s="297"/>
      <c r="K539" s="297"/>
      <c r="L539" s="297"/>
      <c r="M539" s="297"/>
      <c r="N539" s="297"/>
      <c r="O539" s="297"/>
      <c r="P539" s="297"/>
      <c r="Q539" s="297"/>
      <c r="R539" s="297"/>
      <c r="S539" s="297"/>
      <c r="T539" s="297"/>
      <c r="U539" s="297"/>
      <c r="V539" s="297"/>
      <c r="W539" s="297"/>
      <c r="X539" s="298"/>
      <c r="Y539" s="428"/>
      <c r="Z539" s="429"/>
      <c r="AA539" s="430"/>
    </row>
    <row r="540" spans="1:27" s="7" customFormat="1" ht="13" customHeight="1">
      <c r="A540" s="6"/>
      <c r="B540" s="143"/>
      <c r="C540" s="91"/>
      <c r="D540" s="92"/>
      <c r="E540" s="92"/>
      <c r="F540" s="92"/>
      <c r="G540" s="92"/>
      <c r="H540" s="92"/>
      <c r="I540" s="92"/>
      <c r="J540" s="91"/>
      <c r="K540" s="91"/>
      <c r="L540" s="91"/>
      <c r="M540" s="91"/>
      <c r="N540" s="91"/>
      <c r="O540" s="91"/>
      <c r="P540" s="91"/>
      <c r="Q540" s="91"/>
      <c r="R540" s="91"/>
      <c r="S540" s="91"/>
      <c r="T540" s="91"/>
      <c r="U540" s="91"/>
      <c r="V540" s="91"/>
      <c r="W540" s="91"/>
      <c r="X540" s="91"/>
      <c r="Y540" s="92"/>
      <c r="Z540" s="92"/>
      <c r="AA540" s="92"/>
    </row>
    <row r="541" spans="1:27" s="7" customFormat="1" ht="13" customHeight="1">
      <c r="A541" s="11"/>
      <c r="B541" s="51"/>
      <c r="C541" s="49"/>
      <c r="D541" s="6"/>
      <c r="E541" s="6"/>
      <c r="F541" s="6"/>
      <c r="G541" s="6"/>
      <c r="H541" s="6"/>
      <c r="I541" s="6"/>
      <c r="J541" s="1"/>
      <c r="K541" s="1"/>
      <c r="L541" s="1"/>
      <c r="M541" s="1"/>
      <c r="N541" s="1"/>
      <c r="O541" s="1"/>
      <c r="P541" s="1"/>
      <c r="Q541" s="1"/>
      <c r="R541" s="1"/>
      <c r="S541" s="1"/>
      <c r="T541" s="1"/>
      <c r="U541" s="1"/>
      <c r="V541" s="1"/>
      <c r="W541" s="1"/>
      <c r="X541" s="1"/>
      <c r="Y541" s="6"/>
      <c r="Z541" s="6"/>
      <c r="AA541" s="6"/>
    </row>
    <row r="542" spans="1:27" s="7" customFormat="1" ht="13" customHeight="1">
      <c r="A542" s="11"/>
      <c r="B542" s="51"/>
      <c r="C542" s="6"/>
      <c r="D542" s="6"/>
      <c r="E542" s="6"/>
      <c r="F542" s="6"/>
      <c r="G542" s="6"/>
      <c r="H542" s="6"/>
      <c r="I542" s="6"/>
      <c r="J542" s="1"/>
      <c r="K542" s="1"/>
      <c r="L542" s="1"/>
      <c r="M542" s="1"/>
      <c r="N542" s="1"/>
      <c r="O542" s="1"/>
      <c r="P542" s="1"/>
      <c r="Q542" s="1"/>
      <c r="R542" s="1"/>
      <c r="S542" s="1"/>
      <c r="T542" s="1"/>
      <c r="U542" s="1"/>
      <c r="V542" s="1"/>
      <c r="W542" s="1"/>
      <c r="X542" s="1"/>
      <c r="Y542" s="11"/>
      <c r="Z542" s="11"/>
      <c r="AA542" s="11"/>
    </row>
    <row r="543" spans="1:27" s="7" customFormat="1" ht="13" customHeight="1">
      <c r="A543" s="11"/>
      <c r="B543" s="51"/>
      <c r="C543" s="6"/>
      <c r="D543" s="6"/>
      <c r="E543" s="6"/>
      <c r="F543" s="6"/>
      <c r="G543" s="6"/>
      <c r="H543" s="6"/>
      <c r="I543" s="6"/>
      <c r="J543" s="1"/>
      <c r="K543" s="1"/>
      <c r="L543" s="1"/>
      <c r="M543" s="1"/>
      <c r="N543" s="1"/>
      <c r="O543" s="1"/>
      <c r="P543" s="1"/>
      <c r="Q543" s="1"/>
      <c r="R543" s="1"/>
      <c r="S543" s="1"/>
      <c r="T543" s="1"/>
      <c r="U543" s="1"/>
      <c r="V543" s="1"/>
      <c r="W543" s="1"/>
      <c r="X543" s="1"/>
      <c r="Y543" s="11"/>
      <c r="Z543" s="11"/>
      <c r="AA543" s="11"/>
    </row>
    <row r="544" spans="1:27" s="7" customFormat="1" ht="13" customHeight="1">
      <c r="A544" s="11"/>
      <c r="B544" s="51"/>
      <c r="C544" s="6"/>
      <c r="D544" s="6"/>
      <c r="E544" s="6"/>
      <c r="F544" s="6"/>
      <c r="G544" s="6"/>
      <c r="H544" s="6"/>
      <c r="I544" s="6"/>
      <c r="J544" s="1"/>
      <c r="K544" s="1"/>
      <c r="L544" s="1"/>
      <c r="M544" s="1"/>
      <c r="N544" s="1"/>
      <c r="O544" s="1"/>
      <c r="P544" s="1"/>
      <c r="Q544" s="1"/>
      <c r="R544" s="1"/>
      <c r="S544" s="1"/>
      <c r="T544" s="1"/>
      <c r="U544" s="1"/>
      <c r="V544" s="1"/>
      <c r="W544" s="1"/>
      <c r="X544" s="1"/>
      <c r="Y544" s="11"/>
      <c r="Z544" s="11"/>
      <c r="AA544" s="11"/>
    </row>
    <row r="545" spans="1:27" s="7" customFormat="1" ht="13" customHeight="1">
      <c r="A545" s="11"/>
      <c r="B545" s="51"/>
      <c r="C545" s="6"/>
      <c r="D545" s="6"/>
      <c r="E545" s="6"/>
      <c r="F545" s="6"/>
      <c r="G545" s="6"/>
      <c r="H545" s="6"/>
      <c r="I545" s="6"/>
      <c r="J545" s="1"/>
      <c r="K545" s="1"/>
      <c r="L545" s="1"/>
      <c r="M545" s="1"/>
      <c r="N545" s="1"/>
      <c r="O545" s="1"/>
      <c r="P545" s="1"/>
      <c r="Q545" s="1"/>
      <c r="R545" s="1"/>
      <c r="S545" s="1"/>
      <c r="T545" s="1"/>
      <c r="U545" s="1"/>
      <c r="V545" s="1"/>
      <c r="W545" s="1"/>
      <c r="X545" s="1"/>
      <c r="Y545" s="11"/>
      <c r="Z545" s="11"/>
      <c r="AA545" s="11"/>
    </row>
    <row r="546" spans="1:27" s="144" customFormat="1" ht="15.65" customHeight="1">
      <c r="A546" s="11"/>
      <c r="B546" s="51"/>
      <c r="C546" s="6"/>
      <c r="D546" s="6"/>
      <c r="E546" s="6"/>
      <c r="F546" s="6"/>
      <c r="G546" s="6"/>
      <c r="H546" s="6"/>
      <c r="I546" s="6"/>
      <c r="J546" s="1"/>
      <c r="K546" s="1"/>
      <c r="L546" s="1"/>
      <c r="M546" s="1"/>
      <c r="N546" s="1"/>
      <c r="O546" s="1"/>
      <c r="P546" s="1"/>
      <c r="Q546" s="1"/>
      <c r="R546" s="1"/>
      <c r="S546" s="1"/>
      <c r="T546" s="1"/>
      <c r="U546" s="1"/>
      <c r="V546" s="1"/>
      <c r="W546" s="1"/>
      <c r="X546" s="1"/>
      <c r="Y546" s="11"/>
      <c r="Z546" s="11"/>
      <c r="AA546" s="11"/>
    </row>
    <row r="547" spans="1:27" s="144" customFormat="1" ht="15.65" customHeight="1">
      <c r="A547" s="11"/>
      <c r="B547" s="51"/>
      <c r="C547" s="6"/>
      <c r="D547" s="6"/>
      <c r="E547" s="6"/>
      <c r="F547" s="6"/>
      <c r="G547" s="6"/>
      <c r="H547" s="6"/>
      <c r="I547" s="6"/>
      <c r="J547" s="1"/>
      <c r="K547" s="1"/>
      <c r="L547" s="1"/>
      <c r="M547" s="1"/>
      <c r="N547" s="1"/>
      <c r="O547" s="1"/>
      <c r="P547" s="1"/>
      <c r="Q547" s="1"/>
      <c r="R547" s="1"/>
      <c r="S547" s="1"/>
      <c r="T547" s="1"/>
      <c r="U547" s="1"/>
      <c r="V547" s="1"/>
      <c r="W547" s="1"/>
      <c r="X547" s="1"/>
      <c r="Y547" s="11"/>
      <c r="Z547" s="11"/>
      <c r="AA547" s="11"/>
    </row>
    <row r="548" spans="1:27" s="23" customFormat="1" ht="18" customHeight="1">
      <c r="A548" s="141" t="s">
        <v>463</v>
      </c>
      <c r="B548" s="4"/>
      <c r="C548" s="141"/>
      <c r="D548" s="141"/>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row>
    <row r="549" spans="1:27" ht="18" customHeight="1">
      <c r="A549" s="4" t="s">
        <v>578</v>
      </c>
      <c r="B549" s="88"/>
      <c r="C549" s="67"/>
      <c r="D549" s="67"/>
      <c r="E549" s="67"/>
      <c r="F549" s="67"/>
      <c r="G549" s="67"/>
      <c r="H549" s="67"/>
      <c r="I549" s="67"/>
      <c r="J549" s="7"/>
      <c r="K549" s="7"/>
      <c r="L549" s="7"/>
      <c r="M549" s="7"/>
      <c r="N549" s="7"/>
      <c r="O549" s="7"/>
      <c r="P549" s="7"/>
      <c r="Q549" s="7"/>
      <c r="R549" s="7"/>
      <c r="S549" s="7"/>
      <c r="T549" s="7"/>
      <c r="U549" s="7"/>
      <c r="V549" s="7"/>
      <c r="W549" s="7"/>
      <c r="X549" s="7"/>
      <c r="Y549" s="60"/>
      <c r="Z549" s="60"/>
      <c r="AA549" s="60"/>
    </row>
    <row r="550" spans="1:27" ht="15" customHeight="1">
      <c r="A550" s="6"/>
      <c r="B550" s="291" t="s">
        <v>39</v>
      </c>
      <c r="C550" s="293" t="s">
        <v>464</v>
      </c>
      <c r="D550" s="294"/>
      <c r="E550" s="294"/>
      <c r="F550" s="294"/>
      <c r="G550" s="294"/>
      <c r="H550" s="294"/>
      <c r="I550" s="294"/>
      <c r="J550" s="294"/>
      <c r="K550" s="294"/>
      <c r="L550" s="294"/>
      <c r="M550" s="294"/>
      <c r="N550" s="294"/>
      <c r="O550" s="294"/>
      <c r="P550" s="294"/>
      <c r="Q550" s="294"/>
      <c r="R550" s="294"/>
      <c r="S550" s="294"/>
      <c r="T550" s="294"/>
      <c r="U550" s="294"/>
      <c r="V550" s="294"/>
      <c r="W550" s="294"/>
      <c r="X550" s="295"/>
      <c r="Y550" s="425"/>
      <c r="Z550" s="426"/>
      <c r="AA550" s="427"/>
    </row>
    <row r="551" spans="1:27" ht="15" customHeight="1">
      <c r="A551" s="6"/>
      <c r="B551" s="292"/>
      <c r="C551" s="335"/>
      <c r="D551" s="336"/>
      <c r="E551" s="336"/>
      <c r="F551" s="336"/>
      <c r="G551" s="336"/>
      <c r="H551" s="336"/>
      <c r="I551" s="336"/>
      <c r="J551" s="336"/>
      <c r="K551" s="336"/>
      <c r="L551" s="336"/>
      <c r="M551" s="336"/>
      <c r="N551" s="336"/>
      <c r="O551" s="336"/>
      <c r="P551" s="336"/>
      <c r="Q551" s="336"/>
      <c r="R551" s="336"/>
      <c r="S551" s="336"/>
      <c r="T551" s="336"/>
      <c r="U551" s="336"/>
      <c r="V551" s="336"/>
      <c r="W551" s="336"/>
      <c r="X551" s="337"/>
      <c r="Y551" s="428"/>
      <c r="Z551" s="429"/>
      <c r="AA551" s="430"/>
    </row>
    <row r="552" spans="1:27" ht="11.25" customHeight="1">
      <c r="A552" s="6"/>
      <c r="B552" s="291" t="s">
        <v>40</v>
      </c>
      <c r="C552" s="293" t="s">
        <v>465</v>
      </c>
      <c r="D552" s="294"/>
      <c r="E552" s="294"/>
      <c r="F552" s="294"/>
      <c r="G552" s="294"/>
      <c r="H552" s="294"/>
      <c r="I552" s="294"/>
      <c r="J552" s="294"/>
      <c r="K552" s="294"/>
      <c r="L552" s="294"/>
      <c r="M552" s="294"/>
      <c r="N552" s="294"/>
      <c r="O552" s="294"/>
      <c r="P552" s="294"/>
      <c r="Q552" s="294"/>
      <c r="R552" s="294"/>
      <c r="S552" s="294"/>
      <c r="T552" s="294"/>
      <c r="U552" s="294"/>
      <c r="V552" s="294"/>
      <c r="W552" s="294"/>
      <c r="X552" s="295"/>
      <c r="Y552" s="425"/>
      <c r="Z552" s="426"/>
      <c r="AA552" s="427"/>
    </row>
    <row r="553" spans="1:27" ht="11.25" customHeight="1">
      <c r="A553" s="6"/>
      <c r="B553" s="292"/>
      <c r="C553" s="296"/>
      <c r="D553" s="297"/>
      <c r="E553" s="297"/>
      <c r="F553" s="297"/>
      <c r="G553" s="297"/>
      <c r="H553" s="297"/>
      <c r="I553" s="297"/>
      <c r="J553" s="297"/>
      <c r="K553" s="297"/>
      <c r="L553" s="297"/>
      <c r="M553" s="297"/>
      <c r="N553" s="297"/>
      <c r="O553" s="297"/>
      <c r="P553" s="297"/>
      <c r="Q553" s="297"/>
      <c r="R553" s="297"/>
      <c r="S553" s="297"/>
      <c r="T553" s="297"/>
      <c r="U553" s="297"/>
      <c r="V553" s="297"/>
      <c r="W553" s="297"/>
      <c r="X553" s="298"/>
      <c r="Y553" s="428"/>
      <c r="Z553" s="429"/>
      <c r="AA553" s="430"/>
    </row>
    <row r="554" spans="1:27" ht="11.25" customHeight="1">
      <c r="A554" s="6"/>
      <c r="B554" s="291" t="s">
        <v>41</v>
      </c>
      <c r="C554" s="293" t="s">
        <v>466</v>
      </c>
      <c r="D554" s="294"/>
      <c r="E554" s="294"/>
      <c r="F554" s="294"/>
      <c r="G554" s="294"/>
      <c r="H554" s="294"/>
      <c r="I554" s="294"/>
      <c r="J554" s="294"/>
      <c r="K554" s="294"/>
      <c r="L554" s="294"/>
      <c r="M554" s="294"/>
      <c r="N554" s="294"/>
      <c r="O554" s="294"/>
      <c r="P554" s="294"/>
      <c r="Q554" s="294"/>
      <c r="R554" s="294"/>
      <c r="S554" s="294"/>
      <c r="T554" s="294"/>
      <c r="U554" s="294"/>
      <c r="V554" s="294"/>
      <c r="W554" s="294"/>
      <c r="X554" s="295"/>
      <c r="Y554" s="425"/>
      <c r="Z554" s="426"/>
      <c r="AA554" s="427"/>
    </row>
    <row r="555" spans="1:27" ht="11.25" customHeight="1">
      <c r="A555" s="6"/>
      <c r="B555" s="292"/>
      <c r="C555" s="335"/>
      <c r="D555" s="336"/>
      <c r="E555" s="336"/>
      <c r="F555" s="336"/>
      <c r="G555" s="336"/>
      <c r="H555" s="336"/>
      <c r="I555" s="336"/>
      <c r="J555" s="336"/>
      <c r="K555" s="336"/>
      <c r="L555" s="336"/>
      <c r="M555" s="336"/>
      <c r="N555" s="336"/>
      <c r="O555" s="336"/>
      <c r="P555" s="336"/>
      <c r="Q555" s="336"/>
      <c r="R555" s="336"/>
      <c r="S555" s="336"/>
      <c r="T555" s="336"/>
      <c r="U555" s="336"/>
      <c r="V555" s="336"/>
      <c r="W555" s="336"/>
      <c r="X555" s="337"/>
      <c r="Y555" s="428"/>
      <c r="Z555" s="429"/>
      <c r="AA555" s="430"/>
    </row>
    <row r="556" spans="1:27" ht="11.25" customHeight="1">
      <c r="A556" s="6"/>
      <c r="B556" s="291" t="s">
        <v>42</v>
      </c>
      <c r="C556" s="293" t="s">
        <v>467</v>
      </c>
      <c r="D556" s="294"/>
      <c r="E556" s="294"/>
      <c r="F556" s="294"/>
      <c r="G556" s="294"/>
      <c r="H556" s="294"/>
      <c r="I556" s="294"/>
      <c r="J556" s="294"/>
      <c r="K556" s="294"/>
      <c r="L556" s="294"/>
      <c r="M556" s="294"/>
      <c r="N556" s="294"/>
      <c r="O556" s="294"/>
      <c r="P556" s="294"/>
      <c r="Q556" s="294"/>
      <c r="R556" s="294"/>
      <c r="S556" s="294"/>
      <c r="T556" s="294"/>
      <c r="U556" s="294"/>
      <c r="V556" s="294"/>
      <c r="W556" s="294"/>
      <c r="X556" s="295"/>
      <c r="Y556" s="425"/>
      <c r="Z556" s="426"/>
      <c r="AA556" s="427"/>
    </row>
    <row r="557" spans="1:27" ht="11.25" customHeight="1">
      <c r="A557" s="6"/>
      <c r="B557" s="292"/>
      <c r="C557" s="296"/>
      <c r="D557" s="297"/>
      <c r="E557" s="297"/>
      <c r="F557" s="297"/>
      <c r="G557" s="297"/>
      <c r="H557" s="297"/>
      <c r="I557" s="297"/>
      <c r="J557" s="297"/>
      <c r="K557" s="297"/>
      <c r="L557" s="297"/>
      <c r="M557" s="297"/>
      <c r="N557" s="297"/>
      <c r="O557" s="297"/>
      <c r="P557" s="297"/>
      <c r="Q557" s="297"/>
      <c r="R557" s="297"/>
      <c r="S557" s="297"/>
      <c r="T557" s="297"/>
      <c r="U557" s="297"/>
      <c r="V557" s="297"/>
      <c r="W557" s="297"/>
      <c r="X557" s="298"/>
      <c r="Y557" s="428"/>
      <c r="Z557" s="429"/>
      <c r="AA557" s="430"/>
    </row>
    <row r="558" spans="1:27" s="144" customFormat="1" ht="15.65" customHeight="1">
      <c r="A558" s="11"/>
      <c r="B558" s="51"/>
      <c r="C558" s="6"/>
      <c r="D558" s="6"/>
      <c r="E558" s="6"/>
      <c r="F558" s="6"/>
      <c r="G558" s="6"/>
      <c r="H558" s="6"/>
      <c r="I558" s="6"/>
      <c r="J558" s="1"/>
      <c r="K558" s="1"/>
      <c r="L558" s="1"/>
      <c r="M558" s="1"/>
      <c r="N558" s="1"/>
      <c r="O558" s="1"/>
      <c r="P558" s="1"/>
      <c r="Q558" s="1"/>
      <c r="R558" s="1"/>
      <c r="S558" s="1"/>
      <c r="T558" s="1"/>
      <c r="U558" s="1"/>
      <c r="V558" s="1"/>
      <c r="W558" s="1"/>
      <c r="X558" s="1"/>
      <c r="Y558" s="11"/>
      <c r="Z558" s="11"/>
      <c r="AA558" s="11"/>
    </row>
    <row r="559" spans="1:27" ht="18" customHeight="1">
      <c r="A559" s="4" t="s">
        <v>579</v>
      </c>
      <c r="B559" s="88"/>
      <c r="C559" s="67"/>
      <c r="D559" s="67"/>
      <c r="E559" s="67"/>
      <c r="F559" s="67"/>
      <c r="G559" s="67"/>
      <c r="H559" s="67"/>
      <c r="I559" s="67"/>
      <c r="J559" s="7"/>
      <c r="K559" s="7"/>
      <c r="L559" s="7"/>
      <c r="M559" s="7"/>
      <c r="N559" s="7"/>
      <c r="O559" s="7"/>
      <c r="P559" s="7"/>
      <c r="Q559" s="7"/>
      <c r="R559" s="7"/>
      <c r="S559" s="7"/>
      <c r="T559" s="7"/>
      <c r="U559" s="7"/>
      <c r="V559" s="7"/>
      <c r="W559" s="7"/>
      <c r="X559" s="7"/>
      <c r="Y559" s="60"/>
      <c r="Z559" s="60"/>
      <c r="AA559" s="60"/>
    </row>
    <row r="560" spans="1:27" ht="15" customHeight="1">
      <c r="A560" s="6"/>
      <c r="B560" s="291" t="s">
        <v>39</v>
      </c>
      <c r="C560" s="293" t="s">
        <v>464</v>
      </c>
      <c r="D560" s="294"/>
      <c r="E560" s="294"/>
      <c r="F560" s="294"/>
      <c r="G560" s="294"/>
      <c r="H560" s="294"/>
      <c r="I560" s="294"/>
      <c r="J560" s="294"/>
      <c r="K560" s="294"/>
      <c r="L560" s="294"/>
      <c r="M560" s="294"/>
      <c r="N560" s="294"/>
      <c r="O560" s="294"/>
      <c r="P560" s="294"/>
      <c r="Q560" s="294"/>
      <c r="R560" s="294"/>
      <c r="S560" s="294"/>
      <c r="T560" s="294"/>
      <c r="U560" s="294"/>
      <c r="V560" s="294"/>
      <c r="W560" s="294"/>
      <c r="X560" s="295"/>
      <c r="Y560" s="425"/>
      <c r="Z560" s="426"/>
      <c r="AA560" s="427"/>
    </row>
    <row r="561" spans="1:33" ht="15" customHeight="1">
      <c r="A561" s="6"/>
      <c r="B561" s="292"/>
      <c r="C561" s="335"/>
      <c r="D561" s="336"/>
      <c r="E561" s="336"/>
      <c r="F561" s="336"/>
      <c r="G561" s="336"/>
      <c r="H561" s="336"/>
      <c r="I561" s="336"/>
      <c r="J561" s="336"/>
      <c r="K561" s="336"/>
      <c r="L561" s="336"/>
      <c r="M561" s="336"/>
      <c r="N561" s="336"/>
      <c r="O561" s="336"/>
      <c r="P561" s="336"/>
      <c r="Q561" s="336"/>
      <c r="R561" s="336"/>
      <c r="S561" s="336"/>
      <c r="T561" s="336"/>
      <c r="U561" s="336"/>
      <c r="V561" s="336"/>
      <c r="W561" s="336"/>
      <c r="X561" s="337"/>
      <c r="Y561" s="428"/>
      <c r="Z561" s="429"/>
      <c r="AA561" s="430"/>
    </row>
    <row r="562" spans="1:33" ht="11.25" customHeight="1">
      <c r="A562" s="6"/>
      <c r="B562" s="291" t="s">
        <v>40</v>
      </c>
      <c r="C562" s="293" t="s">
        <v>465</v>
      </c>
      <c r="D562" s="294"/>
      <c r="E562" s="294"/>
      <c r="F562" s="294"/>
      <c r="G562" s="294"/>
      <c r="H562" s="294"/>
      <c r="I562" s="294"/>
      <c r="J562" s="294"/>
      <c r="K562" s="294"/>
      <c r="L562" s="294"/>
      <c r="M562" s="294"/>
      <c r="N562" s="294"/>
      <c r="O562" s="294"/>
      <c r="P562" s="294"/>
      <c r="Q562" s="294"/>
      <c r="R562" s="294"/>
      <c r="S562" s="294"/>
      <c r="T562" s="294"/>
      <c r="U562" s="294"/>
      <c r="V562" s="294"/>
      <c r="W562" s="294"/>
      <c r="X562" s="295"/>
      <c r="Y562" s="425"/>
      <c r="Z562" s="426"/>
      <c r="AA562" s="427"/>
    </row>
    <row r="563" spans="1:33" ht="11.25" customHeight="1">
      <c r="A563" s="6"/>
      <c r="B563" s="292"/>
      <c r="C563" s="296"/>
      <c r="D563" s="297"/>
      <c r="E563" s="297"/>
      <c r="F563" s="297"/>
      <c r="G563" s="297"/>
      <c r="H563" s="297"/>
      <c r="I563" s="297"/>
      <c r="J563" s="297"/>
      <c r="K563" s="297"/>
      <c r="L563" s="297"/>
      <c r="M563" s="297"/>
      <c r="N563" s="297"/>
      <c r="O563" s="297"/>
      <c r="P563" s="297"/>
      <c r="Q563" s="297"/>
      <c r="R563" s="297"/>
      <c r="S563" s="297"/>
      <c r="T563" s="297"/>
      <c r="U563" s="297"/>
      <c r="V563" s="297"/>
      <c r="W563" s="297"/>
      <c r="X563" s="298"/>
      <c r="Y563" s="428"/>
      <c r="Z563" s="429"/>
      <c r="AA563" s="430"/>
    </row>
    <row r="564" spans="1:33" s="144" customFormat="1" ht="15.65" customHeight="1">
      <c r="A564" s="11"/>
      <c r="B564" s="51"/>
      <c r="C564" s="6"/>
      <c r="D564" s="6"/>
      <c r="E564" s="6"/>
      <c r="F564" s="6"/>
      <c r="G564" s="6"/>
      <c r="H564" s="6"/>
      <c r="I564" s="6"/>
      <c r="J564" s="1"/>
      <c r="K564" s="1"/>
      <c r="L564" s="1"/>
      <c r="M564" s="1"/>
      <c r="N564" s="1"/>
      <c r="O564" s="1"/>
      <c r="P564" s="1"/>
      <c r="Q564" s="1"/>
      <c r="R564" s="1"/>
      <c r="S564" s="1"/>
      <c r="T564" s="1"/>
      <c r="U564" s="1"/>
      <c r="V564" s="1"/>
      <c r="W564" s="1"/>
      <c r="X564" s="1"/>
      <c r="Y564" s="11"/>
      <c r="Z564" s="11"/>
      <c r="AA564" s="11"/>
    </row>
    <row r="565" spans="1:33" s="144" customFormat="1" ht="8.25" customHeight="1" thickBot="1">
      <c r="A565" s="1"/>
      <c r="B565" s="29"/>
      <c r="C565" s="1"/>
      <c r="D565" s="1"/>
      <c r="E565" s="1"/>
      <c r="F565" s="1"/>
      <c r="G565" s="1"/>
      <c r="H565" s="1"/>
      <c r="I565" s="1"/>
      <c r="J565" s="1"/>
      <c r="K565" s="1"/>
      <c r="L565" s="1"/>
      <c r="M565" s="1"/>
      <c r="N565" s="1"/>
      <c r="O565" s="1"/>
      <c r="P565" s="1"/>
      <c r="Q565" s="1"/>
      <c r="R565" s="1"/>
      <c r="S565" s="1"/>
      <c r="T565" s="1"/>
      <c r="U565" s="1"/>
      <c r="V565" s="1"/>
      <c r="W565" s="1"/>
      <c r="X565" s="1"/>
      <c r="Y565" s="11"/>
      <c r="Z565" s="11"/>
      <c r="AA565" s="11"/>
    </row>
    <row r="566" spans="1:33" s="144" customFormat="1" ht="20.25" customHeight="1" thickTop="1">
      <c r="A566" s="422" t="s">
        <v>10</v>
      </c>
      <c r="B566" s="423"/>
      <c r="C566" s="423"/>
      <c r="D566" s="423"/>
      <c r="E566" s="423"/>
      <c r="F566" s="423"/>
      <c r="G566" s="423"/>
      <c r="H566" s="423"/>
      <c r="I566" s="423"/>
      <c r="J566" s="423"/>
      <c r="K566" s="423"/>
      <c r="L566" s="423"/>
      <c r="M566" s="423"/>
      <c r="N566" s="423"/>
      <c r="O566" s="423"/>
      <c r="P566" s="423"/>
      <c r="Q566" s="423"/>
      <c r="R566" s="423"/>
      <c r="S566" s="423"/>
      <c r="T566" s="423"/>
      <c r="U566" s="423"/>
      <c r="V566" s="423"/>
      <c r="W566" s="423"/>
      <c r="X566" s="423"/>
      <c r="Y566" s="423"/>
      <c r="Z566" s="423"/>
      <c r="AA566" s="424"/>
    </row>
    <row r="567" spans="1:33" s="76" customFormat="1" ht="14.25" customHeight="1">
      <c r="A567" s="145" t="s">
        <v>26</v>
      </c>
      <c r="B567" s="420" t="s">
        <v>274</v>
      </c>
      <c r="C567" s="420"/>
      <c r="D567" s="420"/>
      <c r="E567" s="420"/>
      <c r="F567" s="420"/>
      <c r="G567" s="420"/>
      <c r="H567" s="420"/>
      <c r="I567" s="420"/>
      <c r="J567" s="420"/>
      <c r="K567" s="420"/>
      <c r="L567" s="420"/>
      <c r="M567" s="420"/>
      <c r="N567" s="420"/>
      <c r="O567" s="420"/>
      <c r="P567" s="420"/>
      <c r="Q567" s="420"/>
      <c r="R567" s="420"/>
      <c r="S567" s="420"/>
      <c r="T567" s="420"/>
      <c r="U567" s="420"/>
      <c r="V567" s="420"/>
      <c r="W567" s="420"/>
      <c r="X567" s="420"/>
      <c r="Y567" s="420"/>
      <c r="Z567" s="420"/>
      <c r="AA567" s="421"/>
    </row>
    <row r="568" spans="1:33" s="76" customFormat="1" ht="14.25" customHeight="1">
      <c r="A568" s="145"/>
      <c r="B568" s="420"/>
      <c r="C568" s="420"/>
      <c r="D568" s="420"/>
      <c r="E568" s="420"/>
      <c r="F568" s="420"/>
      <c r="G568" s="420"/>
      <c r="H568" s="420"/>
      <c r="I568" s="420"/>
      <c r="J568" s="420"/>
      <c r="K568" s="420"/>
      <c r="L568" s="420"/>
      <c r="M568" s="420"/>
      <c r="N568" s="420"/>
      <c r="O568" s="420"/>
      <c r="P568" s="420"/>
      <c r="Q568" s="420"/>
      <c r="R568" s="420"/>
      <c r="S568" s="420"/>
      <c r="T568" s="420"/>
      <c r="U568" s="420"/>
      <c r="V568" s="420"/>
      <c r="W568" s="420"/>
      <c r="X568" s="420"/>
      <c r="Y568" s="420"/>
      <c r="Z568" s="420"/>
      <c r="AA568" s="421"/>
    </row>
    <row r="569" spans="1:33" s="76" customFormat="1" ht="14.25" customHeight="1">
      <c r="A569" s="145" t="s">
        <v>26</v>
      </c>
      <c r="B569" s="88" t="s">
        <v>58</v>
      </c>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c r="AA569" s="146"/>
    </row>
    <row r="570" spans="1:33" s="76" customFormat="1" ht="14.25" customHeight="1">
      <c r="A570" s="145" t="s">
        <v>8</v>
      </c>
      <c r="B570" s="88" t="s">
        <v>275</v>
      </c>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c r="AA570" s="146"/>
    </row>
    <row r="571" spans="1:33" s="76" customFormat="1" ht="14.25" customHeight="1">
      <c r="A571" s="147"/>
      <c r="B571" s="127" t="s">
        <v>105</v>
      </c>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c r="AA571" s="146"/>
    </row>
    <row r="572" spans="1:33" s="62" customFormat="1" ht="19.5" customHeight="1" thickBot="1">
      <c r="A572" s="417"/>
      <c r="B572" s="418"/>
      <c r="C572" s="418"/>
      <c r="D572" s="418"/>
      <c r="E572" s="418"/>
      <c r="F572" s="418"/>
      <c r="G572" s="418"/>
      <c r="H572" s="418"/>
      <c r="I572" s="418"/>
      <c r="J572" s="418"/>
      <c r="K572" s="418"/>
      <c r="L572" s="418"/>
      <c r="M572" s="418"/>
      <c r="N572" s="418"/>
      <c r="O572" s="418"/>
      <c r="P572" s="418"/>
      <c r="Q572" s="418"/>
      <c r="R572" s="418"/>
      <c r="S572" s="418"/>
      <c r="T572" s="418"/>
      <c r="U572" s="418"/>
      <c r="V572" s="418"/>
      <c r="W572" s="418"/>
      <c r="X572" s="418"/>
      <c r="Y572" s="418"/>
      <c r="Z572" s="418"/>
      <c r="AA572" s="419"/>
    </row>
    <row r="573" spans="1:33" ht="12.75" customHeight="1" thickTop="1"/>
    <row r="574" spans="1:33" ht="12.75" customHeight="1">
      <c r="AB574" s="29"/>
      <c r="AC574" s="29"/>
      <c r="AD574" s="29"/>
      <c r="AE574" s="29"/>
      <c r="AF574" s="29"/>
      <c r="AG574" s="29"/>
    </row>
    <row r="575" spans="1:33" ht="12.75" customHeight="1">
      <c r="H575" s="148"/>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row>
    <row r="576" spans="1:33" ht="12.75" customHeight="1">
      <c r="H576" s="148"/>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row>
    <row r="577" spans="8:27" ht="12.75" customHeight="1">
      <c r="H577" s="29"/>
      <c r="I577" s="29"/>
      <c r="J577" s="29"/>
      <c r="K577" s="29"/>
      <c r="L577" s="29"/>
      <c r="M577" s="29"/>
      <c r="N577" s="29"/>
      <c r="O577" s="29"/>
      <c r="P577" s="29"/>
      <c r="Q577" s="29"/>
      <c r="R577" s="29"/>
      <c r="S577" s="29"/>
      <c r="T577" s="29"/>
      <c r="U577" s="29"/>
      <c r="V577" s="29"/>
      <c r="W577" s="29"/>
      <c r="X577" s="29"/>
      <c r="Y577" s="29"/>
      <c r="Z577" s="29"/>
      <c r="AA577" s="29"/>
    </row>
  </sheetData>
  <customSheetViews>
    <customSheetView guid="{23577B4C-DE44-4FBB-967B-8518A13DE2F8}">
      <selection activeCell="A487" sqref="A487"/>
      <rowBreaks count="10" manualBreakCount="10">
        <brk id="52" max="16383" man="1"/>
        <brk id="104" max="16383" man="1"/>
        <brk id="141" max="16383" man="1"/>
        <brk id="185" max="16383" man="1"/>
        <brk id="220" max="16383" man="1"/>
        <brk id="261" max="16383" man="1"/>
        <brk id="305" max="16383" man="1"/>
        <brk id="358" max="16383" man="1"/>
        <brk id="404" max="16383" man="1"/>
        <brk id="460" max="16383" man="1"/>
      </rowBreaks>
      <pageMargins left="0.39370078740157483" right="0.39370078740157483" top="0.59055118110236227" bottom="0.39370078740157483" header="0.19685039370078741" footer="0"/>
      <printOptions horizontalCentered="1"/>
      <pageSetup paperSize="9" fitToWidth="0" fitToHeight="0" orientation="portrait" r:id="rId1"/>
      <headerFooter alignWithMargins="0">
        <oddHeader>&amp;R&amp;"ＭＳ Ｐゴシック,標準"&amp;9運営状況点検書（福祉用具貸与・特定福祉用具販売）</oddHeader>
        <oddFooter>&amp;C&amp;"ＭＳ Ｐゴシック,標準"&amp;9&amp;P</oddFooter>
      </headerFooter>
    </customSheetView>
  </customSheetViews>
  <mergeCells count="517">
    <mergeCell ref="B354:B355"/>
    <mergeCell ref="B332:B333"/>
    <mergeCell ref="B334:B335"/>
    <mergeCell ref="B336:B337"/>
    <mergeCell ref="B341:B351"/>
    <mergeCell ref="B339:B340"/>
    <mergeCell ref="C332:X333"/>
    <mergeCell ref="Y364:AA365"/>
    <mergeCell ref="Y356:AA357"/>
    <mergeCell ref="Y372:AA373"/>
    <mergeCell ref="Y368:AA369"/>
    <mergeCell ref="Y440:Z444"/>
    <mergeCell ref="Y457:AA462"/>
    <mergeCell ref="B368:B369"/>
    <mergeCell ref="Y406:AA407"/>
    <mergeCell ref="Y402:AA403"/>
    <mergeCell ref="Y390:AA391"/>
    <mergeCell ref="C356:X357"/>
    <mergeCell ref="C396:X397"/>
    <mergeCell ref="Y480:AA481"/>
    <mergeCell ref="B402:B403"/>
    <mergeCell ref="B556:B557"/>
    <mergeCell ref="C556:X557"/>
    <mergeCell ref="Y556:AA557"/>
    <mergeCell ref="B550:B551"/>
    <mergeCell ref="C550:X551"/>
    <mergeCell ref="Y550:AA551"/>
    <mergeCell ref="B552:B553"/>
    <mergeCell ref="C552:X553"/>
    <mergeCell ref="Y552:AA553"/>
    <mergeCell ref="B554:B555"/>
    <mergeCell ref="C554:X555"/>
    <mergeCell ref="Y554:AA555"/>
    <mergeCell ref="E435:X436"/>
    <mergeCell ref="B410:B411"/>
    <mergeCell ref="B412:B413"/>
    <mergeCell ref="B414:B415"/>
    <mergeCell ref="C465:X466"/>
    <mergeCell ref="C420:X421"/>
    <mergeCell ref="B404:B405"/>
    <mergeCell ref="Y404:AA405"/>
    <mergeCell ref="B406:B407"/>
    <mergeCell ref="C406:X407"/>
    <mergeCell ref="B560:B561"/>
    <mergeCell ref="C560:X561"/>
    <mergeCell ref="Y560:AA561"/>
    <mergeCell ref="B562:B563"/>
    <mergeCell ref="C562:X563"/>
    <mergeCell ref="Y562:AA563"/>
    <mergeCell ref="C410:X411"/>
    <mergeCell ref="Y410:AA411"/>
    <mergeCell ref="Y447:AA448"/>
    <mergeCell ref="C426:X427"/>
    <mergeCell ref="B447:B448"/>
    <mergeCell ref="Y420:AA421"/>
    <mergeCell ref="Y424:AA425"/>
    <mergeCell ref="B534:B535"/>
    <mergeCell ref="B536:B537"/>
    <mergeCell ref="B494:B506"/>
    <mergeCell ref="B511:B513"/>
    <mergeCell ref="B514:B515"/>
    <mergeCell ref="B516:B517"/>
    <mergeCell ref="B518:B519"/>
    <mergeCell ref="B524:B525"/>
    <mergeCell ref="B528:B529"/>
    <mergeCell ref="B507:AA507"/>
    <mergeCell ref="Y511:AA513"/>
    <mergeCell ref="Y514:AA515"/>
    <mergeCell ref="C534:X535"/>
    <mergeCell ref="C536:X537"/>
    <mergeCell ref="Y524:AA525"/>
    <mergeCell ref="Y528:AA529"/>
    <mergeCell ref="Y536:AA537"/>
    <mergeCell ref="Y530:AA531"/>
    <mergeCell ref="Y518:AA519"/>
    <mergeCell ref="C528:X529"/>
    <mergeCell ref="Y494:AA506"/>
    <mergeCell ref="Y326:AA327"/>
    <mergeCell ref="Y328:AA329"/>
    <mergeCell ref="Y256:AA257"/>
    <mergeCell ref="C250:X251"/>
    <mergeCell ref="B493:AA493"/>
    <mergeCell ref="C457:X458"/>
    <mergeCell ref="B472:B473"/>
    <mergeCell ref="B484:B492"/>
    <mergeCell ref="D432:X432"/>
    <mergeCell ref="B426:B444"/>
    <mergeCell ref="Y324:AA325"/>
    <mergeCell ref="Y316:AA317"/>
    <mergeCell ref="B478:B479"/>
    <mergeCell ref="C478:X479"/>
    <mergeCell ref="B416:B417"/>
    <mergeCell ref="B465:B466"/>
    <mergeCell ref="B457:B462"/>
    <mergeCell ref="B452:B454"/>
    <mergeCell ref="C452:X454"/>
    <mergeCell ref="C404:X405"/>
    <mergeCell ref="E433:X434"/>
    <mergeCell ref="C416:X417"/>
    <mergeCell ref="Y428:Z431"/>
    <mergeCell ref="C186:X187"/>
    <mergeCell ref="C200:X201"/>
    <mergeCell ref="C202:X203"/>
    <mergeCell ref="Y189:AA195"/>
    <mergeCell ref="Y198:AA199"/>
    <mergeCell ref="C189:X190"/>
    <mergeCell ref="Y222:AA223"/>
    <mergeCell ref="Y218:AA219"/>
    <mergeCell ref="Y271:AA272"/>
    <mergeCell ref="Y232:AA233"/>
    <mergeCell ref="Y228:AA229"/>
    <mergeCell ref="Y230:AA231"/>
    <mergeCell ref="C220:X221"/>
    <mergeCell ref="Y220:AA221"/>
    <mergeCell ref="C236:X237"/>
    <mergeCell ref="Y236:AA237"/>
    <mergeCell ref="C238:X239"/>
    <mergeCell ref="Y238:AA239"/>
    <mergeCell ref="Y200:AA201"/>
    <mergeCell ref="C224:X225"/>
    <mergeCell ref="Y208:AA209"/>
    <mergeCell ref="C228:X229"/>
    <mergeCell ref="Y234:AA235"/>
    <mergeCell ref="Y244:AA245"/>
    <mergeCell ref="Y83:AA84"/>
    <mergeCell ref="B85:B86"/>
    <mergeCell ref="Y85:AA86"/>
    <mergeCell ref="C83:X84"/>
    <mergeCell ref="C85:X86"/>
    <mergeCell ref="B312:B313"/>
    <mergeCell ref="B316:B317"/>
    <mergeCell ref="D345:X346"/>
    <mergeCell ref="C304:X305"/>
    <mergeCell ref="B275:B285"/>
    <mergeCell ref="D280:X280"/>
    <mergeCell ref="B292:B293"/>
    <mergeCell ref="C306:X307"/>
    <mergeCell ref="C308:X309"/>
    <mergeCell ref="B304:B305"/>
    <mergeCell ref="C322:X323"/>
    <mergeCell ref="C324:X325"/>
    <mergeCell ref="B320:B321"/>
    <mergeCell ref="B306:B307"/>
    <mergeCell ref="B296:B297"/>
    <mergeCell ref="B298:B299"/>
    <mergeCell ref="B294:B295"/>
    <mergeCell ref="B308:B309"/>
    <mergeCell ref="C212:X213"/>
    <mergeCell ref="B157:B158"/>
    <mergeCell ref="Y155:AA156"/>
    <mergeCell ref="C151:X152"/>
    <mergeCell ref="Y168:AA171"/>
    <mergeCell ref="E170:X170"/>
    <mergeCell ref="B162:B163"/>
    <mergeCell ref="Y157:AA158"/>
    <mergeCell ref="B147:B148"/>
    <mergeCell ref="B151:B152"/>
    <mergeCell ref="B155:B156"/>
    <mergeCell ref="Y151:AA152"/>
    <mergeCell ref="Y162:AA163"/>
    <mergeCell ref="C166:X167"/>
    <mergeCell ref="Y164:AA165"/>
    <mergeCell ref="C147:X148"/>
    <mergeCell ref="Y60:AA61"/>
    <mergeCell ref="Y58:AA59"/>
    <mergeCell ref="Y69:AA76"/>
    <mergeCell ref="Y66:AA67"/>
    <mergeCell ref="Y54:AA55"/>
    <mergeCell ref="F48:AA49"/>
    <mergeCell ref="B30:B31"/>
    <mergeCell ref="F50:H51"/>
    <mergeCell ref="X50:AA51"/>
    <mergeCell ref="B56:B57"/>
    <mergeCell ref="B58:B59"/>
    <mergeCell ref="J53:AA53"/>
    <mergeCell ref="B77:B78"/>
    <mergeCell ref="C66:X67"/>
    <mergeCell ref="E73:X74"/>
    <mergeCell ref="B54:B55"/>
    <mergeCell ref="C54:X55"/>
    <mergeCell ref="R50:W51"/>
    <mergeCell ref="C16:G16"/>
    <mergeCell ref="C9:G9"/>
    <mergeCell ref="A26:I27"/>
    <mergeCell ref="A64:I65"/>
    <mergeCell ref="I50:N51"/>
    <mergeCell ref="D76:X76"/>
    <mergeCell ref="C30:X31"/>
    <mergeCell ref="A46:E47"/>
    <mergeCell ref="O50:Q51"/>
    <mergeCell ref="O44:Q45"/>
    <mergeCell ref="B66:B67"/>
    <mergeCell ref="A44:E45"/>
    <mergeCell ref="B60:B61"/>
    <mergeCell ref="A40:AA40"/>
    <mergeCell ref="B69:B76"/>
    <mergeCell ref="C69:X70"/>
    <mergeCell ref="C58:X59"/>
    <mergeCell ref="C60:X61"/>
    <mergeCell ref="B100:B101"/>
    <mergeCell ref="B104:B105"/>
    <mergeCell ref="B108:B109"/>
    <mergeCell ref="B110:B111"/>
    <mergeCell ref="B128:B129"/>
    <mergeCell ref="B118:B119"/>
    <mergeCell ref="B87:B95"/>
    <mergeCell ref="C143:X144"/>
    <mergeCell ref="B116:B117"/>
    <mergeCell ref="B112:B113"/>
    <mergeCell ref="B141:B142"/>
    <mergeCell ref="B126:B127"/>
    <mergeCell ref="B130:B131"/>
    <mergeCell ref="B134:B135"/>
    <mergeCell ref="B122:B123"/>
    <mergeCell ref="C126:X127"/>
    <mergeCell ref="C138:AA138"/>
    <mergeCell ref="C110:X111"/>
    <mergeCell ref="C100:X101"/>
    <mergeCell ref="Y104:AA105"/>
    <mergeCell ref="C77:X78"/>
    <mergeCell ref="C108:X109"/>
    <mergeCell ref="C208:X209"/>
    <mergeCell ref="Y240:AA241"/>
    <mergeCell ref="C10:G11"/>
    <mergeCell ref="A48:E51"/>
    <mergeCell ref="R44:AA45"/>
    <mergeCell ref="I18:O18"/>
    <mergeCell ref="I19:O19"/>
    <mergeCell ref="S18:Z18"/>
    <mergeCell ref="S19:Z19"/>
    <mergeCell ref="H10:AA11"/>
    <mergeCell ref="H12:AA13"/>
    <mergeCell ref="C12:G13"/>
    <mergeCell ref="C14:G15"/>
    <mergeCell ref="H16:AA16"/>
    <mergeCell ref="A8:B16"/>
    <mergeCell ref="A18:G19"/>
    <mergeCell ref="B32:B33"/>
    <mergeCell ref="C32:X33"/>
    <mergeCell ref="Y32:AA33"/>
    <mergeCell ref="F44:N45"/>
    <mergeCell ref="F46:AA47"/>
    <mergeCell ref="C157:X158"/>
    <mergeCell ref="A21:AA21"/>
    <mergeCell ref="C56:X57"/>
    <mergeCell ref="Y56:AA57"/>
    <mergeCell ref="A166:A167"/>
    <mergeCell ref="Y118:AA119"/>
    <mergeCell ref="B424:B425"/>
    <mergeCell ref="Y354:AA355"/>
    <mergeCell ref="C372:X373"/>
    <mergeCell ref="C341:X342"/>
    <mergeCell ref="D284:X285"/>
    <mergeCell ref="Y339:AA340"/>
    <mergeCell ref="C339:X340"/>
    <mergeCell ref="C352:X353"/>
    <mergeCell ref="Y322:AA323"/>
    <mergeCell ref="Y334:AA335"/>
    <mergeCell ref="C294:X295"/>
    <mergeCell ref="Y294:AA295"/>
    <mergeCell ref="Y298:AA299"/>
    <mergeCell ref="Y352:AA353"/>
    <mergeCell ref="D348:X349"/>
    <mergeCell ref="B83:B84"/>
    <mergeCell ref="Y186:AA187"/>
    <mergeCell ref="Y181:AA182"/>
    <mergeCell ref="C181:X182"/>
    <mergeCell ref="Y465:AA466"/>
    <mergeCell ref="C400:X401"/>
    <mergeCell ref="B538:B539"/>
    <mergeCell ref="Y538:AA539"/>
    <mergeCell ref="C530:X531"/>
    <mergeCell ref="C494:X495"/>
    <mergeCell ref="C490:X491"/>
    <mergeCell ref="Y484:AA489"/>
    <mergeCell ref="Y490:AA492"/>
    <mergeCell ref="C480:X481"/>
    <mergeCell ref="Y452:AA454"/>
    <mergeCell ref="Y432:Z439"/>
    <mergeCell ref="Y516:AA517"/>
    <mergeCell ref="C516:X517"/>
    <mergeCell ref="Y472:AA473"/>
    <mergeCell ref="A450:L450"/>
    <mergeCell ref="C447:X448"/>
    <mergeCell ref="D468:AA469"/>
    <mergeCell ref="B530:B531"/>
    <mergeCell ref="C402:X403"/>
    <mergeCell ref="C412:X413"/>
    <mergeCell ref="C414:X415"/>
    <mergeCell ref="Y412:AA413"/>
    <mergeCell ref="Y414:AA415"/>
    <mergeCell ref="A572:AA572"/>
    <mergeCell ref="C524:X525"/>
    <mergeCell ref="B567:AA568"/>
    <mergeCell ref="A566:AA566"/>
    <mergeCell ref="C538:X539"/>
    <mergeCell ref="Y262:AA266"/>
    <mergeCell ref="Y332:AA333"/>
    <mergeCell ref="Y534:AA535"/>
    <mergeCell ref="B509:AA509"/>
    <mergeCell ref="C514:X515"/>
    <mergeCell ref="C512:X513"/>
    <mergeCell ref="C390:X391"/>
    <mergeCell ref="C376:X377"/>
    <mergeCell ref="Y370:AA371"/>
    <mergeCell ref="C384:X385"/>
    <mergeCell ref="C424:X425"/>
    <mergeCell ref="D428:X429"/>
    <mergeCell ref="C484:X485"/>
    <mergeCell ref="B475:AA476"/>
    <mergeCell ref="Y478:AA479"/>
    <mergeCell ref="B480:B481"/>
    <mergeCell ref="Y416:AA417"/>
    <mergeCell ref="C472:X473"/>
    <mergeCell ref="C518:X519"/>
    <mergeCell ref="Y175:AA176"/>
    <mergeCell ref="C141:X142"/>
    <mergeCell ref="C134:X135"/>
    <mergeCell ref="Y128:AA129"/>
    <mergeCell ref="C164:X165"/>
    <mergeCell ref="C168:X169"/>
    <mergeCell ref="C162:X163"/>
    <mergeCell ref="Y110:AA111"/>
    <mergeCell ref="C104:X105"/>
    <mergeCell ref="Y108:AA109"/>
    <mergeCell ref="C172:X173"/>
    <mergeCell ref="Y143:AA144"/>
    <mergeCell ref="Y116:AA117"/>
    <mergeCell ref="C155:X156"/>
    <mergeCell ref="A1:AA1"/>
    <mergeCell ref="A2:AA2"/>
    <mergeCell ref="A4:G4"/>
    <mergeCell ref="A5:J6"/>
    <mergeCell ref="C8:G8"/>
    <mergeCell ref="H8:AA9"/>
    <mergeCell ref="C175:X176"/>
    <mergeCell ref="Y172:AA173"/>
    <mergeCell ref="Y122:AA123"/>
    <mergeCell ref="Y130:AA131"/>
    <mergeCell ref="Y141:AA142"/>
    <mergeCell ref="Y126:AA127"/>
    <mergeCell ref="Y134:AA135"/>
    <mergeCell ref="C130:X131"/>
    <mergeCell ref="H14:K14"/>
    <mergeCell ref="H15:AA15"/>
    <mergeCell ref="C112:X113"/>
    <mergeCell ref="Y112:AA113"/>
    <mergeCell ref="U29:AA29"/>
    <mergeCell ref="Y30:AA31"/>
    <mergeCell ref="Y166:AA167"/>
    <mergeCell ref="Y77:AA78"/>
    <mergeCell ref="K5:AA6"/>
    <mergeCell ref="C137:AA137"/>
    <mergeCell ref="Y202:AA203"/>
    <mergeCell ref="E192:X193"/>
    <mergeCell ref="B200:B201"/>
    <mergeCell ref="D205:AA205"/>
    <mergeCell ref="Y224:AA225"/>
    <mergeCell ref="Y216:AA217"/>
    <mergeCell ref="B208:B209"/>
    <mergeCell ref="B216:B217"/>
    <mergeCell ref="B224:B225"/>
    <mergeCell ref="B210:B211"/>
    <mergeCell ref="C210:X211"/>
    <mergeCell ref="C216:X217"/>
    <mergeCell ref="C222:X223"/>
    <mergeCell ref="Y210:AA211"/>
    <mergeCell ref="B198:B199"/>
    <mergeCell ref="Y214:AA215"/>
    <mergeCell ref="B202:B203"/>
    <mergeCell ref="C214:X215"/>
    <mergeCell ref="B212:B213"/>
    <mergeCell ref="Y212:AA213"/>
    <mergeCell ref="B218:B219"/>
    <mergeCell ref="C218:X219"/>
    <mergeCell ref="B214:B215"/>
    <mergeCell ref="B186:B187"/>
    <mergeCell ref="B181:B182"/>
    <mergeCell ref="B172:B173"/>
    <mergeCell ref="B168:B171"/>
    <mergeCell ref="Y147:AA148"/>
    <mergeCell ref="C122:X123"/>
    <mergeCell ref="Y87:AA95"/>
    <mergeCell ref="B96:B97"/>
    <mergeCell ref="C198:X199"/>
    <mergeCell ref="Y96:AA97"/>
    <mergeCell ref="C87:X87"/>
    <mergeCell ref="C96:X97"/>
    <mergeCell ref="C118:X119"/>
    <mergeCell ref="B164:B165"/>
    <mergeCell ref="B177:B180"/>
    <mergeCell ref="B175:B176"/>
    <mergeCell ref="B189:B195"/>
    <mergeCell ref="B166:B167"/>
    <mergeCell ref="Y100:AA101"/>
    <mergeCell ref="C116:X117"/>
    <mergeCell ref="C128:X129"/>
    <mergeCell ref="Y177:AA180"/>
    <mergeCell ref="C177:X178"/>
    <mergeCell ref="B143:B144"/>
    <mergeCell ref="B288:B289"/>
    <mergeCell ref="B290:B291"/>
    <mergeCell ref="B230:B231"/>
    <mergeCell ref="C230:X231"/>
    <mergeCell ref="C254:X255"/>
    <mergeCell ref="C256:X257"/>
    <mergeCell ref="B269:B270"/>
    <mergeCell ref="C246:X247"/>
    <mergeCell ref="B246:B247"/>
    <mergeCell ref="B248:B249"/>
    <mergeCell ref="C232:X233"/>
    <mergeCell ref="B232:B233"/>
    <mergeCell ref="B256:B257"/>
    <mergeCell ref="B258:B259"/>
    <mergeCell ref="C269:X270"/>
    <mergeCell ref="D264:X265"/>
    <mergeCell ref="C262:X263"/>
    <mergeCell ref="B234:B235"/>
    <mergeCell ref="B240:B241"/>
    <mergeCell ref="C248:X249"/>
    <mergeCell ref="C252:X253"/>
    <mergeCell ref="B236:B237"/>
    <mergeCell ref="B238:B239"/>
    <mergeCell ref="B254:B255"/>
    <mergeCell ref="B250:B251"/>
    <mergeCell ref="B252:B253"/>
    <mergeCell ref="B228:B229"/>
    <mergeCell ref="B220:B221"/>
    <mergeCell ref="B271:B272"/>
    <mergeCell ref="B262:B266"/>
    <mergeCell ref="B244:B245"/>
    <mergeCell ref="B222:B223"/>
    <mergeCell ref="C298:X299"/>
    <mergeCell ref="Y269:AA270"/>
    <mergeCell ref="Y275:AA285"/>
    <mergeCell ref="Y248:AA249"/>
    <mergeCell ref="C240:X241"/>
    <mergeCell ref="C234:X235"/>
    <mergeCell ref="C244:X245"/>
    <mergeCell ref="Y258:AA259"/>
    <mergeCell ref="Y288:AA289"/>
    <mergeCell ref="D282:O282"/>
    <mergeCell ref="Y246:AA247"/>
    <mergeCell ref="C258:X259"/>
    <mergeCell ref="C271:X272"/>
    <mergeCell ref="B398:B399"/>
    <mergeCell ref="B364:B365"/>
    <mergeCell ref="C364:X365"/>
    <mergeCell ref="Y362:AA363"/>
    <mergeCell ref="Y292:AA293"/>
    <mergeCell ref="Y254:AA255"/>
    <mergeCell ref="Y250:AA251"/>
    <mergeCell ref="Y252:AA253"/>
    <mergeCell ref="C300:X301"/>
    <mergeCell ref="Y300:AA301"/>
    <mergeCell ref="Y304:AA305"/>
    <mergeCell ref="Y306:AA307"/>
    <mergeCell ref="C320:X321"/>
    <mergeCell ref="C312:X313"/>
    <mergeCell ref="C316:X317"/>
    <mergeCell ref="Y308:AA309"/>
    <mergeCell ref="Y320:AA321"/>
    <mergeCell ref="Y290:AA291"/>
    <mergeCell ref="C292:X293"/>
    <mergeCell ref="C288:X289"/>
    <mergeCell ref="C275:X276"/>
    <mergeCell ref="C290:X291"/>
    <mergeCell ref="Y296:AA297"/>
    <mergeCell ref="C296:X297"/>
    <mergeCell ref="Y400:AA401"/>
    <mergeCell ref="Y386:AA387"/>
    <mergeCell ref="B400:B401"/>
    <mergeCell ref="B420:B421"/>
    <mergeCell ref="B390:B391"/>
    <mergeCell ref="B380:B381"/>
    <mergeCell ref="B386:B387"/>
    <mergeCell ref="B384:B385"/>
    <mergeCell ref="B370:B371"/>
    <mergeCell ref="B372:B373"/>
    <mergeCell ref="C394:X395"/>
    <mergeCell ref="Y388:AA389"/>
    <mergeCell ref="C388:X389"/>
    <mergeCell ref="C386:X387"/>
    <mergeCell ref="Y384:AA385"/>
    <mergeCell ref="Y396:AA397"/>
    <mergeCell ref="B396:B397"/>
    <mergeCell ref="B376:B377"/>
    <mergeCell ref="Y394:AA395"/>
    <mergeCell ref="C370:X371"/>
    <mergeCell ref="C398:X399"/>
    <mergeCell ref="Y398:AA399"/>
    <mergeCell ref="Y376:AA377"/>
    <mergeCell ref="B394:B395"/>
    <mergeCell ref="B300:B301"/>
    <mergeCell ref="B388:B389"/>
    <mergeCell ref="B360:B361"/>
    <mergeCell ref="B356:B357"/>
    <mergeCell ref="C380:X381"/>
    <mergeCell ref="Y380:AA381"/>
    <mergeCell ref="C336:X337"/>
    <mergeCell ref="Y336:AA337"/>
    <mergeCell ref="C354:X355"/>
    <mergeCell ref="B322:B323"/>
    <mergeCell ref="B324:B325"/>
    <mergeCell ref="B326:B327"/>
    <mergeCell ref="B328:B329"/>
    <mergeCell ref="Y312:AA313"/>
    <mergeCell ref="C360:X361"/>
    <mergeCell ref="Y360:AA361"/>
    <mergeCell ref="C368:X369"/>
    <mergeCell ref="B362:B363"/>
    <mergeCell ref="C362:X363"/>
    <mergeCell ref="B352:B353"/>
    <mergeCell ref="C334:X335"/>
    <mergeCell ref="C326:X327"/>
    <mergeCell ref="C328:X329"/>
    <mergeCell ref="Y341:AA342"/>
  </mergeCells>
  <phoneticPr fontId="5"/>
  <printOptions horizontalCentered="1"/>
  <pageMargins left="0.39370078740157483" right="0.39370078740157483" top="0.59055118110236227" bottom="0.39370078740157483" header="0.19685039370078741" footer="0"/>
  <pageSetup paperSize="9" scale="98" fitToWidth="0" fitToHeight="0" orientation="portrait" r:id="rId2"/>
  <headerFooter alignWithMargins="0">
    <oddHeader>&amp;R&amp;"ＭＳ Ｐゴシック,標準"&amp;9運営状況点検書（福祉用具貸与・特定福祉用具販売）</oddHeader>
    <oddFooter>&amp;C&amp;"ＭＳ Ｐゴシック,標準"&amp;9&amp;P</oddFooter>
  </headerFooter>
  <rowBreaks count="13" manualBreakCount="13">
    <brk id="52" max="16383" man="1"/>
    <brk id="102" max="16383" man="1"/>
    <brk id="139" max="16383" man="1"/>
    <brk id="183" max="16383" man="1"/>
    <brk id="196" max="26" man="1"/>
    <brk id="226" max="16383" man="1"/>
    <brk id="260" max="26" man="1"/>
    <brk id="310" max="26" man="1"/>
    <brk id="358" max="26" man="1"/>
    <brk id="392" max="16383" man="1"/>
    <brk id="449" max="16383" man="1"/>
    <brk id="508" max="26" man="1"/>
    <brk id="563" max="26" man="1"/>
  </rowBreaks>
  <ignoredErrors>
    <ignoredError sqref="D430:D431 D433"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zoomScale="55" zoomScaleNormal="55" zoomScaleSheetLayoutView="55" workbookViewId="0">
      <selection activeCell="U3" sqref="U3"/>
    </sheetView>
  </sheetViews>
  <sheetFormatPr defaultColWidth="5.1796875" defaultRowHeight="20.25" customHeight="1"/>
  <cols>
    <col min="1" max="1" width="1.54296875" style="227" customWidth="1"/>
    <col min="2" max="56" width="6.453125" style="227" customWidth="1"/>
    <col min="57" max="16384" width="5.1796875" style="227"/>
  </cols>
  <sheetData>
    <row r="1" spans="2:57" s="196" customFormat="1" ht="20.25" customHeight="1">
      <c r="C1" s="197" t="s">
        <v>495</v>
      </c>
      <c r="D1" s="197"/>
      <c r="G1" s="198" t="s">
        <v>351</v>
      </c>
      <c r="J1" s="197"/>
      <c r="K1" s="197"/>
      <c r="L1" s="197"/>
      <c r="M1" s="197"/>
      <c r="AK1" s="199" t="s">
        <v>352</v>
      </c>
      <c r="AL1" s="199" t="s">
        <v>519</v>
      </c>
      <c r="AM1" s="678" t="s">
        <v>354</v>
      </c>
      <c r="AN1" s="678"/>
      <c r="AO1" s="678"/>
      <c r="AP1" s="678"/>
      <c r="AQ1" s="678"/>
      <c r="AR1" s="678"/>
      <c r="AS1" s="678"/>
      <c r="AT1" s="678"/>
      <c r="AU1" s="678"/>
      <c r="AV1" s="678"/>
      <c r="AW1" s="678"/>
      <c r="AX1" s="678"/>
      <c r="AY1" s="678"/>
      <c r="AZ1" s="678"/>
      <c r="BA1" s="678"/>
      <c r="BB1" s="200" t="s">
        <v>520</v>
      </c>
    </row>
    <row r="2" spans="2:57" s="202" customFormat="1" ht="20.25" customHeight="1">
      <c r="D2" s="198"/>
      <c r="H2" s="198"/>
      <c r="I2" s="199"/>
      <c r="J2" s="199"/>
      <c r="K2" s="199"/>
      <c r="L2" s="199"/>
      <c r="M2" s="199"/>
      <c r="T2" s="199" t="s">
        <v>356</v>
      </c>
      <c r="U2" s="679">
        <v>7</v>
      </c>
      <c r="V2" s="679"/>
      <c r="W2" s="199" t="s">
        <v>353</v>
      </c>
      <c r="X2" s="680">
        <f>IF(U2=0,"",YEAR(DATE(2018+U2,1,1)))</f>
        <v>2025</v>
      </c>
      <c r="Y2" s="680"/>
      <c r="Z2" s="202" t="s">
        <v>521</v>
      </c>
      <c r="AA2" s="202" t="s">
        <v>358</v>
      </c>
      <c r="AB2" s="679">
        <v>4</v>
      </c>
      <c r="AC2" s="679"/>
      <c r="AD2" s="202" t="s">
        <v>359</v>
      </c>
      <c r="AJ2" s="200"/>
      <c r="AK2" s="199" t="s">
        <v>360</v>
      </c>
      <c r="AL2" s="199" t="s">
        <v>522</v>
      </c>
      <c r="AM2" s="679"/>
      <c r="AN2" s="679"/>
      <c r="AO2" s="679"/>
      <c r="AP2" s="679"/>
      <c r="AQ2" s="679"/>
      <c r="AR2" s="679"/>
      <c r="AS2" s="679"/>
      <c r="AT2" s="679"/>
      <c r="AU2" s="679"/>
      <c r="AV2" s="679"/>
      <c r="AW2" s="679"/>
      <c r="AX2" s="679"/>
      <c r="AY2" s="679"/>
      <c r="AZ2" s="679"/>
      <c r="BA2" s="679"/>
      <c r="BB2" s="200" t="s">
        <v>523</v>
      </c>
      <c r="BC2" s="199"/>
      <c r="BD2" s="199"/>
      <c r="BE2" s="199"/>
    </row>
    <row r="3" spans="2:57" s="202" customFormat="1" ht="20.25" customHeight="1">
      <c r="D3" s="198"/>
      <c r="H3" s="198"/>
      <c r="I3" s="199"/>
      <c r="J3" s="199"/>
      <c r="K3" s="199"/>
      <c r="L3" s="199"/>
      <c r="M3" s="199"/>
      <c r="T3" s="205"/>
      <c r="U3" s="206"/>
      <c r="V3" s="206"/>
      <c r="W3" s="207"/>
      <c r="X3" s="206"/>
      <c r="Y3" s="206"/>
      <c r="Z3" s="208"/>
      <c r="AA3" s="208"/>
      <c r="AB3" s="206"/>
      <c r="AC3" s="206"/>
      <c r="AD3" s="209"/>
      <c r="AJ3" s="200"/>
      <c r="AK3" s="199"/>
      <c r="AL3" s="199"/>
      <c r="AM3" s="210"/>
      <c r="AN3" s="210"/>
      <c r="AO3" s="210"/>
      <c r="AP3" s="210"/>
      <c r="AQ3" s="210"/>
      <c r="AR3" s="210"/>
      <c r="AS3" s="210"/>
      <c r="AT3" s="210"/>
      <c r="AU3" s="210"/>
      <c r="AV3" s="210"/>
      <c r="AW3" s="210"/>
      <c r="AX3" s="210"/>
      <c r="AY3" s="211" t="s">
        <v>524</v>
      </c>
      <c r="AZ3" s="681" t="s">
        <v>500</v>
      </c>
      <c r="BA3" s="681"/>
      <c r="BB3" s="681"/>
      <c r="BC3" s="681"/>
      <c r="BD3" s="199"/>
      <c r="BE3" s="199"/>
    </row>
    <row r="4" spans="2:57" s="202" customFormat="1" ht="20.25" customHeight="1">
      <c r="B4" s="212"/>
      <c r="C4" s="212"/>
      <c r="D4" s="212"/>
      <c r="E4" s="212"/>
      <c r="F4" s="212"/>
      <c r="G4" s="212"/>
      <c r="H4" s="212"/>
      <c r="I4" s="212"/>
      <c r="J4" s="213"/>
      <c r="K4" s="214"/>
      <c r="L4" s="214"/>
      <c r="M4" s="214"/>
      <c r="N4" s="214"/>
      <c r="O4" s="214"/>
      <c r="P4" s="215"/>
      <c r="Q4" s="214"/>
      <c r="R4" s="214"/>
      <c r="Z4" s="208"/>
      <c r="AA4" s="208"/>
      <c r="AB4" s="206"/>
      <c r="AC4" s="206"/>
      <c r="AD4" s="209"/>
      <c r="AJ4" s="200"/>
      <c r="AK4" s="199"/>
      <c r="AL4" s="199"/>
      <c r="AM4" s="210"/>
      <c r="AN4" s="210"/>
      <c r="AO4" s="210"/>
      <c r="AP4" s="210"/>
      <c r="AQ4" s="210"/>
      <c r="AR4" s="210"/>
      <c r="AS4" s="210"/>
      <c r="AT4" s="210"/>
      <c r="AU4" s="210"/>
      <c r="AV4" s="210"/>
      <c r="AW4" s="210"/>
      <c r="AX4" s="210"/>
      <c r="AY4" s="211" t="s">
        <v>525</v>
      </c>
      <c r="AZ4" s="681" t="s">
        <v>502</v>
      </c>
      <c r="BA4" s="681"/>
      <c r="BB4" s="681"/>
      <c r="BC4" s="681"/>
      <c r="BD4" s="199"/>
      <c r="BE4" s="199"/>
    </row>
    <row r="5" spans="2:57" s="202" customFormat="1" ht="20.25" customHeight="1">
      <c r="B5" s="216"/>
      <c r="C5" s="216"/>
      <c r="D5" s="216"/>
      <c r="E5" s="216"/>
      <c r="F5" s="216"/>
      <c r="G5" s="216"/>
      <c r="H5" s="216"/>
      <c r="I5" s="216"/>
      <c r="J5" s="214"/>
      <c r="K5" s="217"/>
      <c r="L5" s="218"/>
      <c r="M5" s="218"/>
      <c r="N5" s="218"/>
      <c r="O5" s="218"/>
      <c r="P5" s="216"/>
      <c r="Q5" s="212"/>
      <c r="R5" s="212"/>
      <c r="S5" s="196"/>
      <c r="Z5" s="208"/>
      <c r="AA5" s="208"/>
      <c r="AB5" s="206"/>
      <c r="AC5" s="206"/>
      <c r="AD5" s="196"/>
      <c r="AE5" s="196"/>
      <c r="AF5" s="196"/>
      <c r="AG5" s="196"/>
      <c r="AJ5" s="196" t="s">
        <v>362</v>
      </c>
      <c r="AK5" s="196"/>
      <c r="AL5" s="196"/>
      <c r="AM5" s="196"/>
      <c r="AN5" s="196"/>
      <c r="AO5" s="196"/>
      <c r="AP5" s="196"/>
      <c r="AQ5" s="196"/>
      <c r="AR5" s="212"/>
      <c r="AS5" s="212"/>
      <c r="AT5" s="219"/>
      <c r="AU5" s="196"/>
      <c r="AV5" s="695">
        <v>40</v>
      </c>
      <c r="AW5" s="696"/>
      <c r="AX5" s="219" t="s">
        <v>363</v>
      </c>
      <c r="AY5" s="196"/>
      <c r="AZ5" s="695">
        <v>160</v>
      </c>
      <c r="BA5" s="696"/>
      <c r="BB5" s="219" t="s">
        <v>364</v>
      </c>
      <c r="BC5" s="196"/>
      <c r="BE5" s="199"/>
    </row>
    <row r="6" spans="2:57" s="202" customFormat="1" ht="20.25" customHeight="1">
      <c r="B6" s="216"/>
      <c r="C6" s="216"/>
      <c r="D6" s="216"/>
      <c r="E6" s="216"/>
      <c r="F6" s="216"/>
      <c r="G6" s="216"/>
      <c r="H6" s="216"/>
      <c r="I6" s="216"/>
      <c r="J6" s="216"/>
      <c r="K6" s="220"/>
      <c r="L6" s="220"/>
      <c r="M6" s="220"/>
      <c r="N6" s="216"/>
      <c r="O6" s="221"/>
      <c r="P6" s="222"/>
      <c r="Q6" s="222"/>
      <c r="R6" s="223"/>
      <c r="S6" s="224"/>
      <c r="Z6" s="208"/>
      <c r="AA6" s="208"/>
      <c r="AB6" s="206"/>
      <c r="AC6" s="206"/>
      <c r="AD6" s="219"/>
      <c r="AE6" s="196"/>
      <c r="AF6" s="196"/>
      <c r="AG6" s="196"/>
      <c r="AL6" s="196"/>
      <c r="AM6" s="196"/>
      <c r="AN6" s="225"/>
      <c r="AO6" s="226"/>
      <c r="AP6" s="226"/>
      <c r="AQ6" s="224"/>
      <c r="AR6" s="224"/>
      <c r="AS6" s="224"/>
      <c r="AT6" s="224"/>
      <c r="AU6" s="224"/>
      <c r="AV6" s="224"/>
      <c r="AW6" s="196" t="s">
        <v>365</v>
      </c>
      <c r="AX6" s="196"/>
      <c r="AY6" s="196"/>
      <c r="AZ6" s="697">
        <f>DAY(EOMONTH(DATE(X2,AB2,1),0))</f>
        <v>30</v>
      </c>
      <c r="BA6" s="698"/>
      <c r="BB6" s="219" t="s">
        <v>361</v>
      </c>
      <c r="BE6" s="199"/>
    </row>
    <row r="7" spans="2:57" ht="20.25" customHeight="1" thickBot="1">
      <c r="C7" s="228"/>
      <c r="D7" s="228"/>
      <c r="S7" s="228"/>
      <c r="AJ7" s="228"/>
      <c r="BC7" s="229"/>
      <c r="BD7" s="229"/>
      <c r="BE7" s="229"/>
    </row>
    <row r="8" spans="2:57" ht="20.25" customHeight="1" thickBot="1">
      <c r="B8" s="661" t="s">
        <v>526</v>
      </c>
      <c r="C8" s="664" t="s">
        <v>527</v>
      </c>
      <c r="D8" s="665"/>
      <c r="E8" s="670" t="s">
        <v>528</v>
      </c>
      <c r="F8" s="665"/>
      <c r="G8" s="670" t="s">
        <v>368</v>
      </c>
      <c r="H8" s="664"/>
      <c r="I8" s="664"/>
      <c r="J8" s="664"/>
      <c r="K8" s="665"/>
      <c r="L8" s="670" t="s">
        <v>529</v>
      </c>
      <c r="M8" s="664"/>
      <c r="N8" s="664"/>
      <c r="O8" s="673"/>
      <c r="P8" s="676" t="s">
        <v>530</v>
      </c>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82" t="str">
        <f>IF(AZ3="４週","(9)1～4週目の勤務時間数合計","(9)1か月の勤務時間数合計")</f>
        <v>(9)1～4週目の勤務時間数合計</v>
      </c>
      <c r="AV8" s="683"/>
      <c r="AW8" s="682" t="s">
        <v>370</v>
      </c>
      <c r="AX8" s="683"/>
      <c r="AY8" s="690" t="s">
        <v>505</v>
      </c>
      <c r="AZ8" s="690"/>
      <c r="BA8" s="690"/>
      <c r="BB8" s="690"/>
      <c r="BC8" s="690"/>
      <c r="BD8" s="690"/>
    </row>
    <row r="9" spans="2:57" ht="20.25" customHeight="1" thickBot="1">
      <c r="B9" s="662"/>
      <c r="C9" s="666"/>
      <c r="D9" s="667"/>
      <c r="E9" s="671"/>
      <c r="F9" s="667"/>
      <c r="G9" s="671"/>
      <c r="H9" s="666"/>
      <c r="I9" s="666"/>
      <c r="J9" s="666"/>
      <c r="K9" s="667"/>
      <c r="L9" s="671"/>
      <c r="M9" s="666"/>
      <c r="N9" s="666"/>
      <c r="O9" s="674"/>
      <c r="P9" s="692" t="s">
        <v>371</v>
      </c>
      <c r="Q9" s="693"/>
      <c r="R9" s="693"/>
      <c r="S9" s="693"/>
      <c r="T9" s="693"/>
      <c r="U9" s="693"/>
      <c r="V9" s="694"/>
      <c r="W9" s="692" t="s">
        <v>372</v>
      </c>
      <c r="X9" s="693"/>
      <c r="Y9" s="693"/>
      <c r="Z9" s="693"/>
      <c r="AA9" s="693"/>
      <c r="AB9" s="693"/>
      <c r="AC9" s="694"/>
      <c r="AD9" s="692" t="s">
        <v>373</v>
      </c>
      <c r="AE9" s="693"/>
      <c r="AF9" s="693"/>
      <c r="AG9" s="693"/>
      <c r="AH9" s="693"/>
      <c r="AI9" s="693"/>
      <c r="AJ9" s="694"/>
      <c r="AK9" s="692" t="s">
        <v>374</v>
      </c>
      <c r="AL9" s="693"/>
      <c r="AM9" s="693"/>
      <c r="AN9" s="693"/>
      <c r="AO9" s="693"/>
      <c r="AP9" s="693"/>
      <c r="AQ9" s="694"/>
      <c r="AR9" s="692" t="s">
        <v>375</v>
      </c>
      <c r="AS9" s="693"/>
      <c r="AT9" s="694"/>
      <c r="AU9" s="684"/>
      <c r="AV9" s="685"/>
      <c r="AW9" s="684"/>
      <c r="AX9" s="685"/>
      <c r="AY9" s="690"/>
      <c r="AZ9" s="690"/>
      <c r="BA9" s="690"/>
      <c r="BB9" s="690"/>
      <c r="BC9" s="690"/>
      <c r="BD9" s="690"/>
    </row>
    <row r="10" spans="2:57" ht="20.25" customHeight="1" thickBot="1">
      <c r="B10" s="662"/>
      <c r="C10" s="666"/>
      <c r="D10" s="667"/>
      <c r="E10" s="671"/>
      <c r="F10" s="667"/>
      <c r="G10" s="671"/>
      <c r="H10" s="666"/>
      <c r="I10" s="666"/>
      <c r="J10" s="666"/>
      <c r="K10" s="667"/>
      <c r="L10" s="671"/>
      <c r="M10" s="666"/>
      <c r="N10" s="666"/>
      <c r="O10" s="674"/>
      <c r="P10" s="232">
        <f>DAY(DATE($X$2,$AB$2,1))</f>
        <v>1</v>
      </c>
      <c r="Q10" s="233">
        <f>DAY(DATE($X$2,$AB$2,2))</f>
        <v>2</v>
      </c>
      <c r="R10" s="233">
        <f>DAY(DATE($X$2,$AB$2,3))</f>
        <v>3</v>
      </c>
      <c r="S10" s="233">
        <f>DAY(DATE($X$2,$AB$2,4))</f>
        <v>4</v>
      </c>
      <c r="T10" s="233">
        <f>DAY(DATE($X$2,$AB$2,5))</f>
        <v>5</v>
      </c>
      <c r="U10" s="233">
        <f>DAY(DATE($X$2,$AB$2,6))</f>
        <v>6</v>
      </c>
      <c r="V10" s="234">
        <f>DAY(DATE($X$2,$AB$2,7))</f>
        <v>7</v>
      </c>
      <c r="W10" s="232">
        <f>DAY(DATE($X$2,$AB$2,8))</f>
        <v>8</v>
      </c>
      <c r="X10" s="233">
        <f>DAY(DATE($X$2,$AB$2,9))</f>
        <v>9</v>
      </c>
      <c r="Y10" s="233">
        <f>DAY(DATE($X$2,$AB$2,10))</f>
        <v>10</v>
      </c>
      <c r="Z10" s="233">
        <f>DAY(DATE($X$2,$AB$2,11))</f>
        <v>11</v>
      </c>
      <c r="AA10" s="233">
        <f>DAY(DATE($X$2,$AB$2,12))</f>
        <v>12</v>
      </c>
      <c r="AB10" s="233">
        <f>DAY(DATE($X$2,$AB$2,13))</f>
        <v>13</v>
      </c>
      <c r="AC10" s="234">
        <f>DAY(DATE($X$2,$AB$2,14))</f>
        <v>14</v>
      </c>
      <c r="AD10" s="232">
        <f>DAY(DATE($X$2,$AB$2,15))</f>
        <v>15</v>
      </c>
      <c r="AE10" s="233">
        <f>DAY(DATE($X$2,$AB$2,16))</f>
        <v>16</v>
      </c>
      <c r="AF10" s="233">
        <f>DAY(DATE($X$2,$AB$2,17))</f>
        <v>17</v>
      </c>
      <c r="AG10" s="233">
        <f>DAY(DATE($X$2,$AB$2,18))</f>
        <v>18</v>
      </c>
      <c r="AH10" s="233">
        <f>DAY(DATE($X$2,$AB$2,19))</f>
        <v>19</v>
      </c>
      <c r="AI10" s="233">
        <f>DAY(DATE($X$2,$AB$2,20))</f>
        <v>20</v>
      </c>
      <c r="AJ10" s="234">
        <f>DAY(DATE($X$2,$AB$2,21))</f>
        <v>21</v>
      </c>
      <c r="AK10" s="232">
        <f>DAY(DATE($X$2,$AB$2,22))</f>
        <v>22</v>
      </c>
      <c r="AL10" s="233">
        <f>DAY(DATE($X$2,$AB$2,23))</f>
        <v>23</v>
      </c>
      <c r="AM10" s="233">
        <f>DAY(DATE($X$2,$AB$2,24))</f>
        <v>24</v>
      </c>
      <c r="AN10" s="233">
        <f>DAY(DATE($X$2,$AB$2,25))</f>
        <v>25</v>
      </c>
      <c r="AO10" s="233">
        <f>DAY(DATE($X$2,$AB$2,26))</f>
        <v>26</v>
      </c>
      <c r="AP10" s="233">
        <f>DAY(DATE($X$2,$AB$2,27))</f>
        <v>27</v>
      </c>
      <c r="AQ10" s="234">
        <f>DAY(DATE($X$2,$AB$2,28))</f>
        <v>28</v>
      </c>
      <c r="AR10" s="232" t="str">
        <f>IF(AZ3="暦月",IF(DAY(DATE($X$2,$AB$2,29))=29,29,""),"")</f>
        <v/>
      </c>
      <c r="AS10" s="233" t="str">
        <f>IF(AZ3="暦月",IF(DAY(DATE($X$2,$AB$2,30))=30,30,""),"")</f>
        <v/>
      </c>
      <c r="AT10" s="271" t="str">
        <f>IF(AZ3="暦月",IF(DAY(DATE($X$2,$AB$2,31))=31,31,""),"")</f>
        <v/>
      </c>
      <c r="AU10" s="684"/>
      <c r="AV10" s="685"/>
      <c r="AW10" s="684"/>
      <c r="AX10" s="685"/>
      <c r="AY10" s="690"/>
      <c r="AZ10" s="690"/>
      <c r="BA10" s="690"/>
      <c r="BB10" s="690"/>
      <c r="BC10" s="690"/>
      <c r="BD10" s="690"/>
    </row>
    <row r="11" spans="2:57" ht="20.25" hidden="1" customHeight="1" thickBot="1">
      <c r="B11" s="662"/>
      <c r="C11" s="666"/>
      <c r="D11" s="667"/>
      <c r="E11" s="671"/>
      <c r="F11" s="667"/>
      <c r="G11" s="671"/>
      <c r="H11" s="666"/>
      <c r="I11" s="666"/>
      <c r="J11" s="666"/>
      <c r="K11" s="667"/>
      <c r="L11" s="671"/>
      <c r="M11" s="666"/>
      <c r="N11" s="666"/>
      <c r="O11" s="674"/>
      <c r="P11" s="232">
        <f>WEEKDAY(DATE($X$2,$AB$2,1))</f>
        <v>3</v>
      </c>
      <c r="Q11" s="233">
        <f>WEEKDAY(DATE($X$2,$AB$2,2))</f>
        <v>4</v>
      </c>
      <c r="R11" s="233">
        <f>WEEKDAY(DATE($X$2,$AB$2,3))</f>
        <v>5</v>
      </c>
      <c r="S11" s="233">
        <f>WEEKDAY(DATE($X$2,$AB$2,4))</f>
        <v>6</v>
      </c>
      <c r="T11" s="233">
        <f>WEEKDAY(DATE($X$2,$AB$2,5))</f>
        <v>7</v>
      </c>
      <c r="U11" s="233">
        <f>WEEKDAY(DATE($X$2,$AB$2,6))</f>
        <v>1</v>
      </c>
      <c r="V11" s="234">
        <f>WEEKDAY(DATE($X$2,$AB$2,7))</f>
        <v>2</v>
      </c>
      <c r="W11" s="232">
        <f>WEEKDAY(DATE($X$2,$AB$2,8))</f>
        <v>3</v>
      </c>
      <c r="X11" s="233">
        <f>WEEKDAY(DATE($X$2,$AB$2,9))</f>
        <v>4</v>
      </c>
      <c r="Y11" s="233">
        <f>WEEKDAY(DATE($X$2,$AB$2,10))</f>
        <v>5</v>
      </c>
      <c r="Z11" s="233">
        <f>WEEKDAY(DATE($X$2,$AB$2,11))</f>
        <v>6</v>
      </c>
      <c r="AA11" s="233">
        <f>WEEKDAY(DATE($X$2,$AB$2,12))</f>
        <v>7</v>
      </c>
      <c r="AB11" s="233">
        <f>WEEKDAY(DATE($X$2,$AB$2,13))</f>
        <v>1</v>
      </c>
      <c r="AC11" s="234">
        <f>WEEKDAY(DATE($X$2,$AB$2,14))</f>
        <v>2</v>
      </c>
      <c r="AD11" s="232">
        <f>WEEKDAY(DATE($X$2,$AB$2,15))</f>
        <v>3</v>
      </c>
      <c r="AE11" s="233">
        <f>WEEKDAY(DATE($X$2,$AB$2,16))</f>
        <v>4</v>
      </c>
      <c r="AF11" s="233">
        <f>WEEKDAY(DATE($X$2,$AB$2,17))</f>
        <v>5</v>
      </c>
      <c r="AG11" s="233">
        <f>WEEKDAY(DATE($X$2,$AB$2,18))</f>
        <v>6</v>
      </c>
      <c r="AH11" s="233">
        <f>WEEKDAY(DATE($X$2,$AB$2,19))</f>
        <v>7</v>
      </c>
      <c r="AI11" s="233">
        <f>WEEKDAY(DATE($X$2,$AB$2,20))</f>
        <v>1</v>
      </c>
      <c r="AJ11" s="234">
        <f>WEEKDAY(DATE($X$2,$AB$2,21))</f>
        <v>2</v>
      </c>
      <c r="AK11" s="232">
        <f>WEEKDAY(DATE($X$2,$AB$2,22))</f>
        <v>3</v>
      </c>
      <c r="AL11" s="233">
        <f>WEEKDAY(DATE($X$2,$AB$2,23))</f>
        <v>4</v>
      </c>
      <c r="AM11" s="233">
        <f>WEEKDAY(DATE($X$2,$AB$2,24))</f>
        <v>5</v>
      </c>
      <c r="AN11" s="233">
        <f>WEEKDAY(DATE($X$2,$AB$2,25))</f>
        <v>6</v>
      </c>
      <c r="AO11" s="233">
        <f>WEEKDAY(DATE($X$2,$AB$2,26))</f>
        <v>7</v>
      </c>
      <c r="AP11" s="233">
        <f>WEEKDAY(DATE($X$2,$AB$2,27))</f>
        <v>1</v>
      </c>
      <c r="AQ11" s="234">
        <f>WEEKDAY(DATE($X$2,$AB$2,28))</f>
        <v>2</v>
      </c>
      <c r="AR11" s="232">
        <f>IF(AR10=29,WEEKDAY(DATE($X$2,$AB$2,29)),0)</f>
        <v>0</v>
      </c>
      <c r="AS11" s="233">
        <f>IF(AS10=30,WEEKDAY(DATE($X$2,$AB$2,30)),0)</f>
        <v>0</v>
      </c>
      <c r="AT11" s="271">
        <f>IF(AT10=31,WEEKDAY(DATE($X$2,$AB$2,31)),0)</f>
        <v>0</v>
      </c>
      <c r="AU11" s="686"/>
      <c r="AV11" s="687"/>
      <c r="AW11" s="686"/>
      <c r="AX11" s="687"/>
      <c r="AY11" s="691"/>
      <c r="AZ11" s="691"/>
      <c r="BA11" s="691"/>
      <c r="BB11" s="691"/>
      <c r="BC11" s="691"/>
      <c r="BD11" s="691"/>
    </row>
    <row r="12" spans="2:57" ht="20.25" customHeight="1" thickBot="1">
      <c r="B12" s="663"/>
      <c r="C12" s="668"/>
      <c r="D12" s="669"/>
      <c r="E12" s="672"/>
      <c r="F12" s="669"/>
      <c r="G12" s="672"/>
      <c r="H12" s="668"/>
      <c r="I12" s="668"/>
      <c r="J12" s="668"/>
      <c r="K12" s="669"/>
      <c r="L12" s="672"/>
      <c r="M12" s="668"/>
      <c r="N12" s="668"/>
      <c r="O12" s="675"/>
      <c r="P12" s="235" t="str">
        <f>IF(P11=1,"日",IF(P11=2,"月",IF(P11=3,"火",IF(P11=4,"水",IF(P11=5,"木",IF(P11=6,"金","土"))))))</f>
        <v>火</v>
      </c>
      <c r="Q12" s="236" t="str">
        <f t="shared" ref="Q12:AQ12" si="0">IF(Q11=1,"日",IF(Q11=2,"月",IF(Q11=3,"火",IF(Q11=4,"水",IF(Q11=5,"木",IF(Q11=6,"金","土"))))))</f>
        <v>水</v>
      </c>
      <c r="R12" s="236" t="str">
        <f t="shared" si="0"/>
        <v>木</v>
      </c>
      <c r="S12" s="236" t="str">
        <f t="shared" si="0"/>
        <v>金</v>
      </c>
      <c r="T12" s="236" t="str">
        <f t="shared" si="0"/>
        <v>土</v>
      </c>
      <c r="U12" s="236" t="str">
        <f t="shared" si="0"/>
        <v>日</v>
      </c>
      <c r="V12" s="237" t="str">
        <f t="shared" si="0"/>
        <v>月</v>
      </c>
      <c r="W12" s="235" t="str">
        <f t="shared" si="0"/>
        <v>火</v>
      </c>
      <c r="X12" s="236" t="str">
        <f t="shared" si="0"/>
        <v>水</v>
      </c>
      <c r="Y12" s="236" t="str">
        <f t="shared" si="0"/>
        <v>木</v>
      </c>
      <c r="Z12" s="236" t="str">
        <f t="shared" si="0"/>
        <v>金</v>
      </c>
      <c r="AA12" s="236" t="str">
        <f t="shared" si="0"/>
        <v>土</v>
      </c>
      <c r="AB12" s="236" t="str">
        <f t="shared" si="0"/>
        <v>日</v>
      </c>
      <c r="AC12" s="237" t="str">
        <f t="shared" si="0"/>
        <v>月</v>
      </c>
      <c r="AD12" s="235" t="str">
        <f t="shared" si="0"/>
        <v>火</v>
      </c>
      <c r="AE12" s="236" t="str">
        <f t="shared" si="0"/>
        <v>水</v>
      </c>
      <c r="AF12" s="236" t="str">
        <f t="shared" si="0"/>
        <v>木</v>
      </c>
      <c r="AG12" s="236" t="str">
        <f t="shared" si="0"/>
        <v>金</v>
      </c>
      <c r="AH12" s="236" t="str">
        <f t="shared" si="0"/>
        <v>土</v>
      </c>
      <c r="AI12" s="236" t="str">
        <f t="shared" si="0"/>
        <v>日</v>
      </c>
      <c r="AJ12" s="237" t="str">
        <f t="shared" si="0"/>
        <v>月</v>
      </c>
      <c r="AK12" s="235" t="str">
        <f t="shared" si="0"/>
        <v>火</v>
      </c>
      <c r="AL12" s="236" t="str">
        <f t="shared" si="0"/>
        <v>水</v>
      </c>
      <c r="AM12" s="236" t="str">
        <f t="shared" si="0"/>
        <v>木</v>
      </c>
      <c r="AN12" s="236" t="str">
        <f t="shared" si="0"/>
        <v>金</v>
      </c>
      <c r="AO12" s="236" t="str">
        <f t="shared" si="0"/>
        <v>土</v>
      </c>
      <c r="AP12" s="236" t="str">
        <f t="shared" si="0"/>
        <v>日</v>
      </c>
      <c r="AQ12" s="237" t="str">
        <f t="shared" si="0"/>
        <v>月</v>
      </c>
      <c r="AR12" s="236" t="str">
        <f>IF(AR11=1,"日",IF(AR11=2,"月",IF(AR11=3,"火",IF(AR11=4,"水",IF(AR11=5,"木",IF(AR11=6,"金",IF(AR11=0,"","土")))))))</f>
        <v/>
      </c>
      <c r="AS12" s="236" t="str">
        <f>IF(AS11=1,"日",IF(AS11=2,"月",IF(AS11=3,"火",IF(AS11=4,"水",IF(AS11=5,"木",IF(AS11=6,"金",IF(AS11=0,"","土")))))))</f>
        <v/>
      </c>
      <c r="AT12" s="272" t="str">
        <f>IF(AT11=1,"日",IF(AT11=2,"月",IF(AT11=3,"火",IF(AT11=4,"水",IF(AT11=5,"木",IF(AT11=6,"金",IF(AT11=0,"","土")))))))</f>
        <v/>
      </c>
      <c r="AU12" s="688"/>
      <c r="AV12" s="689"/>
      <c r="AW12" s="688"/>
      <c r="AX12" s="689"/>
      <c r="AY12" s="691"/>
      <c r="AZ12" s="691"/>
      <c r="BA12" s="691"/>
      <c r="BB12" s="691"/>
      <c r="BC12" s="691"/>
      <c r="BD12" s="691"/>
    </row>
    <row r="13" spans="2:57" ht="40" customHeight="1">
      <c r="B13" s="238">
        <v>1</v>
      </c>
      <c r="C13" s="649"/>
      <c r="D13" s="650"/>
      <c r="E13" s="651"/>
      <c r="F13" s="652"/>
      <c r="G13" s="651"/>
      <c r="H13" s="653"/>
      <c r="I13" s="653"/>
      <c r="J13" s="653"/>
      <c r="K13" s="652"/>
      <c r="L13" s="654"/>
      <c r="M13" s="655"/>
      <c r="N13" s="655"/>
      <c r="O13" s="656"/>
      <c r="P13" s="239"/>
      <c r="Q13" s="240"/>
      <c r="R13" s="240"/>
      <c r="S13" s="240"/>
      <c r="T13" s="240"/>
      <c r="U13" s="240"/>
      <c r="V13" s="241"/>
      <c r="W13" s="239"/>
      <c r="X13" s="240"/>
      <c r="Y13" s="240"/>
      <c r="Z13" s="240"/>
      <c r="AA13" s="240"/>
      <c r="AB13" s="240"/>
      <c r="AC13" s="241"/>
      <c r="AD13" s="239"/>
      <c r="AE13" s="240"/>
      <c r="AF13" s="240"/>
      <c r="AG13" s="240"/>
      <c r="AH13" s="240"/>
      <c r="AI13" s="240"/>
      <c r="AJ13" s="241"/>
      <c r="AK13" s="239"/>
      <c r="AL13" s="240"/>
      <c r="AM13" s="240"/>
      <c r="AN13" s="240"/>
      <c r="AO13" s="240"/>
      <c r="AP13" s="240"/>
      <c r="AQ13" s="241"/>
      <c r="AR13" s="239"/>
      <c r="AS13" s="240"/>
      <c r="AT13" s="241"/>
      <c r="AU13" s="657">
        <f>IF($AZ$3="４週",SUM(P13:AQ13),IF($AZ$3="暦月",SUM(P13:AT13),""))</f>
        <v>0</v>
      </c>
      <c r="AV13" s="658"/>
      <c r="AW13" s="659">
        <f t="shared" ref="AW13:AW30" si="1">IF($AZ$3="４週",AU13/4,IF($AZ$3="暦月",AU13/($AZ$6/7),""))</f>
        <v>0</v>
      </c>
      <c r="AX13" s="660"/>
      <c r="AY13" s="646"/>
      <c r="AZ13" s="647"/>
      <c r="BA13" s="647"/>
      <c r="BB13" s="647"/>
      <c r="BC13" s="647"/>
      <c r="BD13" s="648"/>
    </row>
    <row r="14" spans="2:57" ht="40" customHeight="1">
      <c r="B14" s="242">
        <f t="shared" ref="B14:B30" si="2">B13+1</f>
        <v>2</v>
      </c>
      <c r="C14" s="634"/>
      <c r="D14" s="635"/>
      <c r="E14" s="636"/>
      <c r="F14" s="637"/>
      <c r="G14" s="636"/>
      <c r="H14" s="638"/>
      <c r="I14" s="638"/>
      <c r="J14" s="638"/>
      <c r="K14" s="637"/>
      <c r="L14" s="639"/>
      <c r="M14" s="640"/>
      <c r="N14" s="640"/>
      <c r="O14" s="641"/>
      <c r="P14" s="243"/>
      <c r="Q14" s="244"/>
      <c r="R14" s="244"/>
      <c r="S14" s="244"/>
      <c r="T14" s="244"/>
      <c r="U14" s="244"/>
      <c r="V14" s="245"/>
      <c r="W14" s="243"/>
      <c r="X14" s="244"/>
      <c r="Y14" s="244"/>
      <c r="Z14" s="244"/>
      <c r="AA14" s="244"/>
      <c r="AB14" s="244"/>
      <c r="AC14" s="245"/>
      <c r="AD14" s="243"/>
      <c r="AE14" s="244"/>
      <c r="AF14" s="244"/>
      <c r="AG14" s="244"/>
      <c r="AH14" s="244"/>
      <c r="AI14" s="244"/>
      <c r="AJ14" s="245"/>
      <c r="AK14" s="243"/>
      <c r="AL14" s="244"/>
      <c r="AM14" s="244"/>
      <c r="AN14" s="244"/>
      <c r="AO14" s="244"/>
      <c r="AP14" s="244"/>
      <c r="AQ14" s="245"/>
      <c r="AR14" s="243"/>
      <c r="AS14" s="244"/>
      <c r="AT14" s="245"/>
      <c r="AU14" s="642">
        <f>IF($AZ$3="４週",SUM(P14:AQ14),IF($AZ$3="暦月",SUM(P14:AT14),""))</f>
        <v>0</v>
      </c>
      <c r="AV14" s="643"/>
      <c r="AW14" s="644">
        <f t="shared" si="1"/>
        <v>0</v>
      </c>
      <c r="AX14" s="645"/>
      <c r="AY14" s="616"/>
      <c r="AZ14" s="617"/>
      <c r="BA14" s="617"/>
      <c r="BB14" s="617"/>
      <c r="BC14" s="617"/>
      <c r="BD14" s="618"/>
    </row>
    <row r="15" spans="2:57" ht="40" customHeight="1">
      <c r="B15" s="242">
        <f t="shared" si="2"/>
        <v>3</v>
      </c>
      <c r="C15" s="634"/>
      <c r="D15" s="635"/>
      <c r="E15" s="636"/>
      <c r="F15" s="637"/>
      <c r="G15" s="636"/>
      <c r="H15" s="638"/>
      <c r="I15" s="638"/>
      <c r="J15" s="638"/>
      <c r="K15" s="637"/>
      <c r="L15" s="639"/>
      <c r="M15" s="640"/>
      <c r="N15" s="640"/>
      <c r="O15" s="641"/>
      <c r="P15" s="243"/>
      <c r="Q15" s="244"/>
      <c r="R15" s="244"/>
      <c r="S15" s="244"/>
      <c r="T15" s="244"/>
      <c r="U15" s="244"/>
      <c r="V15" s="245"/>
      <c r="W15" s="243"/>
      <c r="X15" s="244"/>
      <c r="Y15" s="244"/>
      <c r="Z15" s="244"/>
      <c r="AA15" s="244"/>
      <c r="AB15" s="244"/>
      <c r="AC15" s="245"/>
      <c r="AD15" s="243"/>
      <c r="AE15" s="244"/>
      <c r="AF15" s="244"/>
      <c r="AG15" s="244"/>
      <c r="AH15" s="244"/>
      <c r="AI15" s="244"/>
      <c r="AJ15" s="245"/>
      <c r="AK15" s="243"/>
      <c r="AL15" s="244"/>
      <c r="AM15" s="244"/>
      <c r="AN15" s="244"/>
      <c r="AO15" s="244"/>
      <c r="AP15" s="244"/>
      <c r="AQ15" s="245"/>
      <c r="AR15" s="243"/>
      <c r="AS15" s="244"/>
      <c r="AT15" s="245"/>
      <c r="AU15" s="642">
        <f>IF($AZ$3="４週",SUM(P15:AQ15),IF($AZ$3="暦月",SUM(P15:AT15),""))</f>
        <v>0</v>
      </c>
      <c r="AV15" s="643"/>
      <c r="AW15" s="644">
        <f t="shared" si="1"/>
        <v>0</v>
      </c>
      <c r="AX15" s="645"/>
      <c r="AY15" s="616"/>
      <c r="AZ15" s="617"/>
      <c r="BA15" s="617"/>
      <c r="BB15" s="617"/>
      <c r="BC15" s="617"/>
      <c r="BD15" s="618"/>
    </row>
    <row r="16" spans="2:57" ht="40" customHeight="1">
      <c r="B16" s="242">
        <f t="shared" si="2"/>
        <v>4</v>
      </c>
      <c r="C16" s="634"/>
      <c r="D16" s="635"/>
      <c r="E16" s="636"/>
      <c r="F16" s="637"/>
      <c r="G16" s="636"/>
      <c r="H16" s="638"/>
      <c r="I16" s="638"/>
      <c r="J16" s="638"/>
      <c r="K16" s="637"/>
      <c r="L16" s="639"/>
      <c r="M16" s="640"/>
      <c r="N16" s="640"/>
      <c r="O16" s="641"/>
      <c r="P16" s="243"/>
      <c r="Q16" s="244"/>
      <c r="R16" s="244"/>
      <c r="S16" s="244"/>
      <c r="T16" s="244"/>
      <c r="U16" s="244"/>
      <c r="V16" s="245"/>
      <c r="W16" s="243"/>
      <c r="X16" s="244"/>
      <c r="Y16" s="244"/>
      <c r="Z16" s="244"/>
      <c r="AA16" s="244"/>
      <c r="AB16" s="244"/>
      <c r="AC16" s="245"/>
      <c r="AD16" s="243"/>
      <c r="AE16" s="244"/>
      <c r="AF16" s="244"/>
      <c r="AG16" s="244"/>
      <c r="AH16" s="244"/>
      <c r="AI16" s="244"/>
      <c r="AJ16" s="245"/>
      <c r="AK16" s="243"/>
      <c r="AL16" s="244"/>
      <c r="AM16" s="244"/>
      <c r="AN16" s="244"/>
      <c r="AO16" s="244"/>
      <c r="AP16" s="244"/>
      <c r="AQ16" s="245"/>
      <c r="AR16" s="243"/>
      <c r="AS16" s="244"/>
      <c r="AT16" s="245"/>
      <c r="AU16" s="642">
        <f>IF($AZ$3="４週",SUM(P16:AQ16),IF($AZ$3="暦月",SUM(P16:AT16),""))</f>
        <v>0</v>
      </c>
      <c r="AV16" s="643"/>
      <c r="AW16" s="644">
        <f t="shared" si="1"/>
        <v>0</v>
      </c>
      <c r="AX16" s="645"/>
      <c r="AY16" s="616"/>
      <c r="AZ16" s="617"/>
      <c r="BA16" s="617"/>
      <c r="BB16" s="617"/>
      <c r="BC16" s="617"/>
      <c r="BD16" s="618"/>
    </row>
    <row r="17" spans="2:56" ht="40" customHeight="1">
      <c r="B17" s="242">
        <f t="shared" si="2"/>
        <v>5</v>
      </c>
      <c r="C17" s="634"/>
      <c r="D17" s="635"/>
      <c r="E17" s="636"/>
      <c r="F17" s="637"/>
      <c r="G17" s="636"/>
      <c r="H17" s="638"/>
      <c r="I17" s="638"/>
      <c r="J17" s="638"/>
      <c r="K17" s="637"/>
      <c r="L17" s="639"/>
      <c r="M17" s="640"/>
      <c r="N17" s="640"/>
      <c r="O17" s="641"/>
      <c r="P17" s="243"/>
      <c r="Q17" s="244"/>
      <c r="R17" s="244"/>
      <c r="S17" s="244"/>
      <c r="T17" s="244"/>
      <c r="U17" s="244"/>
      <c r="V17" s="245"/>
      <c r="W17" s="243"/>
      <c r="X17" s="244"/>
      <c r="Y17" s="244"/>
      <c r="Z17" s="244"/>
      <c r="AA17" s="244"/>
      <c r="AB17" s="244"/>
      <c r="AC17" s="245"/>
      <c r="AD17" s="243"/>
      <c r="AE17" s="244"/>
      <c r="AF17" s="244"/>
      <c r="AG17" s="244"/>
      <c r="AH17" s="244"/>
      <c r="AI17" s="244"/>
      <c r="AJ17" s="245"/>
      <c r="AK17" s="243"/>
      <c r="AL17" s="244"/>
      <c r="AM17" s="244"/>
      <c r="AN17" s="244"/>
      <c r="AO17" s="244"/>
      <c r="AP17" s="244"/>
      <c r="AQ17" s="245"/>
      <c r="AR17" s="243"/>
      <c r="AS17" s="244"/>
      <c r="AT17" s="245"/>
      <c r="AU17" s="642">
        <f t="shared" ref="AU17:AU30" si="3">IF($AZ$3="４週",SUM(P17:AQ17),IF($AZ$3="暦月",SUM(P17:AT17),""))</f>
        <v>0</v>
      </c>
      <c r="AV17" s="643"/>
      <c r="AW17" s="644">
        <f t="shared" si="1"/>
        <v>0</v>
      </c>
      <c r="AX17" s="645"/>
      <c r="AY17" s="616"/>
      <c r="AZ17" s="617"/>
      <c r="BA17" s="617"/>
      <c r="BB17" s="617"/>
      <c r="BC17" s="617"/>
      <c r="BD17" s="618"/>
    </row>
    <row r="18" spans="2:56" ht="40" customHeight="1">
      <c r="B18" s="242">
        <f t="shared" si="2"/>
        <v>6</v>
      </c>
      <c r="C18" s="634"/>
      <c r="D18" s="635"/>
      <c r="E18" s="636"/>
      <c r="F18" s="637"/>
      <c r="G18" s="636"/>
      <c r="H18" s="638"/>
      <c r="I18" s="638"/>
      <c r="J18" s="638"/>
      <c r="K18" s="637"/>
      <c r="L18" s="639"/>
      <c r="M18" s="640"/>
      <c r="N18" s="640"/>
      <c r="O18" s="641"/>
      <c r="P18" s="243"/>
      <c r="Q18" s="244"/>
      <c r="R18" s="244"/>
      <c r="S18" s="244"/>
      <c r="T18" s="244"/>
      <c r="U18" s="244"/>
      <c r="V18" s="245"/>
      <c r="W18" s="243"/>
      <c r="X18" s="244"/>
      <c r="Y18" s="244"/>
      <c r="Z18" s="244"/>
      <c r="AA18" s="244"/>
      <c r="AB18" s="244"/>
      <c r="AC18" s="245"/>
      <c r="AD18" s="243"/>
      <c r="AE18" s="244"/>
      <c r="AF18" s="244"/>
      <c r="AG18" s="244"/>
      <c r="AH18" s="244"/>
      <c r="AI18" s="244"/>
      <c r="AJ18" s="245"/>
      <c r="AK18" s="243"/>
      <c r="AL18" s="244"/>
      <c r="AM18" s="244"/>
      <c r="AN18" s="244"/>
      <c r="AO18" s="244"/>
      <c r="AP18" s="244"/>
      <c r="AQ18" s="245"/>
      <c r="AR18" s="243"/>
      <c r="AS18" s="244"/>
      <c r="AT18" s="245"/>
      <c r="AU18" s="642">
        <f t="shared" si="3"/>
        <v>0</v>
      </c>
      <c r="AV18" s="643"/>
      <c r="AW18" s="644">
        <f t="shared" si="1"/>
        <v>0</v>
      </c>
      <c r="AX18" s="645"/>
      <c r="AY18" s="616"/>
      <c r="AZ18" s="617"/>
      <c r="BA18" s="617"/>
      <c r="BB18" s="617"/>
      <c r="BC18" s="617"/>
      <c r="BD18" s="618"/>
    </row>
    <row r="19" spans="2:56" ht="40" customHeight="1">
      <c r="B19" s="242">
        <f t="shared" si="2"/>
        <v>7</v>
      </c>
      <c r="C19" s="634"/>
      <c r="D19" s="635"/>
      <c r="E19" s="636"/>
      <c r="F19" s="637"/>
      <c r="G19" s="636"/>
      <c r="H19" s="638"/>
      <c r="I19" s="638"/>
      <c r="J19" s="638"/>
      <c r="K19" s="637"/>
      <c r="L19" s="639"/>
      <c r="M19" s="640"/>
      <c r="N19" s="640"/>
      <c r="O19" s="641"/>
      <c r="P19" s="243"/>
      <c r="Q19" s="244"/>
      <c r="R19" s="244"/>
      <c r="S19" s="244"/>
      <c r="T19" s="244"/>
      <c r="U19" s="244"/>
      <c r="V19" s="245"/>
      <c r="W19" s="243"/>
      <c r="X19" s="244"/>
      <c r="Y19" s="244"/>
      <c r="Z19" s="244"/>
      <c r="AA19" s="244"/>
      <c r="AB19" s="244"/>
      <c r="AC19" s="245"/>
      <c r="AD19" s="243"/>
      <c r="AE19" s="244"/>
      <c r="AF19" s="244"/>
      <c r="AG19" s="244"/>
      <c r="AH19" s="244"/>
      <c r="AI19" s="244"/>
      <c r="AJ19" s="245"/>
      <c r="AK19" s="243"/>
      <c r="AL19" s="244"/>
      <c r="AM19" s="244"/>
      <c r="AN19" s="244"/>
      <c r="AO19" s="244"/>
      <c r="AP19" s="244"/>
      <c r="AQ19" s="245"/>
      <c r="AR19" s="243"/>
      <c r="AS19" s="244"/>
      <c r="AT19" s="245"/>
      <c r="AU19" s="642">
        <f>IF($AZ$3="４週",SUM(P19:AQ19),IF($AZ$3="暦月",SUM(P19:AT19),""))</f>
        <v>0</v>
      </c>
      <c r="AV19" s="643"/>
      <c r="AW19" s="644">
        <f t="shared" si="1"/>
        <v>0</v>
      </c>
      <c r="AX19" s="645"/>
      <c r="AY19" s="616"/>
      <c r="AZ19" s="617"/>
      <c r="BA19" s="617"/>
      <c r="BB19" s="617"/>
      <c r="BC19" s="617"/>
      <c r="BD19" s="618"/>
    </row>
    <row r="20" spans="2:56" ht="40" customHeight="1">
      <c r="B20" s="242">
        <f t="shared" si="2"/>
        <v>8</v>
      </c>
      <c r="C20" s="634"/>
      <c r="D20" s="635"/>
      <c r="E20" s="636"/>
      <c r="F20" s="637"/>
      <c r="G20" s="636"/>
      <c r="H20" s="638"/>
      <c r="I20" s="638"/>
      <c r="J20" s="638"/>
      <c r="K20" s="637"/>
      <c r="L20" s="639"/>
      <c r="M20" s="640"/>
      <c r="N20" s="640"/>
      <c r="O20" s="641"/>
      <c r="P20" s="243"/>
      <c r="Q20" s="244"/>
      <c r="R20" s="244"/>
      <c r="S20" s="244"/>
      <c r="T20" s="244"/>
      <c r="U20" s="244"/>
      <c r="V20" s="245"/>
      <c r="W20" s="243"/>
      <c r="X20" s="244"/>
      <c r="Y20" s="244"/>
      <c r="Z20" s="244"/>
      <c r="AA20" s="244"/>
      <c r="AB20" s="244"/>
      <c r="AC20" s="245"/>
      <c r="AD20" s="243"/>
      <c r="AE20" s="244"/>
      <c r="AF20" s="244"/>
      <c r="AG20" s="244"/>
      <c r="AH20" s="244"/>
      <c r="AI20" s="244"/>
      <c r="AJ20" s="245"/>
      <c r="AK20" s="243"/>
      <c r="AL20" s="244"/>
      <c r="AM20" s="244"/>
      <c r="AN20" s="244"/>
      <c r="AO20" s="244"/>
      <c r="AP20" s="244"/>
      <c r="AQ20" s="245"/>
      <c r="AR20" s="243"/>
      <c r="AS20" s="244"/>
      <c r="AT20" s="245"/>
      <c r="AU20" s="642">
        <f t="shared" si="3"/>
        <v>0</v>
      </c>
      <c r="AV20" s="643"/>
      <c r="AW20" s="644">
        <f t="shared" si="1"/>
        <v>0</v>
      </c>
      <c r="AX20" s="645"/>
      <c r="AY20" s="616"/>
      <c r="AZ20" s="617"/>
      <c r="BA20" s="617"/>
      <c r="BB20" s="617"/>
      <c r="BC20" s="617"/>
      <c r="BD20" s="618"/>
    </row>
    <row r="21" spans="2:56" ht="40" customHeight="1">
      <c r="B21" s="242">
        <f t="shared" si="2"/>
        <v>9</v>
      </c>
      <c r="C21" s="634"/>
      <c r="D21" s="635"/>
      <c r="E21" s="636"/>
      <c r="F21" s="637"/>
      <c r="G21" s="636"/>
      <c r="H21" s="638"/>
      <c r="I21" s="638"/>
      <c r="J21" s="638"/>
      <c r="K21" s="637"/>
      <c r="L21" s="639"/>
      <c r="M21" s="640"/>
      <c r="N21" s="640"/>
      <c r="O21" s="641"/>
      <c r="P21" s="243"/>
      <c r="Q21" s="244"/>
      <c r="R21" s="244"/>
      <c r="S21" s="244"/>
      <c r="T21" s="244"/>
      <c r="U21" s="244"/>
      <c r="V21" s="245"/>
      <c r="W21" s="243"/>
      <c r="X21" s="244"/>
      <c r="Y21" s="244"/>
      <c r="Z21" s="244"/>
      <c r="AA21" s="244"/>
      <c r="AB21" s="244"/>
      <c r="AC21" s="245"/>
      <c r="AD21" s="243"/>
      <c r="AE21" s="244"/>
      <c r="AF21" s="244"/>
      <c r="AG21" s="244"/>
      <c r="AH21" s="244"/>
      <c r="AI21" s="244"/>
      <c r="AJ21" s="245"/>
      <c r="AK21" s="243"/>
      <c r="AL21" s="244"/>
      <c r="AM21" s="244"/>
      <c r="AN21" s="244"/>
      <c r="AO21" s="244"/>
      <c r="AP21" s="244"/>
      <c r="AQ21" s="245"/>
      <c r="AR21" s="243"/>
      <c r="AS21" s="244"/>
      <c r="AT21" s="245"/>
      <c r="AU21" s="642">
        <f t="shared" si="3"/>
        <v>0</v>
      </c>
      <c r="AV21" s="643"/>
      <c r="AW21" s="644">
        <f t="shared" si="1"/>
        <v>0</v>
      </c>
      <c r="AX21" s="645"/>
      <c r="AY21" s="616"/>
      <c r="AZ21" s="617"/>
      <c r="BA21" s="617"/>
      <c r="BB21" s="617"/>
      <c r="BC21" s="617"/>
      <c r="BD21" s="618"/>
    </row>
    <row r="22" spans="2:56" ht="40" customHeight="1">
      <c r="B22" s="242">
        <f t="shared" si="2"/>
        <v>10</v>
      </c>
      <c r="C22" s="634"/>
      <c r="D22" s="635"/>
      <c r="E22" s="636"/>
      <c r="F22" s="637"/>
      <c r="G22" s="636"/>
      <c r="H22" s="638"/>
      <c r="I22" s="638"/>
      <c r="J22" s="638"/>
      <c r="K22" s="637"/>
      <c r="L22" s="639"/>
      <c r="M22" s="640"/>
      <c r="N22" s="640"/>
      <c r="O22" s="641"/>
      <c r="P22" s="243"/>
      <c r="Q22" s="244"/>
      <c r="R22" s="244"/>
      <c r="S22" s="244"/>
      <c r="T22" s="244"/>
      <c r="U22" s="244"/>
      <c r="V22" s="245"/>
      <c r="W22" s="243"/>
      <c r="X22" s="244"/>
      <c r="Y22" s="244"/>
      <c r="Z22" s="244"/>
      <c r="AA22" s="244"/>
      <c r="AB22" s="244"/>
      <c r="AC22" s="245"/>
      <c r="AD22" s="243"/>
      <c r="AE22" s="244"/>
      <c r="AF22" s="244"/>
      <c r="AG22" s="244"/>
      <c r="AH22" s="244"/>
      <c r="AI22" s="244"/>
      <c r="AJ22" s="245"/>
      <c r="AK22" s="243"/>
      <c r="AL22" s="244"/>
      <c r="AM22" s="244"/>
      <c r="AN22" s="244"/>
      <c r="AO22" s="244"/>
      <c r="AP22" s="244"/>
      <c r="AQ22" s="245"/>
      <c r="AR22" s="243"/>
      <c r="AS22" s="244"/>
      <c r="AT22" s="245"/>
      <c r="AU22" s="642">
        <f t="shared" si="3"/>
        <v>0</v>
      </c>
      <c r="AV22" s="643"/>
      <c r="AW22" s="644">
        <f t="shared" si="1"/>
        <v>0</v>
      </c>
      <c r="AX22" s="645"/>
      <c r="AY22" s="616"/>
      <c r="AZ22" s="617"/>
      <c r="BA22" s="617"/>
      <c r="BB22" s="617"/>
      <c r="BC22" s="617"/>
      <c r="BD22" s="618"/>
    </row>
    <row r="23" spans="2:56" ht="40" customHeight="1">
      <c r="B23" s="242">
        <f t="shared" si="2"/>
        <v>11</v>
      </c>
      <c r="C23" s="634"/>
      <c r="D23" s="635"/>
      <c r="E23" s="636"/>
      <c r="F23" s="637"/>
      <c r="G23" s="636"/>
      <c r="H23" s="638"/>
      <c r="I23" s="638"/>
      <c r="J23" s="638"/>
      <c r="K23" s="637"/>
      <c r="L23" s="639"/>
      <c r="M23" s="640"/>
      <c r="N23" s="640"/>
      <c r="O23" s="641"/>
      <c r="P23" s="243"/>
      <c r="Q23" s="244"/>
      <c r="R23" s="244"/>
      <c r="S23" s="244"/>
      <c r="T23" s="244"/>
      <c r="U23" s="244"/>
      <c r="V23" s="245"/>
      <c r="W23" s="243"/>
      <c r="X23" s="244"/>
      <c r="Y23" s="244"/>
      <c r="Z23" s="244"/>
      <c r="AA23" s="244"/>
      <c r="AB23" s="244"/>
      <c r="AC23" s="245"/>
      <c r="AD23" s="243"/>
      <c r="AE23" s="244"/>
      <c r="AF23" s="244"/>
      <c r="AG23" s="244"/>
      <c r="AH23" s="244"/>
      <c r="AI23" s="244"/>
      <c r="AJ23" s="245"/>
      <c r="AK23" s="243"/>
      <c r="AL23" s="244"/>
      <c r="AM23" s="244"/>
      <c r="AN23" s="244"/>
      <c r="AO23" s="244"/>
      <c r="AP23" s="244"/>
      <c r="AQ23" s="245"/>
      <c r="AR23" s="243"/>
      <c r="AS23" s="244"/>
      <c r="AT23" s="245"/>
      <c r="AU23" s="642">
        <f t="shared" si="3"/>
        <v>0</v>
      </c>
      <c r="AV23" s="643"/>
      <c r="AW23" s="644">
        <f t="shared" si="1"/>
        <v>0</v>
      </c>
      <c r="AX23" s="645"/>
      <c r="AY23" s="616"/>
      <c r="AZ23" s="617"/>
      <c r="BA23" s="617"/>
      <c r="BB23" s="617"/>
      <c r="BC23" s="617"/>
      <c r="BD23" s="618"/>
    </row>
    <row r="24" spans="2:56" ht="40" customHeight="1">
      <c r="B24" s="242">
        <f t="shared" si="2"/>
        <v>12</v>
      </c>
      <c r="C24" s="634"/>
      <c r="D24" s="635"/>
      <c r="E24" s="636"/>
      <c r="F24" s="637"/>
      <c r="G24" s="636"/>
      <c r="H24" s="638"/>
      <c r="I24" s="638"/>
      <c r="J24" s="638"/>
      <c r="K24" s="637"/>
      <c r="L24" s="639"/>
      <c r="M24" s="640"/>
      <c r="N24" s="640"/>
      <c r="O24" s="641"/>
      <c r="P24" s="243"/>
      <c r="Q24" s="244"/>
      <c r="R24" s="244"/>
      <c r="S24" s="244"/>
      <c r="T24" s="244"/>
      <c r="U24" s="244"/>
      <c r="V24" s="245"/>
      <c r="W24" s="243"/>
      <c r="X24" s="244"/>
      <c r="Y24" s="244"/>
      <c r="Z24" s="244"/>
      <c r="AA24" s="244"/>
      <c r="AB24" s="244"/>
      <c r="AC24" s="245"/>
      <c r="AD24" s="243"/>
      <c r="AE24" s="244"/>
      <c r="AF24" s="244"/>
      <c r="AG24" s="244"/>
      <c r="AH24" s="244"/>
      <c r="AI24" s="244"/>
      <c r="AJ24" s="245"/>
      <c r="AK24" s="243"/>
      <c r="AL24" s="244"/>
      <c r="AM24" s="244"/>
      <c r="AN24" s="244"/>
      <c r="AO24" s="244"/>
      <c r="AP24" s="244"/>
      <c r="AQ24" s="245"/>
      <c r="AR24" s="243"/>
      <c r="AS24" s="244"/>
      <c r="AT24" s="245"/>
      <c r="AU24" s="642">
        <f t="shared" si="3"/>
        <v>0</v>
      </c>
      <c r="AV24" s="643"/>
      <c r="AW24" s="644">
        <f t="shared" si="1"/>
        <v>0</v>
      </c>
      <c r="AX24" s="645"/>
      <c r="AY24" s="616"/>
      <c r="AZ24" s="617"/>
      <c r="BA24" s="617"/>
      <c r="BB24" s="617"/>
      <c r="BC24" s="617"/>
      <c r="BD24" s="618"/>
    </row>
    <row r="25" spans="2:56" ht="40" customHeight="1">
      <c r="B25" s="242">
        <f t="shared" si="2"/>
        <v>13</v>
      </c>
      <c r="C25" s="634"/>
      <c r="D25" s="635"/>
      <c r="E25" s="636"/>
      <c r="F25" s="637"/>
      <c r="G25" s="636"/>
      <c r="H25" s="638"/>
      <c r="I25" s="638"/>
      <c r="J25" s="638"/>
      <c r="K25" s="637"/>
      <c r="L25" s="639"/>
      <c r="M25" s="640"/>
      <c r="N25" s="640"/>
      <c r="O25" s="641"/>
      <c r="P25" s="243"/>
      <c r="Q25" s="244"/>
      <c r="R25" s="244"/>
      <c r="S25" s="244"/>
      <c r="T25" s="244"/>
      <c r="U25" s="244"/>
      <c r="V25" s="245"/>
      <c r="W25" s="243"/>
      <c r="X25" s="244"/>
      <c r="Y25" s="244"/>
      <c r="Z25" s="244"/>
      <c r="AA25" s="244"/>
      <c r="AB25" s="244"/>
      <c r="AC25" s="245"/>
      <c r="AD25" s="243"/>
      <c r="AE25" s="244"/>
      <c r="AF25" s="244"/>
      <c r="AG25" s="244"/>
      <c r="AH25" s="244"/>
      <c r="AI25" s="244"/>
      <c r="AJ25" s="245"/>
      <c r="AK25" s="243"/>
      <c r="AL25" s="244"/>
      <c r="AM25" s="244"/>
      <c r="AN25" s="244"/>
      <c r="AO25" s="244"/>
      <c r="AP25" s="244"/>
      <c r="AQ25" s="245"/>
      <c r="AR25" s="243"/>
      <c r="AS25" s="244"/>
      <c r="AT25" s="245"/>
      <c r="AU25" s="642">
        <f t="shared" si="3"/>
        <v>0</v>
      </c>
      <c r="AV25" s="643"/>
      <c r="AW25" s="644">
        <f t="shared" si="1"/>
        <v>0</v>
      </c>
      <c r="AX25" s="645"/>
      <c r="AY25" s="616"/>
      <c r="AZ25" s="617"/>
      <c r="BA25" s="617"/>
      <c r="BB25" s="617"/>
      <c r="BC25" s="617"/>
      <c r="BD25" s="618"/>
    </row>
    <row r="26" spans="2:56" ht="40" customHeight="1">
      <c r="B26" s="242">
        <f t="shared" si="2"/>
        <v>14</v>
      </c>
      <c r="C26" s="634"/>
      <c r="D26" s="635"/>
      <c r="E26" s="636"/>
      <c r="F26" s="637"/>
      <c r="G26" s="636"/>
      <c r="H26" s="638"/>
      <c r="I26" s="638"/>
      <c r="J26" s="638"/>
      <c r="K26" s="637"/>
      <c r="L26" s="639"/>
      <c r="M26" s="640"/>
      <c r="N26" s="640"/>
      <c r="O26" s="641"/>
      <c r="P26" s="243"/>
      <c r="Q26" s="244"/>
      <c r="R26" s="244"/>
      <c r="S26" s="244"/>
      <c r="T26" s="244"/>
      <c r="U26" s="244"/>
      <c r="V26" s="245"/>
      <c r="W26" s="243"/>
      <c r="X26" s="244"/>
      <c r="Y26" s="244"/>
      <c r="Z26" s="244"/>
      <c r="AA26" s="244"/>
      <c r="AB26" s="244"/>
      <c r="AC26" s="245"/>
      <c r="AD26" s="243"/>
      <c r="AE26" s="244"/>
      <c r="AF26" s="244"/>
      <c r="AG26" s="244"/>
      <c r="AH26" s="244"/>
      <c r="AI26" s="244"/>
      <c r="AJ26" s="245"/>
      <c r="AK26" s="243"/>
      <c r="AL26" s="244"/>
      <c r="AM26" s="244"/>
      <c r="AN26" s="244"/>
      <c r="AO26" s="244"/>
      <c r="AP26" s="244"/>
      <c r="AQ26" s="245"/>
      <c r="AR26" s="243"/>
      <c r="AS26" s="244"/>
      <c r="AT26" s="245"/>
      <c r="AU26" s="642">
        <f t="shared" si="3"/>
        <v>0</v>
      </c>
      <c r="AV26" s="643"/>
      <c r="AW26" s="644">
        <f t="shared" si="1"/>
        <v>0</v>
      </c>
      <c r="AX26" s="645"/>
      <c r="AY26" s="616"/>
      <c r="AZ26" s="617"/>
      <c r="BA26" s="617"/>
      <c r="BB26" s="617"/>
      <c r="BC26" s="617"/>
      <c r="BD26" s="618"/>
    </row>
    <row r="27" spans="2:56" ht="40" customHeight="1">
      <c r="B27" s="242">
        <f t="shared" si="2"/>
        <v>15</v>
      </c>
      <c r="C27" s="634"/>
      <c r="D27" s="635"/>
      <c r="E27" s="636"/>
      <c r="F27" s="637"/>
      <c r="G27" s="636"/>
      <c r="H27" s="638"/>
      <c r="I27" s="638"/>
      <c r="J27" s="638"/>
      <c r="K27" s="637"/>
      <c r="L27" s="639"/>
      <c r="M27" s="640"/>
      <c r="N27" s="640"/>
      <c r="O27" s="641"/>
      <c r="P27" s="243"/>
      <c r="Q27" s="244"/>
      <c r="R27" s="244"/>
      <c r="S27" s="244"/>
      <c r="T27" s="244"/>
      <c r="U27" s="244"/>
      <c r="V27" s="245"/>
      <c r="W27" s="243"/>
      <c r="X27" s="244"/>
      <c r="Y27" s="244"/>
      <c r="Z27" s="244"/>
      <c r="AA27" s="244"/>
      <c r="AB27" s="244"/>
      <c r="AC27" s="245"/>
      <c r="AD27" s="243"/>
      <c r="AE27" s="244"/>
      <c r="AF27" s="244"/>
      <c r="AG27" s="244"/>
      <c r="AH27" s="244"/>
      <c r="AI27" s="244"/>
      <c r="AJ27" s="245"/>
      <c r="AK27" s="243"/>
      <c r="AL27" s="244"/>
      <c r="AM27" s="244"/>
      <c r="AN27" s="244"/>
      <c r="AO27" s="244"/>
      <c r="AP27" s="244"/>
      <c r="AQ27" s="245"/>
      <c r="AR27" s="243"/>
      <c r="AS27" s="244"/>
      <c r="AT27" s="245"/>
      <c r="AU27" s="642">
        <f t="shared" si="3"/>
        <v>0</v>
      </c>
      <c r="AV27" s="643"/>
      <c r="AW27" s="644">
        <f t="shared" si="1"/>
        <v>0</v>
      </c>
      <c r="AX27" s="645"/>
      <c r="AY27" s="616"/>
      <c r="AZ27" s="617"/>
      <c r="BA27" s="617"/>
      <c r="BB27" s="617"/>
      <c r="BC27" s="617"/>
      <c r="BD27" s="618"/>
    </row>
    <row r="28" spans="2:56" ht="40" customHeight="1">
      <c r="B28" s="242">
        <f t="shared" si="2"/>
        <v>16</v>
      </c>
      <c r="C28" s="634"/>
      <c r="D28" s="635"/>
      <c r="E28" s="636"/>
      <c r="F28" s="637"/>
      <c r="G28" s="636"/>
      <c r="H28" s="638"/>
      <c r="I28" s="638"/>
      <c r="J28" s="638"/>
      <c r="K28" s="637"/>
      <c r="L28" s="639"/>
      <c r="M28" s="640"/>
      <c r="N28" s="640"/>
      <c r="O28" s="641"/>
      <c r="P28" s="243"/>
      <c r="Q28" s="244"/>
      <c r="R28" s="244"/>
      <c r="S28" s="244"/>
      <c r="T28" s="244"/>
      <c r="U28" s="244"/>
      <c r="V28" s="245"/>
      <c r="W28" s="243"/>
      <c r="X28" s="244"/>
      <c r="Y28" s="244"/>
      <c r="Z28" s="244"/>
      <c r="AA28" s="244"/>
      <c r="AB28" s="244"/>
      <c r="AC28" s="245"/>
      <c r="AD28" s="243"/>
      <c r="AE28" s="244"/>
      <c r="AF28" s="244"/>
      <c r="AG28" s="244"/>
      <c r="AH28" s="244"/>
      <c r="AI28" s="244"/>
      <c r="AJ28" s="245"/>
      <c r="AK28" s="243"/>
      <c r="AL28" s="244"/>
      <c r="AM28" s="244"/>
      <c r="AN28" s="244"/>
      <c r="AO28" s="244"/>
      <c r="AP28" s="244"/>
      <c r="AQ28" s="245"/>
      <c r="AR28" s="243"/>
      <c r="AS28" s="244"/>
      <c r="AT28" s="245"/>
      <c r="AU28" s="642">
        <f t="shared" si="3"/>
        <v>0</v>
      </c>
      <c r="AV28" s="643"/>
      <c r="AW28" s="644">
        <f t="shared" si="1"/>
        <v>0</v>
      </c>
      <c r="AX28" s="645"/>
      <c r="AY28" s="616"/>
      <c r="AZ28" s="617"/>
      <c r="BA28" s="617"/>
      <c r="BB28" s="617"/>
      <c r="BC28" s="617"/>
      <c r="BD28" s="618"/>
    </row>
    <row r="29" spans="2:56" ht="40" customHeight="1">
      <c r="B29" s="242">
        <f t="shared" si="2"/>
        <v>17</v>
      </c>
      <c r="C29" s="634"/>
      <c r="D29" s="635"/>
      <c r="E29" s="636"/>
      <c r="F29" s="637"/>
      <c r="G29" s="636"/>
      <c r="H29" s="638"/>
      <c r="I29" s="638"/>
      <c r="J29" s="638"/>
      <c r="K29" s="637"/>
      <c r="L29" s="639"/>
      <c r="M29" s="640"/>
      <c r="N29" s="640"/>
      <c r="O29" s="641"/>
      <c r="P29" s="243"/>
      <c r="Q29" s="244"/>
      <c r="R29" s="244"/>
      <c r="S29" s="244"/>
      <c r="T29" s="244"/>
      <c r="U29" s="244"/>
      <c r="V29" s="245"/>
      <c r="W29" s="243"/>
      <c r="X29" s="244"/>
      <c r="Y29" s="244"/>
      <c r="Z29" s="244"/>
      <c r="AA29" s="244"/>
      <c r="AB29" s="244"/>
      <c r="AC29" s="245"/>
      <c r="AD29" s="243"/>
      <c r="AE29" s="244"/>
      <c r="AF29" s="244"/>
      <c r="AG29" s="244"/>
      <c r="AH29" s="244"/>
      <c r="AI29" s="244"/>
      <c r="AJ29" s="245"/>
      <c r="AK29" s="243"/>
      <c r="AL29" s="244"/>
      <c r="AM29" s="244"/>
      <c r="AN29" s="244"/>
      <c r="AO29" s="244"/>
      <c r="AP29" s="244"/>
      <c r="AQ29" s="245"/>
      <c r="AR29" s="243"/>
      <c r="AS29" s="244"/>
      <c r="AT29" s="245"/>
      <c r="AU29" s="642">
        <f t="shared" si="3"/>
        <v>0</v>
      </c>
      <c r="AV29" s="643"/>
      <c r="AW29" s="644">
        <f t="shared" si="1"/>
        <v>0</v>
      </c>
      <c r="AX29" s="645"/>
      <c r="AY29" s="616"/>
      <c r="AZ29" s="617"/>
      <c r="BA29" s="617"/>
      <c r="BB29" s="617"/>
      <c r="BC29" s="617"/>
      <c r="BD29" s="618"/>
    </row>
    <row r="30" spans="2:56" ht="40" customHeight="1" thickBot="1">
      <c r="B30" s="246">
        <f t="shared" si="2"/>
        <v>18</v>
      </c>
      <c r="C30" s="619"/>
      <c r="D30" s="620"/>
      <c r="E30" s="621"/>
      <c r="F30" s="622"/>
      <c r="G30" s="621"/>
      <c r="H30" s="623"/>
      <c r="I30" s="623"/>
      <c r="J30" s="623"/>
      <c r="K30" s="622"/>
      <c r="L30" s="624"/>
      <c r="M30" s="625"/>
      <c r="N30" s="625"/>
      <c r="O30" s="626"/>
      <c r="P30" s="247"/>
      <c r="Q30" s="248"/>
      <c r="R30" s="248"/>
      <c r="S30" s="248"/>
      <c r="T30" s="248"/>
      <c r="U30" s="248"/>
      <c r="V30" s="249"/>
      <c r="W30" s="247"/>
      <c r="X30" s="248"/>
      <c r="Y30" s="248"/>
      <c r="Z30" s="248"/>
      <c r="AA30" s="248"/>
      <c r="AB30" s="248"/>
      <c r="AC30" s="249"/>
      <c r="AD30" s="247"/>
      <c r="AE30" s="248"/>
      <c r="AF30" s="248"/>
      <c r="AG30" s="248"/>
      <c r="AH30" s="248"/>
      <c r="AI30" s="248"/>
      <c r="AJ30" s="249"/>
      <c r="AK30" s="247"/>
      <c r="AL30" s="248"/>
      <c r="AM30" s="248"/>
      <c r="AN30" s="248"/>
      <c r="AO30" s="248"/>
      <c r="AP30" s="248"/>
      <c r="AQ30" s="249"/>
      <c r="AR30" s="247"/>
      <c r="AS30" s="248"/>
      <c r="AT30" s="249"/>
      <c r="AU30" s="627">
        <f t="shared" si="3"/>
        <v>0</v>
      </c>
      <c r="AV30" s="628"/>
      <c r="AW30" s="629">
        <f t="shared" si="1"/>
        <v>0</v>
      </c>
      <c r="AX30" s="630"/>
      <c r="AY30" s="631"/>
      <c r="AZ30" s="632"/>
      <c r="BA30" s="632"/>
      <c r="BB30" s="632"/>
      <c r="BC30" s="632"/>
      <c r="BD30" s="633"/>
    </row>
    <row r="31" spans="2:56" ht="20.25" customHeight="1">
      <c r="C31" s="250"/>
      <c r="D31" s="251"/>
      <c r="E31" s="252"/>
      <c r="AC31" s="228"/>
    </row>
    <row r="32" spans="2:56" ht="20.25" customHeight="1">
      <c r="B32" s="219" t="s">
        <v>508</v>
      </c>
      <c r="C32" s="219"/>
      <c r="D32" s="219"/>
      <c r="E32" s="219"/>
      <c r="F32" s="219"/>
      <c r="G32" s="219"/>
      <c r="H32" s="219"/>
      <c r="I32" s="219"/>
      <c r="J32" s="219"/>
      <c r="K32" s="219"/>
      <c r="L32" s="225"/>
      <c r="M32" s="219"/>
      <c r="N32" s="219"/>
      <c r="O32" s="219"/>
      <c r="P32" s="219"/>
      <c r="Q32" s="219"/>
      <c r="R32" s="219"/>
      <c r="S32" s="219"/>
      <c r="T32" s="219" t="s">
        <v>401</v>
      </c>
      <c r="U32" s="219"/>
      <c r="V32" s="219"/>
      <c r="W32" s="219"/>
      <c r="X32" s="219"/>
      <c r="Y32" s="219"/>
      <c r="Z32" s="254"/>
    </row>
    <row r="33" spans="2:26" ht="20.25" customHeight="1">
      <c r="B33" s="219"/>
      <c r="C33" s="614" t="s">
        <v>386</v>
      </c>
      <c r="D33" s="614"/>
      <c r="E33" s="614" t="s">
        <v>387</v>
      </c>
      <c r="F33" s="614"/>
      <c r="G33" s="614"/>
      <c r="H33" s="614"/>
      <c r="I33" s="219"/>
      <c r="J33" s="615" t="s">
        <v>388</v>
      </c>
      <c r="K33" s="615"/>
      <c r="L33" s="615"/>
      <c r="M33" s="615"/>
      <c r="N33" s="219"/>
      <c r="O33" s="219"/>
      <c r="P33" s="255" t="s">
        <v>389</v>
      </c>
      <c r="Q33" s="255"/>
      <c r="R33" s="219"/>
      <c r="S33" s="219"/>
      <c r="T33" s="589" t="s">
        <v>402</v>
      </c>
      <c r="U33" s="591"/>
      <c r="V33" s="589" t="s">
        <v>403</v>
      </c>
      <c r="W33" s="590"/>
      <c r="X33" s="590"/>
      <c r="Y33" s="591"/>
      <c r="Z33" s="254"/>
    </row>
    <row r="34" spans="2:26" ht="20.25" customHeight="1">
      <c r="B34" s="219"/>
      <c r="C34" s="588"/>
      <c r="D34" s="588"/>
      <c r="E34" s="588" t="s">
        <v>390</v>
      </c>
      <c r="F34" s="588"/>
      <c r="G34" s="588" t="s">
        <v>391</v>
      </c>
      <c r="H34" s="588"/>
      <c r="I34" s="219"/>
      <c r="J34" s="588" t="s">
        <v>390</v>
      </c>
      <c r="K34" s="588"/>
      <c r="L34" s="588" t="s">
        <v>391</v>
      </c>
      <c r="M34" s="588"/>
      <c r="N34" s="219"/>
      <c r="O34" s="219"/>
      <c r="P34" s="255" t="s">
        <v>392</v>
      </c>
      <c r="Q34" s="255"/>
      <c r="R34" s="219"/>
      <c r="S34" s="219"/>
      <c r="T34" s="589" t="s">
        <v>509</v>
      </c>
      <c r="U34" s="591"/>
      <c r="V34" s="589" t="s">
        <v>405</v>
      </c>
      <c r="W34" s="590"/>
      <c r="X34" s="590"/>
      <c r="Y34" s="591"/>
      <c r="Z34" s="256"/>
    </row>
    <row r="35" spans="2:26" ht="20.25" customHeight="1">
      <c r="B35" s="219"/>
      <c r="C35" s="589" t="s">
        <v>509</v>
      </c>
      <c r="D35" s="591"/>
      <c r="E35" s="606">
        <f>SUMIFS($AU$13:$AV$30,$C$13:$D$30,"福祉用具専門相談員",$E$13:$F$30,"A")</f>
        <v>0</v>
      </c>
      <c r="F35" s="607"/>
      <c r="G35" s="608">
        <f>SUMIFS($AW$13:$AX$30,$C$13:$D$30,"福祉用具専門相談員",$E$13:$F$30,"A")</f>
        <v>0</v>
      </c>
      <c r="H35" s="609"/>
      <c r="I35" s="257"/>
      <c r="J35" s="610">
        <v>0</v>
      </c>
      <c r="K35" s="611"/>
      <c r="L35" s="610">
        <v>0</v>
      </c>
      <c r="M35" s="611"/>
      <c r="N35" s="257"/>
      <c r="O35" s="257"/>
      <c r="P35" s="610">
        <v>0</v>
      </c>
      <c r="Q35" s="611"/>
      <c r="R35" s="219"/>
      <c r="S35" s="219"/>
      <c r="T35" s="589" t="s">
        <v>477</v>
      </c>
      <c r="U35" s="591"/>
      <c r="V35" s="589" t="s">
        <v>407</v>
      </c>
      <c r="W35" s="590"/>
      <c r="X35" s="590"/>
      <c r="Y35" s="591"/>
      <c r="Z35" s="258"/>
    </row>
    <row r="36" spans="2:26" ht="20.25" customHeight="1">
      <c r="B36" s="219"/>
      <c r="C36" s="589" t="s">
        <v>477</v>
      </c>
      <c r="D36" s="591"/>
      <c r="E36" s="606">
        <f>SUMIFS($AU$13:$AV$30,$C$13:$D$30,"福祉用具専門相談員",$E$13:$F$30,"B")</f>
        <v>0</v>
      </c>
      <c r="F36" s="607"/>
      <c r="G36" s="608">
        <f>SUMIFS($AW$13:$AX$30,$C$13:$D$30,"福祉用具専門相談員",$E$13:$F$30,"B")</f>
        <v>0</v>
      </c>
      <c r="H36" s="609"/>
      <c r="I36" s="257"/>
      <c r="J36" s="610">
        <v>0</v>
      </c>
      <c r="K36" s="611"/>
      <c r="L36" s="610">
        <v>0</v>
      </c>
      <c r="M36" s="611"/>
      <c r="N36" s="257"/>
      <c r="O36" s="257"/>
      <c r="P36" s="610">
        <v>0</v>
      </c>
      <c r="Q36" s="611"/>
      <c r="R36" s="219"/>
      <c r="S36" s="219"/>
      <c r="T36" s="589" t="s">
        <v>511</v>
      </c>
      <c r="U36" s="591"/>
      <c r="V36" s="589" t="s">
        <v>408</v>
      </c>
      <c r="W36" s="590"/>
      <c r="X36" s="590"/>
      <c r="Y36" s="591"/>
      <c r="Z36" s="258"/>
    </row>
    <row r="37" spans="2:26" ht="20.25" customHeight="1">
      <c r="B37" s="219"/>
      <c r="C37" s="589" t="s">
        <v>478</v>
      </c>
      <c r="D37" s="591"/>
      <c r="E37" s="606">
        <f>SUMIFS($AU$13:$AV$30,$C$13:$D$30,"福祉用具専門相談員",$E$13:$F$30,"C")</f>
        <v>0</v>
      </c>
      <c r="F37" s="607"/>
      <c r="G37" s="608">
        <f>SUMIFS($AW$13:$AX$30,$C$13:$D$30,"福祉用具専門相談員",$E$13:$F$30,"C")</f>
        <v>0</v>
      </c>
      <c r="H37" s="609"/>
      <c r="I37" s="257"/>
      <c r="J37" s="610">
        <v>0</v>
      </c>
      <c r="K37" s="611"/>
      <c r="L37" s="612">
        <v>0</v>
      </c>
      <c r="M37" s="613"/>
      <c r="N37" s="257"/>
      <c r="O37" s="257"/>
      <c r="P37" s="606" t="s">
        <v>531</v>
      </c>
      <c r="Q37" s="607"/>
      <c r="R37" s="219"/>
      <c r="S37" s="219"/>
      <c r="T37" s="589" t="s">
        <v>479</v>
      </c>
      <c r="U37" s="591"/>
      <c r="V37" s="589" t="s">
        <v>411</v>
      </c>
      <c r="W37" s="590"/>
      <c r="X37" s="590"/>
      <c r="Y37" s="591"/>
      <c r="Z37" s="259"/>
    </row>
    <row r="38" spans="2:26" ht="20.25" customHeight="1">
      <c r="B38" s="219"/>
      <c r="C38" s="589" t="s">
        <v>479</v>
      </c>
      <c r="D38" s="591"/>
      <c r="E38" s="606">
        <f>SUMIFS($AU$13:$AV$30,$C$13:$D$30,"福祉用具専門相談員",$E$13:$F$30,"D")</f>
        <v>0</v>
      </c>
      <c r="F38" s="607"/>
      <c r="G38" s="608">
        <f>SUMIFS($AW$13:$AX$30,$C$13:$D$30,"福祉用具専門相談員",$E$13:$F$30,"D")</f>
        <v>0</v>
      </c>
      <c r="H38" s="609"/>
      <c r="I38" s="257"/>
      <c r="J38" s="610">
        <v>0</v>
      </c>
      <c r="K38" s="611"/>
      <c r="L38" s="612">
        <v>0</v>
      </c>
      <c r="M38" s="613"/>
      <c r="N38" s="257"/>
      <c r="O38" s="257"/>
      <c r="P38" s="606" t="s">
        <v>532</v>
      </c>
      <c r="Q38" s="607"/>
      <c r="R38" s="219"/>
      <c r="S38" s="219"/>
      <c r="T38" s="219"/>
      <c r="U38" s="604"/>
      <c r="V38" s="604"/>
      <c r="W38" s="605"/>
      <c r="X38" s="605"/>
      <c r="Y38" s="260"/>
      <c r="Z38" s="260"/>
    </row>
    <row r="39" spans="2:26" ht="20.25" customHeight="1">
      <c r="B39" s="219"/>
      <c r="C39" s="589" t="s">
        <v>394</v>
      </c>
      <c r="D39" s="591"/>
      <c r="E39" s="606">
        <f>SUM(E35:F38)</f>
        <v>0</v>
      </c>
      <c r="F39" s="607"/>
      <c r="G39" s="608">
        <f>SUM(G35:H38)</f>
        <v>0</v>
      </c>
      <c r="H39" s="609"/>
      <c r="I39" s="257"/>
      <c r="J39" s="606">
        <f>SUM(J35:K38)</f>
        <v>0</v>
      </c>
      <c r="K39" s="607"/>
      <c r="L39" s="606">
        <f>SUM(L35:M38)</f>
        <v>0</v>
      </c>
      <c r="M39" s="607"/>
      <c r="N39" s="257"/>
      <c r="O39" s="257"/>
      <c r="P39" s="606">
        <f>SUM(P35:Q36)</f>
        <v>0</v>
      </c>
      <c r="Q39" s="607"/>
      <c r="R39" s="219"/>
      <c r="S39" s="219"/>
      <c r="T39" s="219"/>
      <c r="U39" s="604"/>
      <c r="V39" s="604"/>
      <c r="W39" s="605"/>
      <c r="X39" s="605"/>
      <c r="Y39" s="261"/>
      <c r="Z39" s="261"/>
    </row>
    <row r="40" spans="2:26" ht="20.25" customHeight="1">
      <c r="B40" s="219"/>
      <c r="C40" s="219"/>
      <c r="D40" s="219"/>
      <c r="E40" s="219"/>
      <c r="F40" s="219"/>
      <c r="G40" s="219"/>
      <c r="H40" s="219"/>
      <c r="I40" s="219"/>
      <c r="J40" s="219"/>
      <c r="K40" s="219"/>
      <c r="L40" s="225"/>
      <c r="M40" s="219"/>
      <c r="N40" s="219"/>
      <c r="O40" s="219"/>
      <c r="P40" s="219"/>
      <c r="Q40" s="219"/>
      <c r="R40" s="219"/>
      <c r="S40" s="219"/>
      <c r="T40" s="219"/>
      <c r="U40" s="254"/>
      <c r="V40" s="254"/>
      <c r="W40" s="254"/>
      <c r="X40" s="254"/>
      <c r="Y40" s="254"/>
      <c r="Z40" s="254"/>
    </row>
    <row r="41" spans="2:26" ht="20.25" customHeight="1">
      <c r="B41" s="219"/>
      <c r="C41" s="225" t="s">
        <v>395</v>
      </c>
      <c r="D41" s="219"/>
      <c r="E41" s="219"/>
      <c r="F41" s="219"/>
      <c r="G41" s="219"/>
      <c r="H41" s="219"/>
      <c r="I41" s="262" t="s">
        <v>396</v>
      </c>
      <c r="J41" s="598" t="s">
        <v>397</v>
      </c>
      <c r="K41" s="599"/>
      <c r="L41" s="263"/>
      <c r="M41" s="262"/>
      <c r="N41" s="219"/>
      <c r="O41" s="219"/>
      <c r="P41" s="219"/>
      <c r="Q41" s="219"/>
      <c r="R41" s="219"/>
      <c r="S41" s="219"/>
      <c r="T41" s="219"/>
      <c r="U41" s="264"/>
      <c r="V41" s="254"/>
      <c r="W41" s="254"/>
      <c r="X41" s="254"/>
      <c r="Y41" s="254"/>
      <c r="Z41" s="254"/>
    </row>
    <row r="42" spans="2:26" ht="20.25" customHeight="1">
      <c r="B42" s="219"/>
      <c r="C42" s="219" t="s">
        <v>398</v>
      </c>
      <c r="D42" s="219"/>
      <c r="E42" s="219"/>
      <c r="F42" s="219"/>
      <c r="G42" s="219"/>
      <c r="H42" s="219" t="s">
        <v>399</v>
      </c>
      <c r="I42" s="219"/>
      <c r="J42" s="219"/>
      <c r="K42" s="219"/>
      <c r="L42" s="225"/>
      <c r="M42" s="219"/>
      <c r="N42" s="219"/>
      <c r="O42" s="219"/>
      <c r="P42" s="219"/>
      <c r="Q42" s="219"/>
      <c r="R42" s="219"/>
      <c r="S42" s="219"/>
      <c r="T42" s="219"/>
      <c r="U42" s="254"/>
      <c r="V42" s="254"/>
      <c r="W42" s="254"/>
      <c r="X42" s="254"/>
      <c r="Y42" s="254"/>
      <c r="Z42" s="254"/>
    </row>
    <row r="43" spans="2:26" ht="20.25" customHeight="1">
      <c r="B43" s="219"/>
      <c r="C43" s="219" t="str">
        <f>IF($J$41="週","対象時間数（週平均）","対象時間数（当月合計）")</f>
        <v>対象時間数（週平均）</v>
      </c>
      <c r="D43" s="219"/>
      <c r="E43" s="219"/>
      <c r="F43" s="219"/>
      <c r="G43" s="219"/>
      <c r="H43" s="219" t="str">
        <f>IF($J$41="週","週に勤務すべき時間数","当月に勤務すべき時間数")</f>
        <v>週に勤務すべき時間数</v>
      </c>
      <c r="I43" s="219"/>
      <c r="J43" s="219"/>
      <c r="K43" s="219"/>
      <c r="L43" s="225"/>
      <c r="M43" s="588" t="s">
        <v>400</v>
      </c>
      <c r="N43" s="588"/>
      <c r="O43" s="588"/>
      <c r="P43" s="588"/>
      <c r="Q43" s="219"/>
      <c r="R43" s="219"/>
      <c r="S43" s="219"/>
      <c r="T43" s="219"/>
      <c r="U43" s="254"/>
      <c r="V43" s="254"/>
      <c r="W43" s="254"/>
      <c r="X43" s="254"/>
      <c r="Y43" s="254"/>
      <c r="Z43" s="254"/>
    </row>
    <row r="44" spans="2:26" ht="20.25" customHeight="1">
      <c r="B44" s="219"/>
      <c r="C44" s="600">
        <f>IF($J$41="週",L39,J39)</f>
        <v>0</v>
      </c>
      <c r="D44" s="601"/>
      <c r="E44" s="601"/>
      <c r="F44" s="602"/>
      <c r="G44" s="265" t="s">
        <v>533</v>
      </c>
      <c r="H44" s="589">
        <f>IF($J$41="週",$AV$5,$AZ$5)</f>
        <v>40</v>
      </c>
      <c r="I44" s="590"/>
      <c r="J44" s="590"/>
      <c r="K44" s="591"/>
      <c r="L44" s="265" t="s">
        <v>534</v>
      </c>
      <c r="M44" s="592">
        <f>ROUNDDOWN(C44/H44,1)</f>
        <v>0</v>
      </c>
      <c r="N44" s="593"/>
      <c r="O44" s="593"/>
      <c r="P44" s="594"/>
      <c r="Q44" s="219"/>
      <c r="R44" s="219"/>
      <c r="S44" s="219"/>
      <c r="T44" s="219"/>
      <c r="U44" s="603"/>
      <c r="V44" s="603"/>
      <c r="W44" s="603"/>
      <c r="X44" s="603"/>
      <c r="Y44" s="258"/>
      <c r="Z44" s="254"/>
    </row>
    <row r="45" spans="2:26" ht="20.25" customHeight="1">
      <c r="B45" s="219"/>
      <c r="C45" s="219"/>
      <c r="D45" s="219"/>
      <c r="E45" s="219"/>
      <c r="F45" s="219"/>
      <c r="G45" s="219"/>
      <c r="H45" s="219"/>
      <c r="I45" s="219"/>
      <c r="J45" s="219"/>
      <c r="K45" s="219"/>
      <c r="L45" s="225"/>
      <c r="M45" s="219" t="s">
        <v>404</v>
      </c>
      <c r="N45" s="219"/>
      <c r="O45" s="219"/>
      <c r="P45" s="219"/>
      <c r="Q45" s="219"/>
      <c r="R45" s="219"/>
      <c r="S45" s="219"/>
      <c r="T45" s="219"/>
      <c r="U45" s="254"/>
      <c r="V45" s="254"/>
      <c r="W45" s="254"/>
      <c r="X45" s="254"/>
      <c r="Y45" s="254"/>
      <c r="Z45" s="254"/>
    </row>
    <row r="46" spans="2:26" ht="20.25" customHeight="1">
      <c r="B46" s="219"/>
      <c r="C46" s="219" t="s">
        <v>406</v>
      </c>
      <c r="D46" s="219"/>
      <c r="E46" s="219"/>
      <c r="F46" s="219"/>
      <c r="G46" s="219"/>
      <c r="H46" s="219"/>
      <c r="I46" s="219"/>
      <c r="J46" s="219"/>
      <c r="K46" s="219"/>
      <c r="L46" s="225"/>
      <c r="M46" s="219"/>
      <c r="N46" s="219"/>
      <c r="O46" s="219"/>
      <c r="P46" s="219"/>
      <c r="Q46" s="219"/>
      <c r="R46" s="219"/>
      <c r="S46" s="219"/>
      <c r="T46" s="219"/>
      <c r="U46" s="219"/>
      <c r="V46" s="266"/>
      <c r="W46" s="267"/>
      <c r="X46" s="267"/>
      <c r="Y46" s="219"/>
      <c r="Z46" s="219"/>
    </row>
    <row r="47" spans="2:26" ht="20.25" customHeight="1">
      <c r="B47" s="219"/>
      <c r="C47" s="219" t="s">
        <v>389</v>
      </c>
      <c r="D47" s="219"/>
      <c r="E47" s="219"/>
      <c r="F47" s="219"/>
      <c r="G47" s="219"/>
      <c r="H47" s="219"/>
      <c r="I47" s="219"/>
      <c r="J47" s="219"/>
      <c r="K47" s="219"/>
      <c r="L47" s="225"/>
      <c r="M47" s="265"/>
      <c r="N47" s="265"/>
      <c r="O47" s="265"/>
      <c r="P47" s="265"/>
      <c r="Q47" s="219"/>
      <c r="R47" s="219"/>
      <c r="S47" s="219"/>
      <c r="T47" s="219"/>
      <c r="U47" s="219"/>
      <c r="V47" s="266"/>
      <c r="W47" s="267"/>
      <c r="X47" s="267"/>
      <c r="Y47" s="219"/>
      <c r="Z47" s="219"/>
    </row>
    <row r="48" spans="2:26" ht="20.25" customHeight="1">
      <c r="B48" s="219"/>
      <c r="C48" s="219" t="s">
        <v>409</v>
      </c>
      <c r="D48" s="219"/>
      <c r="E48" s="219"/>
      <c r="F48" s="219"/>
      <c r="G48" s="219"/>
      <c r="H48" s="219" t="s">
        <v>410</v>
      </c>
      <c r="I48" s="219"/>
      <c r="J48" s="219"/>
      <c r="K48" s="219"/>
      <c r="L48" s="219"/>
      <c r="M48" s="588" t="s">
        <v>394</v>
      </c>
      <c r="N48" s="588"/>
      <c r="O48" s="588"/>
      <c r="P48" s="588"/>
      <c r="Q48" s="219"/>
      <c r="R48" s="219"/>
      <c r="S48" s="219"/>
      <c r="T48" s="219"/>
      <c r="U48" s="219"/>
      <c r="V48" s="266"/>
      <c r="W48" s="267"/>
      <c r="X48" s="267"/>
      <c r="Y48" s="219"/>
      <c r="Z48" s="219"/>
    </row>
    <row r="49" spans="2:58" ht="20.25" customHeight="1">
      <c r="B49" s="219"/>
      <c r="C49" s="589">
        <f>P39</f>
        <v>0</v>
      </c>
      <c r="D49" s="590"/>
      <c r="E49" s="590"/>
      <c r="F49" s="591"/>
      <c r="G49" s="265" t="s">
        <v>535</v>
      </c>
      <c r="H49" s="592">
        <f>M44</f>
        <v>0</v>
      </c>
      <c r="I49" s="593"/>
      <c r="J49" s="593"/>
      <c r="K49" s="594"/>
      <c r="L49" s="265" t="s">
        <v>518</v>
      </c>
      <c r="M49" s="595">
        <f>ROUNDDOWN(C49+H49,1)</f>
        <v>0</v>
      </c>
      <c r="N49" s="596"/>
      <c r="O49" s="596"/>
      <c r="P49" s="597"/>
      <c r="Q49" s="219"/>
      <c r="R49" s="219"/>
      <c r="S49" s="219"/>
      <c r="T49" s="219"/>
      <c r="U49" s="219"/>
      <c r="V49" s="266"/>
      <c r="W49" s="267"/>
      <c r="X49" s="267"/>
      <c r="Y49" s="219"/>
      <c r="Z49" s="219"/>
    </row>
    <row r="50" spans="2:58" ht="20.25" customHeight="1">
      <c r="B50" s="219"/>
      <c r="C50" s="219"/>
      <c r="D50" s="219"/>
      <c r="E50" s="219"/>
      <c r="F50" s="219"/>
      <c r="G50" s="219"/>
      <c r="H50" s="219"/>
      <c r="I50" s="219"/>
      <c r="J50" s="219"/>
      <c r="K50" s="219"/>
      <c r="L50" s="219"/>
      <c r="M50" s="219"/>
      <c r="N50" s="225"/>
      <c r="O50" s="219"/>
      <c r="P50" s="219"/>
      <c r="Q50" s="219"/>
      <c r="R50" s="219"/>
      <c r="S50" s="219"/>
      <c r="T50" s="219"/>
      <c r="U50" s="219"/>
      <c r="V50" s="266"/>
      <c r="W50" s="267"/>
      <c r="X50" s="267"/>
      <c r="Y50" s="219"/>
      <c r="Z50" s="219"/>
    </row>
    <row r="51" spans="2:58" ht="20.25" customHeight="1">
      <c r="C51" s="228"/>
      <c r="D51" s="228"/>
      <c r="T51" s="228"/>
      <c r="AJ51" s="273"/>
      <c r="AK51" s="274"/>
      <c r="AL51" s="274"/>
      <c r="BE51" s="274"/>
    </row>
    <row r="52" spans="2:58" ht="20.25" customHeight="1">
      <c r="C52" s="228"/>
      <c r="D52" s="228"/>
      <c r="U52" s="228"/>
      <c r="AK52" s="273"/>
      <c r="AL52" s="274"/>
      <c r="AM52" s="274"/>
      <c r="BF52" s="274"/>
    </row>
    <row r="53" spans="2:58" ht="20.25" customHeight="1">
      <c r="D53" s="228"/>
      <c r="U53" s="228"/>
      <c r="AK53" s="273"/>
      <c r="AL53" s="274"/>
      <c r="AM53" s="274"/>
      <c r="BF53" s="274"/>
    </row>
    <row r="54" spans="2:58" ht="20.25" customHeight="1">
      <c r="C54" s="228"/>
      <c r="D54" s="228"/>
      <c r="U54" s="228"/>
      <c r="AK54" s="273"/>
      <c r="AL54" s="274"/>
      <c r="AM54" s="274"/>
      <c r="BF54" s="274"/>
    </row>
    <row r="55" spans="2:58" ht="20.25" customHeight="1">
      <c r="C55" s="273"/>
      <c r="D55" s="273"/>
      <c r="E55" s="273"/>
      <c r="F55" s="273"/>
      <c r="G55" s="273"/>
      <c r="H55" s="273"/>
      <c r="I55" s="273"/>
      <c r="J55" s="273"/>
      <c r="K55" s="273"/>
      <c r="L55" s="273"/>
      <c r="M55" s="273"/>
      <c r="N55" s="273"/>
      <c r="O55" s="273"/>
      <c r="P55" s="273"/>
      <c r="Q55" s="273"/>
      <c r="R55" s="273"/>
      <c r="S55" s="273"/>
      <c r="T55" s="273"/>
      <c r="U55" s="274"/>
      <c r="V55" s="274"/>
      <c r="W55" s="273"/>
      <c r="X55" s="273"/>
      <c r="Y55" s="273"/>
      <c r="Z55" s="273"/>
      <c r="AA55" s="273"/>
      <c r="AB55" s="273"/>
      <c r="AC55" s="273"/>
      <c r="AD55" s="273"/>
      <c r="AE55" s="273"/>
      <c r="AF55" s="273"/>
      <c r="AG55" s="273"/>
      <c r="AH55" s="273"/>
      <c r="AI55" s="273"/>
      <c r="AJ55" s="273"/>
      <c r="AK55" s="273"/>
      <c r="AL55" s="274"/>
      <c r="AM55" s="274"/>
      <c r="BF55" s="274"/>
    </row>
    <row r="56" spans="2:58" ht="20.25" customHeight="1">
      <c r="C56" s="273"/>
      <c r="D56" s="273"/>
      <c r="E56" s="273"/>
      <c r="F56" s="273"/>
      <c r="G56" s="273"/>
      <c r="H56" s="273"/>
      <c r="I56" s="273"/>
      <c r="J56" s="273"/>
      <c r="K56" s="273"/>
      <c r="L56" s="273"/>
      <c r="M56" s="273"/>
      <c r="N56" s="273"/>
      <c r="O56" s="273"/>
      <c r="P56" s="273"/>
      <c r="Q56" s="273"/>
      <c r="R56" s="273"/>
      <c r="S56" s="273"/>
      <c r="T56" s="273"/>
      <c r="U56" s="274"/>
      <c r="V56" s="274"/>
      <c r="W56" s="273"/>
      <c r="X56" s="273"/>
      <c r="Y56" s="273"/>
      <c r="Z56" s="273"/>
      <c r="AA56" s="273"/>
      <c r="AB56" s="273"/>
      <c r="AC56" s="273"/>
      <c r="AD56" s="273"/>
      <c r="AE56" s="273"/>
      <c r="AF56" s="273"/>
      <c r="AG56" s="273"/>
      <c r="AH56" s="273"/>
      <c r="AI56" s="273"/>
      <c r="AJ56" s="273"/>
      <c r="AK56" s="273"/>
      <c r="AL56" s="274"/>
      <c r="AM56" s="274"/>
      <c r="BF56" s="274"/>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5"/>
  <conditionalFormatting sqref="C44:F44">
    <cfRule type="expression" dxfId="8" priority="2">
      <formula>INDIRECT(ADDRESS(ROW(),COLUMN()))=TRUNC(INDIRECT(ADDRESS(ROW(),COLUMN())))</formula>
    </cfRule>
  </conditionalFormatting>
  <conditionalFormatting sqref="E35:Q39">
    <cfRule type="expression" dxfId="7" priority="1">
      <formula>INDIRECT(ADDRESS(ROW(),COLUMN()))=TRUNC(INDIRECT(ADDRESS(ROW(),COLUMN())))</formula>
    </cfRule>
  </conditionalFormatting>
  <conditionalFormatting sqref="AU13:AX30">
    <cfRule type="expression" dxfId="6" priority="4">
      <formula>INDIRECT(ADDRESS(ROW(),COLUMN()))=TRUNC(INDIRECT(ADDRESS(ROW(),COLUMN())))</formula>
    </cfRule>
  </conditionalFormatting>
  <dataValidations count="7">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J41:K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U3" sqref="U3"/>
    </sheetView>
  </sheetViews>
  <sheetFormatPr defaultColWidth="5.1796875" defaultRowHeight="20.25" customHeight="1"/>
  <cols>
    <col min="1" max="1" width="1.54296875" style="227" customWidth="1"/>
    <col min="2" max="56" width="6.453125" style="227" customWidth="1"/>
    <col min="57" max="16384" width="5.1796875" style="227"/>
  </cols>
  <sheetData>
    <row r="1" spans="2:57" s="196" customFormat="1" ht="20.25" customHeight="1">
      <c r="C1" s="197" t="s">
        <v>495</v>
      </c>
      <c r="D1" s="197"/>
      <c r="G1" s="198" t="s">
        <v>351</v>
      </c>
      <c r="J1" s="197"/>
      <c r="K1" s="197"/>
      <c r="L1" s="197"/>
      <c r="M1" s="197"/>
      <c r="AK1" s="199" t="s">
        <v>352</v>
      </c>
      <c r="AL1" s="199" t="s">
        <v>353</v>
      </c>
      <c r="AM1" s="678" t="s">
        <v>354</v>
      </c>
      <c r="AN1" s="678"/>
      <c r="AO1" s="678"/>
      <c r="AP1" s="678"/>
      <c r="AQ1" s="678"/>
      <c r="AR1" s="678"/>
      <c r="AS1" s="678"/>
      <c r="AT1" s="678"/>
      <c r="AU1" s="678"/>
      <c r="AV1" s="678"/>
      <c r="AW1" s="678"/>
      <c r="AX1" s="678"/>
      <c r="AY1" s="678"/>
      <c r="AZ1" s="678"/>
      <c r="BA1" s="678"/>
      <c r="BB1" s="200" t="s">
        <v>536</v>
      </c>
    </row>
    <row r="2" spans="2:57" s="202" customFormat="1" ht="20.25" customHeight="1">
      <c r="D2" s="198"/>
      <c r="H2" s="198"/>
      <c r="I2" s="199"/>
      <c r="J2" s="199"/>
      <c r="K2" s="199"/>
      <c r="L2" s="199"/>
      <c r="M2" s="199"/>
      <c r="T2" s="199" t="s">
        <v>356</v>
      </c>
      <c r="U2" s="679">
        <v>7</v>
      </c>
      <c r="V2" s="679"/>
      <c r="W2" s="199" t="s">
        <v>353</v>
      </c>
      <c r="X2" s="680">
        <f>IF(U2=0,"",YEAR(DATE(2018+U2,1,1)))</f>
        <v>2025</v>
      </c>
      <c r="Y2" s="680"/>
      <c r="Z2" s="202" t="s">
        <v>357</v>
      </c>
      <c r="AA2" s="202" t="s">
        <v>358</v>
      </c>
      <c r="AB2" s="679">
        <v>4</v>
      </c>
      <c r="AC2" s="679"/>
      <c r="AD2" s="202" t="s">
        <v>359</v>
      </c>
      <c r="AJ2" s="200"/>
      <c r="AK2" s="199" t="s">
        <v>360</v>
      </c>
      <c r="AL2" s="199" t="s">
        <v>537</v>
      </c>
      <c r="AM2" s="679"/>
      <c r="AN2" s="679"/>
      <c r="AO2" s="679"/>
      <c r="AP2" s="679"/>
      <c r="AQ2" s="679"/>
      <c r="AR2" s="679"/>
      <c r="AS2" s="679"/>
      <c r="AT2" s="679"/>
      <c r="AU2" s="679"/>
      <c r="AV2" s="679"/>
      <c r="AW2" s="679"/>
      <c r="AX2" s="679"/>
      <c r="AY2" s="679"/>
      <c r="AZ2" s="679"/>
      <c r="BA2" s="679"/>
      <c r="BB2" s="200" t="s">
        <v>536</v>
      </c>
      <c r="BC2" s="199"/>
      <c r="BD2" s="199"/>
      <c r="BE2" s="199"/>
    </row>
    <row r="3" spans="2:57" s="202" customFormat="1" ht="20.25" customHeight="1">
      <c r="D3" s="198"/>
      <c r="H3" s="198"/>
      <c r="I3" s="199"/>
      <c r="J3" s="199"/>
      <c r="K3" s="199"/>
      <c r="L3" s="199"/>
      <c r="M3" s="199"/>
      <c r="T3" s="205"/>
      <c r="U3" s="206"/>
      <c r="V3" s="206"/>
      <c r="W3" s="207"/>
      <c r="X3" s="206"/>
      <c r="Y3" s="206"/>
      <c r="Z3" s="208"/>
      <c r="AA3" s="208"/>
      <c r="AB3" s="206"/>
      <c r="AC3" s="206"/>
      <c r="AD3" s="209"/>
      <c r="AJ3" s="200"/>
      <c r="AK3" s="199"/>
      <c r="AL3" s="199"/>
      <c r="AM3" s="210"/>
      <c r="AN3" s="210"/>
      <c r="AO3" s="210"/>
      <c r="AP3" s="210"/>
      <c r="AQ3" s="210"/>
      <c r="AR3" s="210"/>
      <c r="AS3" s="210"/>
      <c r="AT3" s="210"/>
      <c r="AU3" s="210"/>
      <c r="AV3" s="210"/>
      <c r="AW3" s="210"/>
      <c r="AX3" s="210"/>
      <c r="AY3" s="211" t="s">
        <v>538</v>
      </c>
      <c r="AZ3" s="681" t="s">
        <v>500</v>
      </c>
      <c r="BA3" s="681"/>
      <c r="BB3" s="681"/>
      <c r="BC3" s="681"/>
      <c r="BD3" s="199"/>
      <c r="BE3" s="199"/>
    </row>
    <row r="4" spans="2:57" s="202" customFormat="1" ht="20.25" customHeight="1">
      <c r="B4" s="212"/>
      <c r="C4" s="212"/>
      <c r="D4" s="212"/>
      <c r="E4" s="212"/>
      <c r="F4" s="212"/>
      <c r="G4" s="212"/>
      <c r="H4" s="212"/>
      <c r="I4" s="212"/>
      <c r="J4" s="213"/>
      <c r="K4" s="214"/>
      <c r="L4" s="214"/>
      <c r="M4" s="214"/>
      <c r="N4" s="214"/>
      <c r="O4" s="214"/>
      <c r="P4" s="215"/>
      <c r="Q4" s="214"/>
      <c r="R4" s="214"/>
      <c r="Z4" s="208"/>
      <c r="AA4" s="208"/>
      <c r="AB4" s="206"/>
      <c r="AC4" s="206"/>
      <c r="AD4" s="209"/>
      <c r="AJ4" s="200"/>
      <c r="AK4" s="199"/>
      <c r="AL4" s="199"/>
      <c r="AM4" s="210"/>
      <c r="AN4" s="210"/>
      <c r="AO4" s="210"/>
      <c r="AP4" s="210"/>
      <c r="AQ4" s="210"/>
      <c r="AR4" s="210"/>
      <c r="AS4" s="210"/>
      <c r="AT4" s="210"/>
      <c r="AU4" s="210"/>
      <c r="AV4" s="210"/>
      <c r="AW4" s="210"/>
      <c r="AX4" s="210"/>
      <c r="AY4" s="211" t="s">
        <v>539</v>
      </c>
      <c r="AZ4" s="681" t="s">
        <v>502</v>
      </c>
      <c r="BA4" s="681"/>
      <c r="BB4" s="681"/>
      <c r="BC4" s="681"/>
      <c r="BD4" s="199"/>
      <c r="BE4" s="199"/>
    </row>
    <row r="5" spans="2:57" s="202" customFormat="1" ht="20.25" customHeight="1">
      <c r="B5" s="216"/>
      <c r="C5" s="216"/>
      <c r="D5" s="216"/>
      <c r="E5" s="216"/>
      <c r="F5" s="216"/>
      <c r="G5" s="216"/>
      <c r="H5" s="216"/>
      <c r="I5" s="216"/>
      <c r="J5" s="214"/>
      <c r="K5" s="217"/>
      <c r="L5" s="218"/>
      <c r="M5" s="218"/>
      <c r="N5" s="218"/>
      <c r="O5" s="218"/>
      <c r="P5" s="216"/>
      <c r="Q5" s="212"/>
      <c r="R5" s="212"/>
      <c r="S5" s="196"/>
      <c r="Z5" s="208"/>
      <c r="AA5" s="208"/>
      <c r="AB5" s="206"/>
      <c r="AC5" s="206"/>
      <c r="AD5" s="196"/>
      <c r="AE5" s="196"/>
      <c r="AF5" s="196"/>
      <c r="AG5" s="196"/>
      <c r="AJ5" s="196" t="s">
        <v>362</v>
      </c>
      <c r="AK5" s="196"/>
      <c r="AL5" s="196"/>
      <c r="AM5" s="196"/>
      <c r="AN5" s="196"/>
      <c r="AO5" s="196"/>
      <c r="AP5" s="196"/>
      <c r="AQ5" s="196"/>
      <c r="AR5" s="212"/>
      <c r="AS5" s="212"/>
      <c r="AT5" s="219"/>
      <c r="AU5" s="196"/>
      <c r="AV5" s="695">
        <v>40</v>
      </c>
      <c r="AW5" s="696"/>
      <c r="AX5" s="219" t="s">
        <v>363</v>
      </c>
      <c r="AY5" s="196"/>
      <c r="AZ5" s="695">
        <v>160</v>
      </c>
      <c r="BA5" s="696"/>
      <c r="BB5" s="219" t="s">
        <v>364</v>
      </c>
      <c r="BC5" s="196"/>
      <c r="BE5" s="199"/>
    </row>
    <row r="6" spans="2:57" s="202" customFormat="1" ht="20.25" customHeight="1">
      <c r="B6" s="216"/>
      <c r="C6" s="216"/>
      <c r="D6" s="216"/>
      <c r="E6" s="216"/>
      <c r="F6" s="216"/>
      <c r="G6" s="216"/>
      <c r="H6" s="216"/>
      <c r="I6" s="216"/>
      <c r="J6" s="216"/>
      <c r="K6" s="220"/>
      <c r="L6" s="220"/>
      <c r="M6" s="220"/>
      <c r="N6" s="216"/>
      <c r="O6" s="221"/>
      <c r="P6" s="222"/>
      <c r="Q6" s="222"/>
      <c r="R6" s="223"/>
      <c r="S6" s="224"/>
      <c r="Z6" s="208"/>
      <c r="AA6" s="208"/>
      <c r="AB6" s="206"/>
      <c r="AC6" s="206"/>
      <c r="AD6" s="219"/>
      <c r="AE6" s="196"/>
      <c r="AF6" s="196"/>
      <c r="AG6" s="196"/>
      <c r="AL6" s="196"/>
      <c r="AM6" s="196"/>
      <c r="AN6" s="225"/>
      <c r="AO6" s="226"/>
      <c r="AP6" s="226"/>
      <c r="AQ6" s="224"/>
      <c r="AR6" s="224"/>
      <c r="AS6" s="224"/>
      <c r="AT6" s="224"/>
      <c r="AU6" s="224"/>
      <c r="AV6" s="224"/>
      <c r="AW6" s="196" t="s">
        <v>365</v>
      </c>
      <c r="AX6" s="196"/>
      <c r="AY6" s="196"/>
      <c r="AZ6" s="697">
        <f>DAY(EOMONTH(DATE(X2,AB2,1),0))</f>
        <v>30</v>
      </c>
      <c r="BA6" s="698"/>
      <c r="BB6" s="219" t="s">
        <v>361</v>
      </c>
      <c r="BE6" s="199"/>
    </row>
    <row r="7" spans="2:57" ht="20.25" customHeight="1" thickBot="1">
      <c r="C7" s="228"/>
      <c r="D7" s="228"/>
      <c r="S7" s="228"/>
      <c r="AJ7" s="228"/>
      <c r="BC7" s="229"/>
      <c r="BD7" s="229"/>
      <c r="BE7" s="229"/>
    </row>
    <row r="8" spans="2:57" ht="20.25" customHeight="1" thickBot="1">
      <c r="B8" s="661" t="s">
        <v>540</v>
      </c>
      <c r="C8" s="664" t="s">
        <v>541</v>
      </c>
      <c r="D8" s="665"/>
      <c r="E8" s="670" t="s">
        <v>528</v>
      </c>
      <c r="F8" s="665"/>
      <c r="G8" s="670" t="s">
        <v>368</v>
      </c>
      <c r="H8" s="664"/>
      <c r="I8" s="664"/>
      <c r="J8" s="664"/>
      <c r="K8" s="665"/>
      <c r="L8" s="670" t="s">
        <v>542</v>
      </c>
      <c r="M8" s="664"/>
      <c r="N8" s="664"/>
      <c r="O8" s="673"/>
      <c r="P8" s="676" t="s">
        <v>504</v>
      </c>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82" t="str">
        <f>IF(AZ3="４週","(9)1～4週目の勤務時間数合計","(9)1か月の勤務時間数合計")</f>
        <v>(9)1～4週目の勤務時間数合計</v>
      </c>
      <c r="AV8" s="683"/>
      <c r="AW8" s="682" t="s">
        <v>370</v>
      </c>
      <c r="AX8" s="683"/>
      <c r="AY8" s="690" t="s">
        <v>505</v>
      </c>
      <c r="AZ8" s="690"/>
      <c r="BA8" s="690"/>
      <c r="BB8" s="690"/>
      <c r="BC8" s="690"/>
      <c r="BD8" s="690"/>
    </row>
    <row r="9" spans="2:57" ht="20.25" customHeight="1" thickBot="1">
      <c r="B9" s="662"/>
      <c r="C9" s="666"/>
      <c r="D9" s="667"/>
      <c r="E9" s="671"/>
      <c r="F9" s="667"/>
      <c r="G9" s="671"/>
      <c r="H9" s="666"/>
      <c r="I9" s="666"/>
      <c r="J9" s="666"/>
      <c r="K9" s="667"/>
      <c r="L9" s="671"/>
      <c r="M9" s="666"/>
      <c r="N9" s="666"/>
      <c r="O9" s="674"/>
      <c r="P9" s="692" t="s">
        <v>371</v>
      </c>
      <c r="Q9" s="693"/>
      <c r="R9" s="693"/>
      <c r="S9" s="693"/>
      <c r="T9" s="693"/>
      <c r="U9" s="693"/>
      <c r="V9" s="694"/>
      <c r="W9" s="692" t="s">
        <v>372</v>
      </c>
      <c r="X9" s="693"/>
      <c r="Y9" s="693"/>
      <c r="Z9" s="693"/>
      <c r="AA9" s="693"/>
      <c r="AB9" s="693"/>
      <c r="AC9" s="694"/>
      <c r="AD9" s="692" t="s">
        <v>373</v>
      </c>
      <c r="AE9" s="693"/>
      <c r="AF9" s="693"/>
      <c r="AG9" s="693"/>
      <c r="AH9" s="693"/>
      <c r="AI9" s="693"/>
      <c r="AJ9" s="694"/>
      <c r="AK9" s="692" t="s">
        <v>374</v>
      </c>
      <c r="AL9" s="693"/>
      <c r="AM9" s="693"/>
      <c r="AN9" s="693"/>
      <c r="AO9" s="693"/>
      <c r="AP9" s="693"/>
      <c r="AQ9" s="694"/>
      <c r="AR9" s="692" t="s">
        <v>375</v>
      </c>
      <c r="AS9" s="693"/>
      <c r="AT9" s="694"/>
      <c r="AU9" s="684"/>
      <c r="AV9" s="685"/>
      <c r="AW9" s="684"/>
      <c r="AX9" s="685"/>
      <c r="AY9" s="690"/>
      <c r="AZ9" s="690"/>
      <c r="BA9" s="690"/>
      <c r="BB9" s="690"/>
      <c r="BC9" s="690"/>
      <c r="BD9" s="690"/>
    </row>
    <row r="10" spans="2:57" ht="20.25" customHeight="1" thickBot="1">
      <c r="B10" s="662"/>
      <c r="C10" s="666"/>
      <c r="D10" s="667"/>
      <c r="E10" s="671"/>
      <c r="F10" s="667"/>
      <c r="G10" s="671"/>
      <c r="H10" s="666"/>
      <c r="I10" s="666"/>
      <c r="J10" s="666"/>
      <c r="K10" s="667"/>
      <c r="L10" s="671"/>
      <c r="M10" s="666"/>
      <c r="N10" s="666"/>
      <c r="O10" s="674"/>
      <c r="P10" s="232">
        <f>DAY(DATE($X$2,$AB$2,1))</f>
        <v>1</v>
      </c>
      <c r="Q10" s="233">
        <f>DAY(DATE($X$2,$AB$2,2))</f>
        <v>2</v>
      </c>
      <c r="R10" s="233">
        <f>DAY(DATE($X$2,$AB$2,3))</f>
        <v>3</v>
      </c>
      <c r="S10" s="233">
        <f>DAY(DATE($X$2,$AB$2,4))</f>
        <v>4</v>
      </c>
      <c r="T10" s="233">
        <f>DAY(DATE($X$2,$AB$2,5))</f>
        <v>5</v>
      </c>
      <c r="U10" s="233">
        <f>DAY(DATE($X$2,$AB$2,6))</f>
        <v>6</v>
      </c>
      <c r="V10" s="234">
        <f>DAY(DATE($X$2,$AB$2,7))</f>
        <v>7</v>
      </c>
      <c r="W10" s="232">
        <f>DAY(DATE($X$2,$AB$2,8))</f>
        <v>8</v>
      </c>
      <c r="X10" s="233">
        <f>DAY(DATE($X$2,$AB$2,9))</f>
        <v>9</v>
      </c>
      <c r="Y10" s="233">
        <f>DAY(DATE($X$2,$AB$2,10))</f>
        <v>10</v>
      </c>
      <c r="Z10" s="233">
        <f>DAY(DATE($X$2,$AB$2,11))</f>
        <v>11</v>
      </c>
      <c r="AA10" s="233">
        <f>DAY(DATE($X$2,$AB$2,12))</f>
        <v>12</v>
      </c>
      <c r="AB10" s="233">
        <f>DAY(DATE($X$2,$AB$2,13))</f>
        <v>13</v>
      </c>
      <c r="AC10" s="234">
        <f>DAY(DATE($X$2,$AB$2,14))</f>
        <v>14</v>
      </c>
      <c r="AD10" s="232">
        <f>DAY(DATE($X$2,$AB$2,15))</f>
        <v>15</v>
      </c>
      <c r="AE10" s="233">
        <f>DAY(DATE($X$2,$AB$2,16))</f>
        <v>16</v>
      </c>
      <c r="AF10" s="233">
        <f>DAY(DATE($X$2,$AB$2,17))</f>
        <v>17</v>
      </c>
      <c r="AG10" s="233">
        <f>DAY(DATE($X$2,$AB$2,18))</f>
        <v>18</v>
      </c>
      <c r="AH10" s="233">
        <f>DAY(DATE($X$2,$AB$2,19))</f>
        <v>19</v>
      </c>
      <c r="AI10" s="233">
        <f>DAY(DATE($X$2,$AB$2,20))</f>
        <v>20</v>
      </c>
      <c r="AJ10" s="234">
        <f>DAY(DATE($X$2,$AB$2,21))</f>
        <v>21</v>
      </c>
      <c r="AK10" s="232">
        <f>DAY(DATE($X$2,$AB$2,22))</f>
        <v>22</v>
      </c>
      <c r="AL10" s="233">
        <f>DAY(DATE($X$2,$AB$2,23))</f>
        <v>23</v>
      </c>
      <c r="AM10" s="233">
        <f>DAY(DATE($X$2,$AB$2,24))</f>
        <v>24</v>
      </c>
      <c r="AN10" s="233">
        <f>DAY(DATE($X$2,$AB$2,25))</f>
        <v>25</v>
      </c>
      <c r="AO10" s="233">
        <f>DAY(DATE($X$2,$AB$2,26))</f>
        <v>26</v>
      </c>
      <c r="AP10" s="233">
        <f>DAY(DATE($X$2,$AB$2,27))</f>
        <v>27</v>
      </c>
      <c r="AQ10" s="234">
        <f>DAY(DATE($X$2,$AB$2,28))</f>
        <v>28</v>
      </c>
      <c r="AR10" s="232" t="str">
        <f>IF(AZ3="暦月",IF(DAY(DATE($X$2,$AB$2,29))=29,29,""),"")</f>
        <v/>
      </c>
      <c r="AS10" s="233" t="str">
        <f>IF(AZ3="暦月",IF(DAY(DATE($X$2,$AB$2,30))=30,30,""),"")</f>
        <v/>
      </c>
      <c r="AT10" s="234" t="str">
        <f>IF(AZ3="暦月",IF(DAY(DATE($X$2,$AB$2,31))=31,31,""),"")</f>
        <v/>
      </c>
      <c r="AU10" s="684"/>
      <c r="AV10" s="685"/>
      <c r="AW10" s="684"/>
      <c r="AX10" s="685"/>
      <c r="AY10" s="690"/>
      <c r="AZ10" s="690"/>
      <c r="BA10" s="690"/>
      <c r="BB10" s="690"/>
      <c r="BC10" s="690"/>
      <c r="BD10" s="690"/>
    </row>
    <row r="11" spans="2:57" ht="20.25" hidden="1" customHeight="1" thickBot="1">
      <c r="B11" s="662"/>
      <c r="C11" s="666"/>
      <c r="D11" s="667"/>
      <c r="E11" s="671"/>
      <c r="F11" s="667"/>
      <c r="G11" s="671"/>
      <c r="H11" s="666"/>
      <c r="I11" s="666"/>
      <c r="J11" s="666"/>
      <c r="K11" s="667"/>
      <c r="L11" s="671"/>
      <c r="M11" s="666"/>
      <c r="N11" s="666"/>
      <c r="O11" s="674"/>
      <c r="P11" s="232">
        <f>WEEKDAY(DATE($X$2,$AB$2,1))</f>
        <v>3</v>
      </c>
      <c r="Q11" s="233">
        <f>WEEKDAY(DATE($X$2,$AB$2,2))</f>
        <v>4</v>
      </c>
      <c r="R11" s="233">
        <f>WEEKDAY(DATE($X$2,$AB$2,3))</f>
        <v>5</v>
      </c>
      <c r="S11" s="233">
        <f>WEEKDAY(DATE($X$2,$AB$2,4))</f>
        <v>6</v>
      </c>
      <c r="T11" s="233">
        <f>WEEKDAY(DATE($X$2,$AB$2,5))</f>
        <v>7</v>
      </c>
      <c r="U11" s="233">
        <f>WEEKDAY(DATE($X$2,$AB$2,6))</f>
        <v>1</v>
      </c>
      <c r="V11" s="234">
        <f>WEEKDAY(DATE($X$2,$AB$2,7))</f>
        <v>2</v>
      </c>
      <c r="W11" s="232">
        <f>WEEKDAY(DATE($X$2,$AB$2,8))</f>
        <v>3</v>
      </c>
      <c r="X11" s="233">
        <f>WEEKDAY(DATE($X$2,$AB$2,9))</f>
        <v>4</v>
      </c>
      <c r="Y11" s="233">
        <f>WEEKDAY(DATE($X$2,$AB$2,10))</f>
        <v>5</v>
      </c>
      <c r="Z11" s="233">
        <f>WEEKDAY(DATE($X$2,$AB$2,11))</f>
        <v>6</v>
      </c>
      <c r="AA11" s="233">
        <f>WEEKDAY(DATE($X$2,$AB$2,12))</f>
        <v>7</v>
      </c>
      <c r="AB11" s="233">
        <f>WEEKDAY(DATE($X$2,$AB$2,13))</f>
        <v>1</v>
      </c>
      <c r="AC11" s="234">
        <f>WEEKDAY(DATE($X$2,$AB$2,14))</f>
        <v>2</v>
      </c>
      <c r="AD11" s="232">
        <f>WEEKDAY(DATE($X$2,$AB$2,15))</f>
        <v>3</v>
      </c>
      <c r="AE11" s="233">
        <f>WEEKDAY(DATE($X$2,$AB$2,16))</f>
        <v>4</v>
      </c>
      <c r="AF11" s="233">
        <f>WEEKDAY(DATE($X$2,$AB$2,17))</f>
        <v>5</v>
      </c>
      <c r="AG11" s="233">
        <f>WEEKDAY(DATE($X$2,$AB$2,18))</f>
        <v>6</v>
      </c>
      <c r="AH11" s="233">
        <f>WEEKDAY(DATE($X$2,$AB$2,19))</f>
        <v>7</v>
      </c>
      <c r="AI11" s="233">
        <f>WEEKDAY(DATE($X$2,$AB$2,20))</f>
        <v>1</v>
      </c>
      <c r="AJ11" s="234">
        <f>WEEKDAY(DATE($X$2,$AB$2,21))</f>
        <v>2</v>
      </c>
      <c r="AK11" s="232">
        <f>WEEKDAY(DATE($X$2,$AB$2,22))</f>
        <v>3</v>
      </c>
      <c r="AL11" s="233">
        <f>WEEKDAY(DATE($X$2,$AB$2,23))</f>
        <v>4</v>
      </c>
      <c r="AM11" s="233">
        <f>WEEKDAY(DATE($X$2,$AB$2,24))</f>
        <v>5</v>
      </c>
      <c r="AN11" s="233">
        <f>WEEKDAY(DATE($X$2,$AB$2,25))</f>
        <v>6</v>
      </c>
      <c r="AO11" s="233">
        <f>WEEKDAY(DATE($X$2,$AB$2,26))</f>
        <v>7</v>
      </c>
      <c r="AP11" s="233">
        <f>WEEKDAY(DATE($X$2,$AB$2,27))</f>
        <v>1</v>
      </c>
      <c r="AQ11" s="234">
        <f>WEEKDAY(DATE($X$2,$AB$2,28))</f>
        <v>2</v>
      </c>
      <c r="AR11" s="232">
        <f>IF(AR10=29,WEEKDAY(DATE($X$2,$AB$2,29)),0)</f>
        <v>0</v>
      </c>
      <c r="AS11" s="233">
        <f>IF(AS10=30,WEEKDAY(DATE($X$2,$AB$2,30)),0)</f>
        <v>0</v>
      </c>
      <c r="AT11" s="234">
        <f>IF(AT10=31,WEEKDAY(DATE($X$2,$AB$2,31)),0)</f>
        <v>0</v>
      </c>
      <c r="AU11" s="686"/>
      <c r="AV11" s="687"/>
      <c r="AW11" s="686"/>
      <c r="AX11" s="687"/>
      <c r="AY11" s="691"/>
      <c r="AZ11" s="691"/>
      <c r="BA11" s="691"/>
      <c r="BB11" s="691"/>
      <c r="BC11" s="691"/>
      <c r="BD11" s="691"/>
    </row>
    <row r="12" spans="2:57" ht="20.25" customHeight="1" thickBot="1">
      <c r="B12" s="663"/>
      <c r="C12" s="668"/>
      <c r="D12" s="669"/>
      <c r="E12" s="672"/>
      <c r="F12" s="669"/>
      <c r="G12" s="672"/>
      <c r="H12" s="668"/>
      <c r="I12" s="668"/>
      <c r="J12" s="668"/>
      <c r="K12" s="669"/>
      <c r="L12" s="672"/>
      <c r="M12" s="668"/>
      <c r="N12" s="668"/>
      <c r="O12" s="675"/>
      <c r="P12" s="235" t="str">
        <f>IF(P11=1,"日",IF(P11=2,"月",IF(P11=3,"火",IF(P11=4,"水",IF(P11=5,"木",IF(P11=6,"金","土"))))))</f>
        <v>火</v>
      </c>
      <c r="Q12" s="236" t="str">
        <f t="shared" ref="Q12:AQ12" si="0">IF(Q11=1,"日",IF(Q11=2,"月",IF(Q11=3,"火",IF(Q11=4,"水",IF(Q11=5,"木",IF(Q11=6,"金","土"))))))</f>
        <v>水</v>
      </c>
      <c r="R12" s="236" t="str">
        <f t="shared" si="0"/>
        <v>木</v>
      </c>
      <c r="S12" s="236" t="str">
        <f t="shared" si="0"/>
        <v>金</v>
      </c>
      <c r="T12" s="236" t="str">
        <f t="shared" si="0"/>
        <v>土</v>
      </c>
      <c r="U12" s="236" t="str">
        <f t="shared" si="0"/>
        <v>日</v>
      </c>
      <c r="V12" s="237" t="str">
        <f t="shared" si="0"/>
        <v>月</v>
      </c>
      <c r="W12" s="235" t="str">
        <f t="shared" si="0"/>
        <v>火</v>
      </c>
      <c r="X12" s="236" t="str">
        <f t="shared" si="0"/>
        <v>水</v>
      </c>
      <c r="Y12" s="236" t="str">
        <f t="shared" si="0"/>
        <v>木</v>
      </c>
      <c r="Z12" s="236" t="str">
        <f t="shared" si="0"/>
        <v>金</v>
      </c>
      <c r="AA12" s="236" t="str">
        <f t="shared" si="0"/>
        <v>土</v>
      </c>
      <c r="AB12" s="236" t="str">
        <f t="shared" si="0"/>
        <v>日</v>
      </c>
      <c r="AC12" s="237" t="str">
        <f t="shared" si="0"/>
        <v>月</v>
      </c>
      <c r="AD12" s="235" t="str">
        <f t="shared" si="0"/>
        <v>火</v>
      </c>
      <c r="AE12" s="236" t="str">
        <f t="shared" si="0"/>
        <v>水</v>
      </c>
      <c r="AF12" s="236" t="str">
        <f t="shared" si="0"/>
        <v>木</v>
      </c>
      <c r="AG12" s="236" t="str">
        <f t="shared" si="0"/>
        <v>金</v>
      </c>
      <c r="AH12" s="236" t="str">
        <f t="shared" si="0"/>
        <v>土</v>
      </c>
      <c r="AI12" s="236" t="str">
        <f t="shared" si="0"/>
        <v>日</v>
      </c>
      <c r="AJ12" s="237" t="str">
        <f t="shared" si="0"/>
        <v>月</v>
      </c>
      <c r="AK12" s="235" t="str">
        <f t="shared" si="0"/>
        <v>火</v>
      </c>
      <c r="AL12" s="236" t="str">
        <f t="shared" si="0"/>
        <v>水</v>
      </c>
      <c r="AM12" s="236" t="str">
        <f t="shared" si="0"/>
        <v>木</v>
      </c>
      <c r="AN12" s="236" t="str">
        <f t="shared" si="0"/>
        <v>金</v>
      </c>
      <c r="AO12" s="236" t="str">
        <f t="shared" si="0"/>
        <v>土</v>
      </c>
      <c r="AP12" s="236" t="str">
        <f t="shared" si="0"/>
        <v>日</v>
      </c>
      <c r="AQ12" s="237" t="str">
        <f t="shared" si="0"/>
        <v>月</v>
      </c>
      <c r="AR12" s="236" t="str">
        <f>IF(AR11=1,"日",IF(AR11=2,"月",IF(AR11=3,"火",IF(AR11=4,"水",IF(AR11=5,"木",IF(AR11=6,"金",IF(AR11=0,"","土")))))))</f>
        <v/>
      </c>
      <c r="AS12" s="236" t="str">
        <f>IF(AS11=1,"日",IF(AS11=2,"月",IF(AS11=3,"火",IF(AS11=4,"水",IF(AS11=5,"木",IF(AS11=6,"金",IF(AS11=0,"","土")))))))</f>
        <v/>
      </c>
      <c r="AT12" s="236" t="str">
        <f>IF(AT11=1,"日",IF(AT11=2,"月",IF(AT11=3,"火",IF(AT11=4,"水",IF(AT11=5,"木",IF(AT11=6,"金",IF(AT11=0,"","土")))))))</f>
        <v/>
      </c>
      <c r="AU12" s="688"/>
      <c r="AV12" s="689"/>
      <c r="AW12" s="688"/>
      <c r="AX12" s="689"/>
      <c r="AY12" s="690"/>
      <c r="AZ12" s="690"/>
      <c r="BA12" s="690"/>
      <c r="BB12" s="690"/>
      <c r="BC12" s="690"/>
      <c r="BD12" s="690"/>
    </row>
    <row r="13" spans="2:57" ht="40" customHeight="1">
      <c r="B13" s="275">
        <v>1</v>
      </c>
      <c r="C13" s="649"/>
      <c r="D13" s="650"/>
      <c r="E13" s="651"/>
      <c r="F13" s="652"/>
      <c r="G13" s="651"/>
      <c r="H13" s="653"/>
      <c r="I13" s="653"/>
      <c r="J13" s="653"/>
      <c r="K13" s="652"/>
      <c r="L13" s="654"/>
      <c r="M13" s="655"/>
      <c r="N13" s="655"/>
      <c r="O13" s="656"/>
      <c r="P13" s="239"/>
      <c r="Q13" s="240"/>
      <c r="R13" s="240"/>
      <c r="S13" s="240"/>
      <c r="T13" s="240"/>
      <c r="U13" s="240"/>
      <c r="V13" s="241"/>
      <c r="W13" s="239"/>
      <c r="X13" s="240"/>
      <c r="Y13" s="240"/>
      <c r="Z13" s="240"/>
      <c r="AA13" s="240"/>
      <c r="AB13" s="240"/>
      <c r="AC13" s="241"/>
      <c r="AD13" s="239"/>
      <c r="AE13" s="240"/>
      <c r="AF13" s="240"/>
      <c r="AG13" s="240"/>
      <c r="AH13" s="240"/>
      <c r="AI13" s="240"/>
      <c r="AJ13" s="241"/>
      <c r="AK13" s="239"/>
      <c r="AL13" s="240"/>
      <c r="AM13" s="240"/>
      <c r="AN13" s="240"/>
      <c r="AO13" s="240"/>
      <c r="AP13" s="240"/>
      <c r="AQ13" s="241"/>
      <c r="AR13" s="239"/>
      <c r="AS13" s="240"/>
      <c r="AT13" s="241"/>
      <c r="AU13" s="657">
        <f>IF($AZ$3="４週",SUM(P13:AQ13),IF($AZ$3="暦月",SUM(P13:AT13),""))</f>
        <v>0</v>
      </c>
      <c r="AV13" s="658"/>
      <c r="AW13" s="659">
        <f t="shared" ref="AW13:AW76" si="1">IF($AZ$3="４週",AU13/4,IF($AZ$3="暦月",AU13/($AZ$6/7),""))</f>
        <v>0</v>
      </c>
      <c r="AX13" s="660"/>
      <c r="AY13" s="646"/>
      <c r="AZ13" s="647"/>
      <c r="BA13" s="647"/>
      <c r="BB13" s="647"/>
      <c r="BC13" s="647"/>
      <c r="BD13" s="648"/>
    </row>
    <row r="14" spans="2:57" ht="40" customHeight="1">
      <c r="B14" s="242">
        <f t="shared" ref="B14:B77" si="2">B13+1</f>
        <v>2</v>
      </c>
      <c r="C14" s="634"/>
      <c r="D14" s="635"/>
      <c r="E14" s="636"/>
      <c r="F14" s="637"/>
      <c r="G14" s="636"/>
      <c r="H14" s="638"/>
      <c r="I14" s="638"/>
      <c r="J14" s="638"/>
      <c r="K14" s="637"/>
      <c r="L14" s="639"/>
      <c r="M14" s="640"/>
      <c r="N14" s="640"/>
      <c r="O14" s="641"/>
      <c r="P14" s="243"/>
      <c r="Q14" s="244"/>
      <c r="R14" s="244"/>
      <c r="S14" s="244"/>
      <c r="T14" s="244"/>
      <c r="U14" s="244"/>
      <c r="V14" s="245"/>
      <c r="W14" s="243"/>
      <c r="X14" s="244"/>
      <c r="Y14" s="244"/>
      <c r="Z14" s="244"/>
      <c r="AA14" s="244"/>
      <c r="AB14" s="244"/>
      <c r="AC14" s="245"/>
      <c r="AD14" s="243"/>
      <c r="AE14" s="244"/>
      <c r="AF14" s="244"/>
      <c r="AG14" s="244"/>
      <c r="AH14" s="244"/>
      <c r="AI14" s="244"/>
      <c r="AJ14" s="245"/>
      <c r="AK14" s="243"/>
      <c r="AL14" s="244"/>
      <c r="AM14" s="244"/>
      <c r="AN14" s="244"/>
      <c r="AO14" s="244"/>
      <c r="AP14" s="244"/>
      <c r="AQ14" s="245"/>
      <c r="AR14" s="243"/>
      <c r="AS14" s="244"/>
      <c r="AT14" s="245"/>
      <c r="AU14" s="642">
        <f>IF($AZ$3="４週",SUM(P14:AQ14),IF($AZ$3="暦月",SUM(P14:AT14),""))</f>
        <v>0</v>
      </c>
      <c r="AV14" s="643"/>
      <c r="AW14" s="644">
        <f t="shared" si="1"/>
        <v>0</v>
      </c>
      <c r="AX14" s="645"/>
      <c r="AY14" s="616"/>
      <c r="AZ14" s="617"/>
      <c r="BA14" s="617"/>
      <c r="BB14" s="617"/>
      <c r="BC14" s="617"/>
      <c r="BD14" s="618"/>
    </row>
    <row r="15" spans="2:57" ht="40" customHeight="1">
      <c r="B15" s="242">
        <f t="shared" si="2"/>
        <v>3</v>
      </c>
      <c r="C15" s="634"/>
      <c r="D15" s="635"/>
      <c r="E15" s="636"/>
      <c r="F15" s="637"/>
      <c r="G15" s="636"/>
      <c r="H15" s="638"/>
      <c r="I15" s="638"/>
      <c r="J15" s="638"/>
      <c r="K15" s="637"/>
      <c r="L15" s="639"/>
      <c r="M15" s="640"/>
      <c r="N15" s="640"/>
      <c r="O15" s="641"/>
      <c r="P15" s="243"/>
      <c r="Q15" s="244"/>
      <c r="R15" s="244"/>
      <c r="S15" s="244"/>
      <c r="T15" s="244"/>
      <c r="U15" s="244"/>
      <c r="V15" s="245"/>
      <c r="W15" s="243"/>
      <c r="X15" s="244"/>
      <c r="Y15" s="244"/>
      <c r="Z15" s="244"/>
      <c r="AA15" s="244"/>
      <c r="AB15" s="244"/>
      <c r="AC15" s="245"/>
      <c r="AD15" s="243"/>
      <c r="AE15" s="244"/>
      <c r="AF15" s="244"/>
      <c r="AG15" s="244"/>
      <c r="AH15" s="244"/>
      <c r="AI15" s="244"/>
      <c r="AJ15" s="245"/>
      <c r="AK15" s="243"/>
      <c r="AL15" s="244"/>
      <c r="AM15" s="244"/>
      <c r="AN15" s="244"/>
      <c r="AO15" s="244"/>
      <c r="AP15" s="244"/>
      <c r="AQ15" s="245"/>
      <c r="AR15" s="243"/>
      <c r="AS15" s="244"/>
      <c r="AT15" s="245"/>
      <c r="AU15" s="642">
        <f>IF($AZ$3="４週",SUM(P15:AQ15),IF($AZ$3="暦月",SUM(P15:AT15),""))</f>
        <v>0</v>
      </c>
      <c r="AV15" s="643"/>
      <c r="AW15" s="644">
        <f t="shared" si="1"/>
        <v>0</v>
      </c>
      <c r="AX15" s="645"/>
      <c r="AY15" s="616"/>
      <c r="AZ15" s="617"/>
      <c r="BA15" s="617"/>
      <c r="BB15" s="617"/>
      <c r="BC15" s="617"/>
      <c r="BD15" s="618"/>
    </row>
    <row r="16" spans="2:57" ht="40" customHeight="1">
      <c r="B16" s="242">
        <f t="shared" si="2"/>
        <v>4</v>
      </c>
      <c r="C16" s="634"/>
      <c r="D16" s="635"/>
      <c r="E16" s="636"/>
      <c r="F16" s="637"/>
      <c r="G16" s="636"/>
      <c r="H16" s="638"/>
      <c r="I16" s="638"/>
      <c r="J16" s="638"/>
      <c r="K16" s="637"/>
      <c r="L16" s="639"/>
      <c r="M16" s="640"/>
      <c r="N16" s="640"/>
      <c r="O16" s="641"/>
      <c r="P16" s="243"/>
      <c r="Q16" s="244"/>
      <c r="R16" s="244"/>
      <c r="S16" s="244"/>
      <c r="T16" s="244"/>
      <c r="U16" s="244"/>
      <c r="V16" s="245"/>
      <c r="W16" s="243"/>
      <c r="X16" s="244"/>
      <c r="Y16" s="244"/>
      <c r="Z16" s="244"/>
      <c r="AA16" s="244"/>
      <c r="AB16" s="244"/>
      <c r="AC16" s="245"/>
      <c r="AD16" s="243"/>
      <c r="AE16" s="244"/>
      <c r="AF16" s="244"/>
      <c r="AG16" s="244"/>
      <c r="AH16" s="244"/>
      <c r="AI16" s="244"/>
      <c r="AJ16" s="245"/>
      <c r="AK16" s="243"/>
      <c r="AL16" s="244"/>
      <c r="AM16" s="244"/>
      <c r="AN16" s="244"/>
      <c r="AO16" s="244"/>
      <c r="AP16" s="244"/>
      <c r="AQ16" s="245"/>
      <c r="AR16" s="243"/>
      <c r="AS16" s="244"/>
      <c r="AT16" s="245"/>
      <c r="AU16" s="642">
        <f>IF($AZ$3="４週",SUM(P16:AQ16),IF($AZ$3="暦月",SUM(P16:AT16),""))</f>
        <v>0</v>
      </c>
      <c r="AV16" s="643"/>
      <c r="AW16" s="644">
        <f t="shared" si="1"/>
        <v>0</v>
      </c>
      <c r="AX16" s="645"/>
      <c r="AY16" s="616"/>
      <c r="AZ16" s="617"/>
      <c r="BA16" s="617"/>
      <c r="BB16" s="617"/>
      <c r="BC16" s="617"/>
      <c r="BD16" s="618"/>
    </row>
    <row r="17" spans="2:56" ht="40" customHeight="1">
      <c r="B17" s="242">
        <f t="shared" si="2"/>
        <v>5</v>
      </c>
      <c r="C17" s="634"/>
      <c r="D17" s="635"/>
      <c r="E17" s="636"/>
      <c r="F17" s="637"/>
      <c r="G17" s="636"/>
      <c r="H17" s="638"/>
      <c r="I17" s="638"/>
      <c r="J17" s="638"/>
      <c r="K17" s="637"/>
      <c r="L17" s="639"/>
      <c r="M17" s="640"/>
      <c r="N17" s="640"/>
      <c r="O17" s="641"/>
      <c r="P17" s="243"/>
      <c r="Q17" s="244"/>
      <c r="R17" s="244"/>
      <c r="S17" s="244"/>
      <c r="T17" s="244"/>
      <c r="U17" s="244"/>
      <c r="V17" s="245"/>
      <c r="W17" s="243"/>
      <c r="X17" s="244"/>
      <c r="Y17" s="244"/>
      <c r="Z17" s="244"/>
      <c r="AA17" s="244"/>
      <c r="AB17" s="244"/>
      <c r="AC17" s="245"/>
      <c r="AD17" s="243"/>
      <c r="AE17" s="244"/>
      <c r="AF17" s="244"/>
      <c r="AG17" s="244"/>
      <c r="AH17" s="244"/>
      <c r="AI17" s="244"/>
      <c r="AJ17" s="245"/>
      <c r="AK17" s="243"/>
      <c r="AL17" s="244"/>
      <c r="AM17" s="244"/>
      <c r="AN17" s="244"/>
      <c r="AO17" s="244"/>
      <c r="AP17" s="244"/>
      <c r="AQ17" s="245"/>
      <c r="AR17" s="243"/>
      <c r="AS17" s="244"/>
      <c r="AT17" s="245"/>
      <c r="AU17" s="642">
        <f t="shared" ref="AU17:AU112" si="3">IF($AZ$3="４週",SUM(P17:AQ17),IF($AZ$3="暦月",SUM(P17:AT17),""))</f>
        <v>0</v>
      </c>
      <c r="AV17" s="643"/>
      <c r="AW17" s="644">
        <f t="shared" si="1"/>
        <v>0</v>
      </c>
      <c r="AX17" s="645"/>
      <c r="AY17" s="616"/>
      <c r="AZ17" s="617"/>
      <c r="BA17" s="617"/>
      <c r="BB17" s="617"/>
      <c r="BC17" s="617"/>
      <c r="BD17" s="618"/>
    </row>
    <row r="18" spans="2:56" ht="40" customHeight="1">
      <c r="B18" s="242">
        <f t="shared" si="2"/>
        <v>6</v>
      </c>
      <c r="C18" s="634"/>
      <c r="D18" s="635"/>
      <c r="E18" s="636"/>
      <c r="F18" s="637"/>
      <c r="G18" s="636"/>
      <c r="H18" s="638"/>
      <c r="I18" s="638"/>
      <c r="J18" s="638"/>
      <c r="K18" s="637"/>
      <c r="L18" s="639"/>
      <c r="M18" s="640"/>
      <c r="N18" s="640"/>
      <c r="O18" s="641"/>
      <c r="P18" s="243"/>
      <c r="Q18" s="244"/>
      <c r="R18" s="244"/>
      <c r="S18" s="244"/>
      <c r="T18" s="244"/>
      <c r="U18" s="244"/>
      <c r="V18" s="245"/>
      <c r="W18" s="243"/>
      <c r="X18" s="244"/>
      <c r="Y18" s="244"/>
      <c r="Z18" s="244"/>
      <c r="AA18" s="244"/>
      <c r="AB18" s="244"/>
      <c r="AC18" s="245"/>
      <c r="AD18" s="243"/>
      <c r="AE18" s="244"/>
      <c r="AF18" s="244"/>
      <c r="AG18" s="244"/>
      <c r="AH18" s="244"/>
      <c r="AI18" s="244"/>
      <c r="AJ18" s="245"/>
      <c r="AK18" s="243"/>
      <c r="AL18" s="244"/>
      <c r="AM18" s="244"/>
      <c r="AN18" s="244"/>
      <c r="AO18" s="244"/>
      <c r="AP18" s="244"/>
      <c r="AQ18" s="245"/>
      <c r="AR18" s="243"/>
      <c r="AS18" s="244"/>
      <c r="AT18" s="245"/>
      <c r="AU18" s="642">
        <f t="shared" si="3"/>
        <v>0</v>
      </c>
      <c r="AV18" s="643"/>
      <c r="AW18" s="644">
        <f t="shared" si="1"/>
        <v>0</v>
      </c>
      <c r="AX18" s="645"/>
      <c r="AY18" s="616"/>
      <c r="AZ18" s="617"/>
      <c r="BA18" s="617"/>
      <c r="BB18" s="617"/>
      <c r="BC18" s="617"/>
      <c r="BD18" s="618"/>
    </row>
    <row r="19" spans="2:56" ht="40" customHeight="1">
      <c r="B19" s="242">
        <f t="shared" si="2"/>
        <v>7</v>
      </c>
      <c r="C19" s="634"/>
      <c r="D19" s="635"/>
      <c r="E19" s="636"/>
      <c r="F19" s="637"/>
      <c r="G19" s="636"/>
      <c r="H19" s="638"/>
      <c r="I19" s="638"/>
      <c r="J19" s="638"/>
      <c r="K19" s="637"/>
      <c r="L19" s="639"/>
      <c r="M19" s="640"/>
      <c r="N19" s="640"/>
      <c r="O19" s="641"/>
      <c r="P19" s="243"/>
      <c r="Q19" s="244"/>
      <c r="R19" s="244"/>
      <c r="S19" s="244"/>
      <c r="T19" s="244"/>
      <c r="U19" s="244"/>
      <c r="V19" s="245"/>
      <c r="W19" s="243"/>
      <c r="X19" s="244"/>
      <c r="Y19" s="244"/>
      <c r="Z19" s="244"/>
      <c r="AA19" s="244"/>
      <c r="AB19" s="244"/>
      <c r="AC19" s="245"/>
      <c r="AD19" s="243"/>
      <c r="AE19" s="244"/>
      <c r="AF19" s="244"/>
      <c r="AG19" s="244"/>
      <c r="AH19" s="244"/>
      <c r="AI19" s="244"/>
      <c r="AJ19" s="245"/>
      <c r="AK19" s="243"/>
      <c r="AL19" s="244"/>
      <c r="AM19" s="244"/>
      <c r="AN19" s="244"/>
      <c r="AO19" s="244"/>
      <c r="AP19" s="244"/>
      <c r="AQ19" s="245"/>
      <c r="AR19" s="243"/>
      <c r="AS19" s="244"/>
      <c r="AT19" s="245"/>
      <c r="AU19" s="642">
        <f>IF($AZ$3="４週",SUM(P19:AQ19),IF($AZ$3="暦月",SUM(P19:AT19),""))</f>
        <v>0</v>
      </c>
      <c r="AV19" s="643"/>
      <c r="AW19" s="644">
        <f t="shared" si="1"/>
        <v>0</v>
      </c>
      <c r="AX19" s="645"/>
      <c r="AY19" s="616"/>
      <c r="AZ19" s="617"/>
      <c r="BA19" s="617"/>
      <c r="BB19" s="617"/>
      <c r="BC19" s="617"/>
      <c r="BD19" s="618"/>
    </row>
    <row r="20" spans="2:56" ht="40" customHeight="1">
      <c r="B20" s="242">
        <f t="shared" si="2"/>
        <v>8</v>
      </c>
      <c r="C20" s="634"/>
      <c r="D20" s="635"/>
      <c r="E20" s="636"/>
      <c r="F20" s="637"/>
      <c r="G20" s="636"/>
      <c r="H20" s="638"/>
      <c r="I20" s="638"/>
      <c r="J20" s="638"/>
      <c r="K20" s="637"/>
      <c r="L20" s="639"/>
      <c r="M20" s="640"/>
      <c r="N20" s="640"/>
      <c r="O20" s="641"/>
      <c r="P20" s="243"/>
      <c r="Q20" s="244"/>
      <c r="R20" s="244"/>
      <c r="S20" s="244"/>
      <c r="T20" s="244"/>
      <c r="U20" s="244"/>
      <c r="V20" s="245"/>
      <c r="W20" s="243"/>
      <c r="X20" s="244"/>
      <c r="Y20" s="244"/>
      <c r="Z20" s="244"/>
      <c r="AA20" s="244"/>
      <c r="AB20" s="244"/>
      <c r="AC20" s="245"/>
      <c r="AD20" s="243"/>
      <c r="AE20" s="244"/>
      <c r="AF20" s="244"/>
      <c r="AG20" s="244"/>
      <c r="AH20" s="244"/>
      <c r="AI20" s="244"/>
      <c r="AJ20" s="245"/>
      <c r="AK20" s="243"/>
      <c r="AL20" s="244"/>
      <c r="AM20" s="244"/>
      <c r="AN20" s="244"/>
      <c r="AO20" s="244"/>
      <c r="AP20" s="244"/>
      <c r="AQ20" s="245"/>
      <c r="AR20" s="243"/>
      <c r="AS20" s="244"/>
      <c r="AT20" s="245"/>
      <c r="AU20" s="642">
        <f t="shared" si="3"/>
        <v>0</v>
      </c>
      <c r="AV20" s="643"/>
      <c r="AW20" s="644">
        <f t="shared" si="1"/>
        <v>0</v>
      </c>
      <c r="AX20" s="645"/>
      <c r="AY20" s="616"/>
      <c r="AZ20" s="617"/>
      <c r="BA20" s="617"/>
      <c r="BB20" s="617"/>
      <c r="BC20" s="617"/>
      <c r="BD20" s="618"/>
    </row>
    <row r="21" spans="2:56" ht="40" customHeight="1">
      <c r="B21" s="242">
        <f t="shared" si="2"/>
        <v>9</v>
      </c>
      <c r="C21" s="634"/>
      <c r="D21" s="635"/>
      <c r="E21" s="636"/>
      <c r="F21" s="637"/>
      <c r="G21" s="636"/>
      <c r="H21" s="638"/>
      <c r="I21" s="638"/>
      <c r="J21" s="638"/>
      <c r="K21" s="637"/>
      <c r="L21" s="639"/>
      <c r="M21" s="640"/>
      <c r="N21" s="640"/>
      <c r="O21" s="641"/>
      <c r="P21" s="243"/>
      <c r="Q21" s="244"/>
      <c r="R21" s="244"/>
      <c r="S21" s="244"/>
      <c r="T21" s="244"/>
      <c r="U21" s="244"/>
      <c r="V21" s="245"/>
      <c r="W21" s="243"/>
      <c r="X21" s="244"/>
      <c r="Y21" s="244"/>
      <c r="Z21" s="244"/>
      <c r="AA21" s="244"/>
      <c r="AB21" s="244"/>
      <c r="AC21" s="245"/>
      <c r="AD21" s="243"/>
      <c r="AE21" s="244"/>
      <c r="AF21" s="244"/>
      <c r="AG21" s="244"/>
      <c r="AH21" s="244"/>
      <c r="AI21" s="244"/>
      <c r="AJ21" s="245"/>
      <c r="AK21" s="243"/>
      <c r="AL21" s="244"/>
      <c r="AM21" s="244"/>
      <c r="AN21" s="244"/>
      <c r="AO21" s="244"/>
      <c r="AP21" s="244"/>
      <c r="AQ21" s="245"/>
      <c r="AR21" s="243"/>
      <c r="AS21" s="244"/>
      <c r="AT21" s="245"/>
      <c r="AU21" s="642">
        <f t="shared" si="3"/>
        <v>0</v>
      </c>
      <c r="AV21" s="643"/>
      <c r="AW21" s="644">
        <f t="shared" si="1"/>
        <v>0</v>
      </c>
      <c r="AX21" s="645"/>
      <c r="AY21" s="616"/>
      <c r="AZ21" s="617"/>
      <c r="BA21" s="617"/>
      <c r="BB21" s="617"/>
      <c r="BC21" s="617"/>
      <c r="BD21" s="618"/>
    </row>
    <row r="22" spans="2:56" ht="40" customHeight="1">
      <c r="B22" s="242">
        <f t="shared" si="2"/>
        <v>10</v>
      </c>
      <c r="C22" s="634"/>
      <c r="D22" s="635"/>
      <c r="E22" s="636"/>
      <c r="F22" s="637"/>
      <c r="G22" s="636"/>
      <c r="H22" s="638"/>
      <c r="I22" s="638"/>
      <c r="J22" s="638"/>
      <c r="K22" s="637"/>
      <c r="L22" s="639"/>
      <c r="M22" s="640"/>
      <c r="N22" s="640"/>
      <c r="O22" s="641"/>
      <c r="P22" s="243"/>
      <c r="Q22" s="244"/>
      <c r="R22" s="244"/>
      <c r="S22" s="244"/>
      <c r="T22" s="244"/>
      <c r="U22" s="244"/>
      <c r="V22" s="245"/>
      <c r="W22" s="243"/>
      <c r="X22" s="244"/>
      <c r="Y22" s="244"/>
      <c r="Z22" s="244"/>
      <c r="AA22" s="244"/>
      <c r="AB22" s="244"/>
      <c r="AC22" s="245"/>
      <c r="AD22" s="243"/>
      <c r="AE22" s="244"/>
      <c r="AF22" s="244"/>
      <c r="AG22" s="244"/>
      <c r="AH22" s="244"/>
      <c r="AI22" s="244"/>
      <c r="AJ22" s="245"/>
      <c r="AK22" s="243"/>
      <c r="AL22" s="244"/>
      <c r="AM22" s="244"/>
      <c r="AN22" s="244"/>
      <c r="AO22" s="244"/>
      <c r="AP22" s="244"/>
      <c r="AQ22" s="245"/>
      <c r="AR22" s="243"/>
      <c r="AS22" s="244"/>
      <c r="AT22" s="245"/>
      <c r="AU22" s="642">
        <f t="shared" si="3"/>
        <v>0</v>
      </c>
      <c r="AV22" s="643"/>
      <c r="AW22" s="644">
        <f t="shared" si="1"/>
        <v>0</v>
      </c>
      <c r="AX22" s="645"/>
      <c r="AY22" s="616"/>
      <c r="AZ22" s="617"/>
      <c r="BA22" s="617"/>
      <c r="BB22" s="617"/>
      <c r="BC22" s="617"/>
      <c r="BD22" s="618"/>
    </row>
    <row r="23" spans="2:56" ht="40" customHeight="1">
      <c r="B23" s="242">
        <f t="shared" si="2"/>
        <v>11</v>
      </c>
      <c r="C23" s="634"/>
      <c r="D23" s="635"/>
      <c r="E23" s="636"/>
      <c r="F23" s="637"/>
      <c r="G23" s="636"/>
      <c r="H23" s="638"/>
      <c r="I23" s="638"/>
      <c r="J23" s="638"/>
      <c r="K23" s="637"/>
      <c r="L23" s="639"/>
      <c r="M23" s="640"/>
      <c r="N23" s="640"/>
      <c r="O23" s="641"/>
      <c r="P23" s="243"/>
      <c r="Q23" s="244"/>
      <c r="R23" s="244"/>
      <c r="S23" s="244"/>
      <c r="T23" s="244"/>
      <c r="U23" s="244"/>
      <c r="V23" s="245"/>
      <c r="W23" s="243"/>
      <c r="X23" s="244"/>
      <c r="Y23" s="244"/>
      <c r="Z23" s="244"/>
      <c r="AA23" s="244"/>
      <c r="AB23" s="244"/>
      <c r="AC23" s="245"/>
      <c r="AD23" s="243"/>
      <c r="AE23" s="244"/>
      <c r="AF23" s="244"/>
      <c r="AG23" s="244"/>
      <c r="AH23" s="244"/>
      <c r="AI23" s="244"/>
      <c r="AJ23" s="245"/>
      <c r="AK23" s="243"/>
      <c r="AL23" s="244"/>
      <c r="AM23" s="244"/>
      <c r="AN23" s="244"/>
      <c r="AO23" s="244"/>
      <c r="AP23" s="244"/>
      <c r="AQ23" s="245"/>
      <c r="AR23" s="243"/>
      <c r="AS23" s="244"/>
      <c r="AT23" s="245"/>
      <c r="AU23" s="642">
        <f t="shared" si="3"/>
        <v>0</v>
      </c>
      <c r="AV23" s="643"/>
      <c r="AW23" s="644">
        <f t="shared" si="1"/>
        <v>0</v>
      </c>
      <c r="AX23" s="645"/>
      <c r="AY23" s="616"/>
      <c r="AZ23" s="617"/>
      <c r="BA23" s="617"/>
      <c r="BB23" s="617"/>
      <c r="BC23" s="617"/>
      <c r="BD23" s="618"/>
    </row>
    <row r="24" spans="2:56" ht="40" customHeight="1">
      <c r="B24" s="242">
        <f t="shared" si="2"/>
        <v>12</v>
      </c>
      <c r="C24" s="634"/>
      <c r="D24" s="635"/>
      <c r="E24" s="636"/>
      <c r="F24" s="637"/>
      <c r="G24" s="636"/>
      <c r="H24" s="638"/>
      <c r="I24" s="638"/>
      <c r="J24" s="638"/>
      <c r="K24" s="637"/>
      <c r="L24" s="639"/>
      <c r="M24" s="640"/>
      <c r="N24" s="640"/>
      <c r="O24" s="641"/>
      <c r="P24" s="243"/>
      <c r="Q24" s="244"/>
      <c r="R24" s="244"/>
      <c r="S24" s="244"/>
      <c r="T24" s="244"/>
      <c r="U24" s="244"/>
      <c r="V24" s="245"/>
      <c r="W24" s="243"/>
      <c r="X24" s="244"/>
      <c r="Y24" s="244"/>
      <c r="Z24" s="244"/>
      <c r="AA24" s="244"/>
      <c r="AB24" s="244"/>
      <c r="AC24" s="245"/>
      <c r="AD24" s="243"/>
      <c r="AE24" s="244"/>
      <c r="AF24" s="244"/>
      <c r="AG24" s="244"/>
      <c r="AH24" s="244"/>
      <c r="AI24" s="244"/>
      <c r="AJ24" s="245"/>
      <c r="AK24" s="243"/>
      <c r="AL24" s="244"/>
      <c r="AM24" s="244"/>
      <c r="AN24" s="244"/>
      <c r="AO24" s="244"/>
      <c r="AP24" s="244"/>
      <c r="AQ24" s="245"/>
      <c r="AR24" s="243"/>
      <c r="AS24" s="244"/>
      <c r="AT24" s="245"/>
      <c r="AU24" s="642">
        <f t="shared" si="3"/>
        <v>0</v>
      </c>
      <c r="AV24" s="643"/>
      <c r="AW24" s="644">
        <f t="shared" si="1"/>
        <v>0</v>
      </c>
      <c r="AX24" s="645"/>
      <c r="AY24" s="616"/>
      <c r="AZ24" s="617"/>
      <c r="BA24" s="617"/>
      <c r="BB24" s="617"/>
      <c r="BC24" s="617"/>
      <c r="BD24" s="618"/>
    </row>
    <row r="25" spans="2:56" ht="40" customHeight="1">
      <c r="B25" s="242">
        <f t="shared" si="2"/>
        <v>13</v>
      </c>
      <c r="C25" s="634"/>
      <c r="D25" s="635"/>
      <c r="E25" s="636"/>
      <c r="F25" s="637"/>
      <c r="G25" s="636"/>
      <c r="H25" s="638"/>
      <c r="I25" s="638"/>
      <c r="J25" s="638"/>
      <c r="K25" s="637"/>
      <c r="L25" s="639"/>
      <c r="M25" s="640"/>
      <c r="N25" s="640"/>
      <c r="O25" s="641"/>
      <c r="P25" s="243"/>
      <c r="Q25" s="244"/>
      <c r="R25" s="244"/>
      <c r="S25" s="244"/>
      <c r="T25" s="244"/>
      <c r="U25" s="244"/>
      <c r="V25" s="245"/>
      <c r="W25" s="243"/>
      <c r="X25" s="244"/>
      <c r="Y25" s="244"/>
      <c r="Z25" s="244"/>
      <c r="AA25" s="244"/>
      <c r="AB25" s="244"/>
      <c r="AC25" s="245"/>
      <c r="AD25" s="243"/>
      <c r="AE25" s="244"/>
      <c r="AF25" s="244"/>
      <c r="AG25" s="244"/>
      <c r="AH25" s="244"/>
      <c r="AI25" s="244"/>
      <c r="AJ25" s="245"/>
      <c r="AK25" s="243"/>
      <c r="AL25" s="244"/>
      <c r="AM25" s="244"/>
      <c r="AN25" s="244"/>
      <c r="AO25" s="244"/>
      <c r="AP25" s="244"/>
      <c r="AQ25" s="245"/>
      <c r="AR25" s="243"/>
      <c r="AS25" s="244"/>
      <c r="AT25" s="245"/>
      <c r="AU25" s="642">
        <f t="shared" si="3"/>
        <v>0</v>
      </c>
      <c r="AV25" s="643"/>
      <c r="AW25" s="644">
        <f t="shared" si="1"/>
        <v>0</v>
      </c>
      <c r="AX25" s="645"/>
      <c r="AY25" s="616"/>
      <c r="AZ25" s="617"/>
      <c r="BA25" s="617"/>
      <c r="BB25" s="617"/>
      <c r="BC25" s="617"/>
      <c r="BD25" s="618"/>
    </row>
    <row r="26" spans="2:56" ht="40" customHeight="1">
      <c r="B26" s="242">
        <f t="shared" si="2"/>
        <v>14</v>
      </c>
      <c r="C26" s="634"/>
      <c r="D26" s="635"/>
      <c r="E26" s="636"/>
      <c r="F26" s="637"/>
      <c r="G26" s="636"/>
      <c r="H26" s="638"/>
      <c r="I26" s="638"/>
      <c r="J26" s="638"/>
      <c r="K26" s="637"/>
      <c r="L26" s="639"/>
      <c r="M26" s="640"/>
      <c r="N26" s="640"/>
      <c r="O26" s="641"/>
      <c r="P26" s="243"/>
      <c r="Q26" s="244"/>
      <c r="R26" s="244"/>
      <c r="S26" s="244"/>
      <c r="T26" s="244"/>
      <c r="U26" s="244"/>
      <c r="V26" s="245"/>
      <c r="W26" s="243"/>
      <c r="X26" s="244"/>
      <c r="Y26" s="244"/>
      <c r="Z26" s="244"/>
      <c r="AA26" s="244"/>
      <c r="AB26" s="244"/>
      <c r="AC26" s="245"/>
      <c r="AD26" s="243"/>
      <c r="AE26" s="244"/>
      <c r="AF26" s="244"/>
      <c r="AG26" s="244"/>
      <c r="AH26" s="244"/>
      <c r="AI26" s="244"/>
      <c r="AJ26" s="245"/>
      <c r="AK26" s="243"/>
      <c r="AL26" s="244"/>
      <c r="AM26" s="244"/>
      <c r="AN26" s="244"/>
      <c r="AO26" s="244"/>
      <c r="AP26" s="244"/>
      <c r="AQ26" s="245"/>
      <c r="AR26" s="243"/>
      <c r="AS26" s="244"/>
      <c r="AT26" s="245"/>
      <c r="AU26" s="642">
        <f t="shared" si="3"/>
        <v>0</v>
      </c>
      <c r="AV26" s="643"/>
      <c r="AW26" s="644">
        <f t="shared" si="1"/>
        <v>0</v>
      </c>
      <c r="AX26" s="645"/>
      <c r="AY26" s="616"/>
      <c r="AZ26" s="617"/>
      <c r="BA26" s="617"/>
      <c r="BB26" s="617"/>
      <c r="BC26" s="617"/>
      <c r="BD26" s="618"/>
    </row>
    <row r="27" spans="2:56" ht="40" customHeight="1">
      <c r="B27" s="242">
        <f t="shared" si="2"/>
        <v>15</v>
      </c>
      <c r="C27" s="634"/>
      <c r="D27" s="635"/>
      <c r="E27" s="636"/>
      <c r="F27" s="637"/>
      <c r="G27" s="636"/>
      <c r="H27" s="638"/>
      <c r="I27" s="638"/>
      <c r="J27" s="638"/>
      <c r="K27" s="637"/>
      <c r="L27" s="639"/>
      <c r="M27" s="640"/>
      <c r="N27" s="640"/>
      <c r="O27" s="641"/>
      <c r="P27" s="243"/>
      <c r="Q27" s="244"/>
      <c r="R27" s="244"/>
      <c r="S27" s="244"/>
      <c r="T27" s="244"/>
      <c r="U27" s="244"/>
      <c r="V27" s="245"/>
      <c r="W27" s="243"/>
      <c r="X27" s="244"/>
      <c r="Y27" s="244"/>
      <c r="Z27" s="244"/>
      <c r="AA27" s="244"/>
      <c r="AB27" s="244"/>
      <c r="AC27" s="245"/>
      <c r="AD27" s="243"/>
      <c r="AE27" s="244"/>
      <c r="AF27" s="244"/>
      <c r="AG27" s="244"/>
      <c r="AH27" s="244"/>
      <c r="AI27" s="244"/>
      <c r="AJ27" s="245"/>
      <c r="AK27" s="243"/>
      <c r="AL27" s="244"/>
      <c r="AM27" s="244"/>
      <c r="AN27" s="244"/>
      <c r="AO27" s="244"/>
      <c r="AP27" s="244"/>
      <c r="AQ27" s="245"/>
      <c r="AR27" s="243"/>
      <c r="AS27" s="244"/>
      <c r="AT27" s="245"/>
      <c r="AU27" s="642">
        <f t="shared" si="3"/>
        <v>0</v>
      </c>
      <c r="AV27" s="643"/>
      <c r="AW27" s="644">
        <f t="shared" si="1"/>
        <v>0</v>
      </c>
      <c r="AX27" s="645"/>
      <c r="AY27" s="616"/>
      <c r="AZ27" s="617"/>
      <c r="BA27" s="617"/>
      <c r="BB27" s="617"/>
      <c r="BC27" s="617"/>
      <c r="BD27" s="618"/>
    </row>
    <row r="28" spans="2:56" ht="40" customHeight="1">
      <c r="B28" s="242">
        <f t="shared" si="2"/>
        <v>16</v>
      </c>
      <c r="C28" s="634"/>
      <c r="D28" s="635"/>
      <c r="E28" s="636"/>
      <c r="F28" s="637"/>
      <c r="G28" s="636"/>
      <c r="H28" s="638"/>
      <c r="I28" s="638"/>
      <c r="J28" s="638"/>
      <c r="K28" s="637"/>
      <c r="L28" s="639"/>
      <c r="M28" s="640"/>
      <c r="N28" s="640"/>
      <c r="O28" s="641"/>
      <c r="P28" s="243"/>
      <c r="Q28" s="244"/>
      <c r="R28" s="244"/>
      <c r="S28" s="244"/>
      <c r="T28" s="244"/>
      <c r="U28" s="244"/>
      <c r="V28" s="245"/>
      <c r="W28" s="243"/>
      <c r="X28" s="244"/>
      <c r="Y28" s="244"/>
      <c r="Z28" s="244"/>
      <c r="AA28" s="244"/>
      <c r="AB28" s="244"/>
      <c r="AC28" s="245"/>
      <c r="AD28" s="243"/>
      <c r="AE28" s="244"/>
      <c r="AF28" s="244"/>
      <c r="AG28" s="244"/>
      <c r="AH28" s="244"/>
      <c r="AI28" s="244"/>
      <c r="AJ28" s="245"/>
      <c r="AK28" s="243"/>
      <c r="AL28" s="244"/>
      <c r="AM28" s="244"/>
      <c r="AN28" s="244"/>
      <c r="AO28" s="244"/>
      <c r="AP28" s="244"/>
      <c r="AQ28" s="245"/>
      <c r="AR28" s="243"/>
      <c r="AS28" s="244"/>
      <c r="AT28" s="245"/>
      <c r="AU28" s="642">
        <f t="shared" si="3"/>
        <v>0</v>
      </c>
      <c r="AV28" s="643"/>
      <c r="AW28" s="644">
        <f t="shared" si="1"/>
        <v>0</v>
      </c>
      <c r="AX28" s="645"/>
      <c r="AY28" s="616"/>
      <c r="AZ28" s="617"/>
      <c r="BA28" s="617"/>
      <c r="BB28" s="617"/>
      <c r="BC28" s="617"/>
      <c r="BD28" s="618"/>
    </row>
    <row r="29" spans="2:56" ht="40" customHeight="1">
      <c r="B29" s="242">
        <f t="shared" si="2"/>
        <v>17</v>
      </c>
      <c r="C29" s="634"/>
      <c r="D29" s="635"/>
      <c r="E29" s="636"/>
      <c r="F29" s="637"/>
      <c r="G29" s="636"/>
      <c r="H29" s="638"/>
      <c r="I29" s="638"/>
      <c r="J29" s="638"/>
      <c r="K29" s="637"/>
      <c r="L29" s="639"/>
      <c r="M29" s="640"/>
      <c r="N29" s="640"/>
      <c r="O29" s="641"/>
      <c r="P29" s="243"/>
      <c r="Q29" s="244"/>
      <c r="R29" s="244"/>
      <c r="S29" s="244"/>
      <c r="T29" s="244"/>
      <c r="U29" s="244"/>
      <c r="V29" s="245"/>
      <c r="W29" s="243"/>
      <c r="X29" s="244"/>
      <c r="Y29" s="244"/>
      <c r="Z29" s="244"/>
      <c r="AA29" s="244"/>
      <c r="AB29" s="244"/>
      <c r="AC29" s="245"/>
      <c r="AD29" s="243"/>
      <c r="AE29" s="244"/>
      <c r="AF29" s="244"/>
      <c r="AG29" s="244"/>
      <c r="AH29" s="244"/>
      <c r="AI29" s="244"/>
      <c r="AJ29" s="245"/>
      <c r="AK29" s="243"/>
      <c r="AL29" s="244"/>
      <c r="AM29" s="244"/>
      <c r="AN29" s="244"/>
      <c r="AO29" s="244"/>
      <c r="AP29" s="244"/>
      <c r="AQ29" s="245"/>
      <c r="AR29" s="243"/>
      <c r="AS29" s="244"/>
      <c r="AT29" s="245"/>
      <c r="AU29" s="642">
        <f t="shared" si="3"/>
        <v>0</v>
      </c>
      <c r="AV29" s="643"/>
      <c r="AW29" s="644">
        <f t="shared" si="1"/>
        <v>0</v>
      </c>
      <c r="AX29" s="645"/>
      <c r="AY29" s="616"/>
      <c r="AZ29" s="617"/>
      <c r="BA29" s="617"/>
      <c r="BB29" s="617"/>
      <c r="BC29" s="617"/>
      <c r="BD29" s="618"/>
    </row>
    <row r="30" spans="2:56" ht="40" customHeight="1">
      <c r="B30" s="242">
        <f t="shared" si="2"/>
        <v>18</v>
      </c>
      <c r="C30" s="634"/>
      <c r="D30" s="635"/>
      <c r="E30" s="636"/>
      <c r="F30" s="637"/>
      <c r="G30" s="636"/>
      <c r="H30" s="638"/>
      <c r="I30" s="638"/>
      <c r="J30" s="638"/>
      <c r="K30" s="637"/>
      <c r="L30" s="639"/>
      <c r="M30" s="640"/>
      <c r="N30" s="640"/>
      <c r="O30" s="641"/>
      <c r="P30" s="243"/>
      <c r="Q30" s="244"/>
      <c r="R30" s="244"/>
      <c r="S30" s="244"/>
      <c r="T30" s="244"/>
      <c r="U30" s="244"/>
      <c r="V30" s="245"/>
      <c r="W30" s="243"/>
      <c r="X30" s="244"/>
      <c r="Y30" s="244"/>
      <c r="Z30" s="244"/>
      <c r="AA30" s="244"/>
      <c r="AB30" s="244"/>
      <c r="AC30" s="245"/>
      <c r="AD30" s="243"/>
      <c r="AE30" s="244"/>
      <c r="AF30" s="244"/>
      <c r="AG30" s="244"/>
      <c r="AH30" s="244"/>
      <c r="AI30" s="244"/>
      <c r="AJ30" s="245"/>
      <c r="AK30" s="243"/>
      <c r="AL30" s="244"/>
      <c r="AM30" s="244"/>
      <c r="AN30" s="244"/>
      <c r="AO30" s="244"/>
      <c r="AP30" s="244"/>
      <c r="AQ30" s="245"/>
      <c r="AR30" s="243"/>
      <c r="AS30" s="244"/>
      <c r="AT30" s="245"/>
      <c r="AU30" s="642">
        <f t="shared" si="3"/>
        <v>0</v>
      </c>
      <c r="AV30" s="643"/>
      <c r="AW30" s="644">
        <f t="shared" si="1"/>
        <v>0</v>
      </c>
      <c r="AX30" s="645"/>
      <c r="AY30" s="616"/>
      <c r="AZ30" s="617"/>
      <c r="BA30" s="617"/>
      <c r="BB30" s="617"/>
      <c r="BC30" s="617"/>
      <c r="BD30" s="618"/>
    </row>
    <row r="31" spans="2:56" ht="40" customHeight="1">
      <c r="B31" s="242">
        <f t="shared" si="2"/>
        <v>19</v>
      </c>
      <c r="C31" s="634"/>
      <c r="D31" s="635"/>
      <c r="E31" s="636"/>
      <c r="F31" s="637"/>
      <c r="G31" s="636"/>
      <c r="H31" s="638"/>
      <c r="I31" s="638"/>
      <c r="J31" s="638"/>
      <c r="K31" s="637"/>
      <c r="L31" s="639"/>
      <c r="M31" s="640"/>
      <c r="N31" s="640"/>
      <c r="O31" s="641"/>
      <c r="P31" s="243"/>
      <c r="Q31" s="244"/>
      <c r="R31" s="244"/>
      <c r="S31" s="244"/>
      <c r="T31" s="244"/>
      <c r="U31" s="244"/>
      <c r="V31" s="245"/>
      <c r="W31" s="243"/>
      <c r="X31" s="244"/>
      <c r="Y31" s="244"/>
      <c r="Z31" s="244"/>
      <c r="AA31" s="244"/>
      <c r="AB31" s="244"/>
      <c r="AC31" s="245"/>
      <c r="AD31" s="243"/>
      <c r="AE31" s="244"/>
      <c r="AF31" s="244"/>
      <c r="AG31" s="244"/>
      <c r="AH31" s="244"/>
      <c r="AI31" s="244"/>
      <c r="AJ31" s="245"/>
      <c r="AK31" s="243"/>
      <c r="AL31" s="244"/>
      <c r="AM31" s="244"/>
      <c r="AN31" s="244"/>
      <c r="AO31" s="244"/>
      <c r="AP31" s="244"/>
      <c r="AQ31" s="245"/>
      <c r="AR31" s="243"/>
      <c r="AS31" s="244"/>
      <c r="AT31" s="245"/>
      <c r="AU31" s="642">
        <f t="shared" si="3"/>
        <v>0</v>
      </c>
      <c r="AV31" s="643"/>
      <c r="AW31" s="644">
        <f t="shared" si="1"/>
        <v>0</v>
      </c>
      <c r="AX31" s="645"/>
      <c r="AY31" s="616"/>
      <c r="AZ31" s="617"/>
      <c r="BA31" s="617"/>
      <c r="BB31" s="617"/>
      <c r="BC31" s="617"/>
      <c r="BD31" s="618"/>
    </row>
    <row r="32" spans="2:56" ht="40" customHeight="1">
      <c r="B32" s="242">
        <f t="shared" si="2"/>
        <v>20</v>
      </c>
      <c r="C32" s="634"/>
      <c r="D32" s="635"/>
      <c r="E32" s="636"/>
      <c r="F32" s="637"/>
      <c r="G32" s="636"/>
      <c r="H32" s="638"/>
      <c r="I32" s="638"/>
      <c r="J32" s="638"/>
      <c r="K32" s="637"/>
      <c r="L32" s="639"/>
      <c r="M32" s="640"/>
      <c r="N32" s="640"/>
      <c r="O32" s="641"/>
      <c r="P32" s="243"/>
      <c r="Q32" s="244"/>
      <c r="R32" s="244"/>
      <c r="S32" s="244"/>
      <c r="T32" s="244"/>
      <c r="U32" s="244"/>
      <c r="V32" s="245"/>
      <c r="W32" s="243"/>
      <c r="X32" s="244"/>
      <c r="Y32" s="244"/>
      <c r="Z32" s="244"/>
      <c r="AA32" s="244"/>
      <c r="AB32" s="244"/>
      <c r="AC32" s="245"/>
      <c r="AD32" s="243"/>
      <c r="AE32" s="244"/>
      <c r="AF32" s="244"/>
      <c r="AG32" s="244"/>
      <c r="AH32" s="244"/>
      <c r="AI32" s="244"/>
      <c r="AJ32" s="245"/>
      <c r="AK32" s="243"/>
      <c r="AL32" s="244"/>
      <c r="AM32" s="244"/>
      <c r="AN32" s="244"/>
      <c r="AO32" s="244"/>
      <c r="AP32" s="244"/>
      <c r="AQ32" s="245"/>
      <c r="AR32" s="243"/>
      <c r="AS32" s="244"/>
      <c r="AT32" s="245"/>
      <c r="AU32" s="642">
        <f t="shared" si="3"/>
        <v>0</v>
      </c>
      <c r="AV32" s="643"/>
      <c r="AW32" s="644">
        <f t="shared" si="1"/>
        <v>0</v>
      </c>
      <c r="AX32" s="645"/>
      <c r="AY32" s="616"/>
      <c r="AZ32" s="617"/>
      <c r="BA32" s="617"/>
      <c r="BB32" s="617"/>
      <c r="BC32" s="617"/>
      <c r="BD32" s="618"/>
    </row>
    <row r="33" spans="2:56" ht="40" customHeight="1">
      <c r="B33" s="242">
        <f t="shared" si="2"/>
        <v>21</v>
      </c>
      <c r="C33" s="634"/>
      <c r="D33" s="635"/>
      <c r="E33" s="636"/>
      <c r="F33" s="637"/>
      <c r="G33" s="636"/>
      <c r="H33" s="638"/>
      <c r="I33" s="638"/>
      <c r="J33" s="638"/>
      <c r="K33" s="637"/>
      <c r="L33" s="639"/>
      <c r="M33" s="640"/>
      <c r="N33" s="640"/>
      <c r="O33" s="641"/>
      <c r="P33" s="243"/>
      <c r="Q33" s="244"/>
      <c r="R33" s="244"/>
      <c r="S33" s="244"/>
      <c r="T33" s="244"/>
      <c r="U33" s="244"/>
      <c r="V33" s="245"/>
      <c r="W33" s="243"/>
      <c r="X33" s="244"/>
      <c r="Y33" s="244"/>
      <c r="Z33" s="244"/>
      <c r="AA33" s="244"/>
      <c r="AB33" s="244"/>
      <c r="AC33" s="245"/>
      <c r="AD33" s="243"/>
      <c r="AE33" s="244"/>
      <c r="AF33" s="244"/>
      <c r="AG33" s="244"/>
      <c r="AH33" s="244"/>
      <c r="AI33" s="244"/>
      <c r="AJ33" s="245"/>
      <c r="AK33" s="243"/>
      <c r="AL33" s="244"/>
      <c r="AM33" s="244"/>
      <c r="AN33" s="244"/>
      <c r="AO33" s="244"/>
      <c r="AP33" s="244"/>
      <c r="AQ33" s="245"/>
      <c r="AR33" s="243"/>
      <c r="AS33" s="244"/>
      <c r="AT33" s="245"/>
      <c r="AU33" s="642">
        <f t="shared" si="3"/>
        <v>0</v>
      </c>
      <c r="AV33" s="643"/>
      <c r="AW33" s="644">
        <f t="shared" si="1"/>
        <v>0</v>
      </c>
      <c r="AX33" s="645"/>
      <c r="AY33" s="616"/>
      <c r="AZ33" s="617"/>
      <c r="BA33" s="617"/>
      <c r="BB33" s="617"/>
      <c r="BC33" s="617"/>
      <c r="BD33" s="618"/>
    </row>
    <row r="34" spans="2:56" ht="40" customHeight="1">
      <c r="B34" s="242">
        <f t="shared" si="2"/>
        <v>22</v>
      </c>
      <c r="C34" s="634"/>
      <c r="D34" s="635"/>
      <c r="E34" s="636"/>
      <c r="F34" s="637"/>
      <c r="G34" s="636"/>
      <c r="H34" s="638"/>
      <c r="I34" s="638"/>
      <c r="J34" s="638"/>
      <c r="K34" s="637"/>
      <c r="L34" s="639"/>
      <c r="M34" s="640"/>
      <c r="N34" s="640"/>
      <c r="O34" s="641"/>
      <c r="P34" s="243"/>
      <c r="Q34" s="244"/>
      <c r="R34" s="244"/>
      <c r="S34" s="244"/>
      <c r="T34" s="244"/>
      <c r="U34" s="244"/>
      <c r="V34" s="245"/>
      <c r="W34" s="243"/>
      <c r="X34" s="244"/>
      <c r="Y34" s="244"/>
      <c r="Z34" s="244"/>
      <c r="AA34" s="244"/>
      <c r="AB34" s="244"/>
      <c r="AC34" s="245"/>
      <c r="AD34" s="243"/>
      <c r="AE34" s="244"/>
      <c r="AF34" s="244"/>
      <c r="AG34" s="244"/>
      <c r="AH34" s="244"/>
      <c r="AI34" s="244"/>
      <c r="AJ34" s="245"/>
      <c r="AK34" s="243"/>
      <c r="AL34" s="244"/>
      <c r="AM34" s="244"/>
      <c r="AN34" s="244"/>
      <c r="AO34" s="244"/>
      <c r="AP34" s="244"/>
      <c r="AQ34" s="245"/>
      <c r="AR34" s="243"/>
      <c r="AS34" s="244"/>
      <c r="AT34" s="245"/>
      <c r="AU34" s="642">
        <f t="shared" si="3"/>
        <v>0</v>
      </c>
      <c r="AV34" s="643"/>
      <c r="AW34" s="644">
        <f t="shared" si="1"/>
        <v>0</v>
      </c>
      <c r="AX34" s="645"/>
      <c r="AY34" s="616"/>
      <c r="AZ34" s="617"/>
      <c r="BA34" s="617"/>
      <c r="BB34" s="617"/>
      <c r="BC34" s="617"/>
      <c r="BD34" s="618"/>
    </row>
    <row r="35" spans="2:56" ht="40" customHeight="1">
      <c r="B35" s="242">
        <f t="shared" si="2"/>
        <v>23</v>
      </c>
      <c r="C35" s="634"/>
      <c r="D35" s="635"/>
      <c r="E35" s="636"/>
      <c r="F35" s="637"/>
      <c r="G35" s="636"/>
      <c r="H35" s="638"/>
      <c r="I35" s="638"/>
      <c r="J35" s="638"/>
      <c r="K35" s="637"/>
      <c r="L35" s="639"/>
      <c r="M35" s="640"/>
      <c r="N35" s="640"/>
      <c r="O35" s="641"/>
      <c r="P35" s="243"/>
      <c r="Q35" s="244"/>
      <c r="R35" s="244"/>
      <c r="S35" s="244"/>
      <c r="T35" s="244"/>
      <c r="U35" s="244"/>
      <c r="V35" s="245"/>
      <c r="W35" s="243"/>
      <c r="X35" s="244"/>
      <c r="Y35" s="244"/>
      <c r="Z35" s="244"/>
      <c r="AA35" s="244"/>
      <c r="AB35" s="244"/>
      <c r="AC35" s="245"/>
      <c r="AD35" s="243"/>
      <c r="AE35" s="244"/>
      <c r="AF35" s="244"/>
      <c r="AG35" s="244"/>
      <c r="AH35" s="244"/>
      <c r="AI35" s="244"/>
      <c r="AJ35" s="245"/>
      <c r="AK35" s="243"/>
      <c r="AL35" s="244"/>
      <c r="AM35" s="244"/>
      <c r="AN35" s="244"/>
      <c r="AO35" s="244"/>
      <c r="AP35" s="244"/>
      <c r="AQ35" s="245"/>
      <c r="AR35" s="243"/>
      <c r="AS35" s="244"/>
      <c r="AT35" s="245"/>
      <c r="AU35" s="642">
        <f t="shared" si="3"/>
        <v>0</v>
      </c>
      <c r="AV35" s="643"/>
      <c r="AW35" s="644">
        <f t="shared" si="1"/>
        <v>0</v>
      </c>
      <c r="AX35" s="645"/>
      <c r="AY35" s="616"/>
      <c r="AZ35" s="617"/>
      <c r="BA35" s="617"/>
      <c r="BB35" s="617"/>
      <c r="BC35" s="617"/>
      <c r="BD35" s="618"/>
    </row>
    <row r="36" spans="2:56" ht="40" customHeight="1">
      <c r="B36" s="242">
        <f t="shared" si="2"/>
        <v>24</v>
      </c>
      <c r="C36" s="634"/>
      <c r="D36" s="635"/>
      <c r="E36" s="636"/>
      <c r="F36" s="637"/>
      <c r="G36" s="636"/>
      <c r="H36" s="638"/>
      <c r="I36" s="638"/>
      <c r="J36" s="638"/>
      <c r="K36" s="637"/>
      <c r="L36" s="639"/>
      <c r="M36" s="640"/>
      <c r="N36" s="640"/>
      <c r="O36" s="641"/>
      <c r="P36" s="243"/>
      <c r="Q36" s="244"/>
      <c r="R36" s="244"/>
      <c r="S36" s="244"/>
      <c r="T36" s="244"/>
      <c r="U36" s="244"/>
      <c r="V36" s="245"/>
      <c r="W36" s="243"/>
      <c r="X36" s="244"/>
      <c r="Y36" s="244"/>
      <c r="Z36" s="244"/>
      <c r="AA36" s="244"/>
      <c r="AB36" s="244"/>
      <c r="AC36" s="245"/>
      <c r="AD36" s="243"/>
      <c r="AE36" s="244"/>
      <c r="AF36" s="244"/>
      <c r="AG36" s="244"/>
      <c r="AH36" s="244"/>
      <c r="AI36" s="244"/>
      <c r="AJ36" s="245"/>
      <c r="AK36" s="243"/>
      <c r="AL36" s="244"/>
      <c r="AM36" s="244"/>
      <c r="AN36" s="244"/>
      <c r="AO36" s="244"/>
      <c r="AP36" s="244"/>
      <c r="AQ36" s="245"/>
      <c r="AR36" s="243"/>
      <c r="AS36" s="244"/>
      <c r="AT36" s="245"/>
      <c r="AU36" s="642">
        <f t="shared" si="3"/>
        <v>0</v>
      </c>
      <c r="AV36" s="643"/>
      <c r="AW36" s="644">
        <f t="shared" si="1"/>
        <v>0</v>
      </c>
      <c r="AX36" s="645"/>
      <c r="AY36" s="616"/>
      <c r="AZ36" s="617"/>
      <c r="BA36" s="617"/>
      <c r="BB36" s="617"/>
      <c r="BC36" s="617"/>
      <c r="BD36" s="618"/>
    </row>
    <row r="37" spans="2:56" ht="40" customHeight="1">
      <c r="B37" s="242">
        <f t="shared" si="2"/>
        <v>25</v>
      </c>
      <c r="C37" s="634"/>
      <c r="D37" s="635"/>
      <c r="E37" s="636"/>
      <c r="F37" s="637"/>
      <c r="G37" s="636"/>
      <c r="H37" s="638"/>
      <c r="I37" s="638"/>
      <c r="J37" s="638"/>
      <c r="K37" s="637"/>
      <c r="L37" s="639"/>
      <c r="M37" s="640"/>
      <c r="N37" s="640"/>
      <c r="O37" s="641"/>
      <c r="P37" s="243"/>
      <c r="Q37" s="244"/>
      <c r="R37" s="244"/>
      <c r="S37" s="244"/>
      <c r="T37" s="244"/>
      <c r="U37" s="244"/>
      <c r="V37" s="245"/>
      <c r="W37" s="243"/>
      <c r="X37" s="244"/>
      <c r="Y37" s="244"/>
      <c r="Z37" s="244"/>
      <c r="AA37" s="244"/>
      <c r="AB37" s="244"/>
      <c r="AC37" s="245"/>
      <c r="AD37" s="243"/>
      <c r="AE37" s="244"/>
      <c r="AF37" s="244"/>
      <c r="AG37" s="244"/>
      <c r="AH37" s="244"/>
      <c r="AI37" s="244"/>
      <c r="AJ37" s="245"/>
      <c r="AK37" s="243"/>
      <c r="AL37" s="244"/>
      <c r="AM37" s="244"/>
      <c r="AN37" s="244"/>
      <c r="AO37" s="244"/>
      <c r="AP37" s="244"/>
      <c r="AQ37" s="245"/>
      <c r="AR37" s="243"/>
      <c r="AS37" s="244"/>
      <c r="AT37" s="245"/>
      <c r="AU37" s="642">
        <f t="shared" si="3"/>
        <v>0</v>
      </c>
      <c r="AV37" s="643"/>
      <c r="AW37" s="644">
        <f t="shared" si="1"/>
        <v>0</v>
      </c>
      <c r="AX37" s="645"/>
      <c r="AY37" s="616"/>
      <c r="AZ37" s="617"/>
      <c r="BA37" s="617"/>
      <c r="BB37" s="617"/>
      <c r="BC37" s="617"/>
      <c r="BD37" s="618"/>
    </row>
    <row r="38" spans="2:56" ht="40" customHeight="1">
      <c r="B38" s="242">
        <f t="shared" si="2"/>
        <v>26</v>
      </c>
      <c r="C38" s="634"/>
      <c r="D38" s="635"/>
      <c r="E38" s="636"/>
      <c r="F38" s="637"/>
      <c r="G38" s="636"/>
      <c r="H38" s="638"/>
      <c r="I38" s="638"/>
      <c r="J38" s="638"/>
      <c r="K38" s="637"/>
      <c r="L38" s="639"/>
      <c r="M38" s="640"/>
      <c r="N38" s="640"/>
      <c r="O38" s="641"/>
      <c r="P38" s="243"/>
      <c r="Q38" s="244"/>
      <c r="R38" s="244"/>
      <c r="S38" s="244"/>
      <c r="T38" s="244"/>
      <c r="U38" s="244"/>
      <c r="V38" s="245"/>
      <c r="W38" s="243"/>
      <c r="X38" s="244"/>
      <c r="Y38" s="244"/>
      <c r="Z38" s="244"/>
      <c r="AA38" s="244"/>
      <c r="AB38" s="244"/>
      <c r="AC38" s="245"/>
      <c r="AD38" s="243"/>
      <c r="AE38" s="244"/>
      <c r="AF38" s="244"/>
      <c r="AG38" s="244"/>
      <c r="AH38" s="244"/>
      <c r="AI38" s="244"/>
      <c r="AJ38" s="245"/>
      <c r="AK38" s="243"/>
      <c r="AL38" s="244"/>
      <c r="AM38" s="244"/>
      <c r="AN38" s="244"/>
      <c r="AO38" s="244"/>
      <c r="AP38" s="244"/>
      <c r="AQ38" s="245"/>
      <c r="AR38" s="243"/>
      <c r="AS38" s="244"/>
      <c r="AT38" s="245"/>
      <c r="AU38" s="642">
        <f t="shared" si="3"/>
        <v>0</v>
      </c>
      <c r="AV38" s="643"/>
      <c r="AW38" s="644">
        <f t="shared" si="1"/>
        <v>0</v>
      </c>
      <c r="AX38" s="645"/>
      <c r="AY38" s="616"/>
      <c r="AZ38" s="617"/>
      <c r="BA38" s="617"/>
      <c r="BB38" s="617"/>
      <c r="BC38" s="617"/>
      <c r="BD38" s="618"/>
    </row>
    <row r="39" spans="2:56" ht="40" customHeight="1">
      <c r="B39" s="242">
        <f t="shared" si="2"/>
        <v>27</v>
      </c>
      <c r="C39" s="634"/>
      <c r="D39" s="635"/>
      <c r="E39" s="636"/>
      <c r="F39" s="637"/>
      <c r="G39" s="636"/>
      <c r="H39" s="638"/>
      <c r="I39" s="638"/>
      <c r="J39" s="638"/>
      <c r="K39" s="637"/>
      <c r="L39" s="639"/>
      <c r="M39" s="640"/>
      <c r="N39" s="640"/>
      <c r="O39" s="641"/>
      <c r="P39" s="243"/>
      <c r="Q39" s="244"/>
      <c r="R39" s="244"/>
      <c r="S39" s="244"/>
      <c r="T39" s="244"/>
      <c r="U39" s="244"/>
      <c r="V39" s="245"/>
      <c r="W39" s="243"/>
      <c r="X39" s="244"/>
      <c r="Y39" s="244"/>
      <c r="Z39" s="244"/>
      <c r="AA39" s="244"/>
      <c r="AB39" s="244"/>
      <c r="AC39" s="245"/>
      <c r="AD39" s="243"/>
      <c r="AE39" s="244"/>
      <c r="AF39" s="244"/>
      <c r="AG39" s="244"/>
      <c r="AH39" s="244"/>
      <c r="AI39" s="244"/>
      <c r="AJ39" s="245"/>
      <c r="AK39" s="243"/>
      <c r="AL39" s="244"/>
      <c r="AM39" s="244"/>
      <c r="AN39" s="244"/>
      <c r="AO39" s="244"/>
      <c r="AP39" s="244"/>
      <c r="AQ39" s="245"/>
      <c r="AR39" s="243"/>
      <c r="AS39" s="244"/>
      <c r="AT39" s="245"/>
      <c r="AU39" s="642">
        <f t="shared" si="3"/>
        <v>0</v>
      </c>
      <c r="AV39" s="643"/>
      <c r="AW39" s="644">
        <f t="shared" si="1"/>
        <v>0</v>
      </c>
      <c r="AX39" s="645"/>
      <c r="AY39" s="616"/>
      <c r="AZ39" s="617"/>
      <c r="BA39" s="617"/>
      <c r="BB39" s="617"/>
      <c r="BC39" s="617"/>
      <c r="BD39" s="618"/>
    </row>
    <row r="40" spans="2:56" ht="40" customHeight="1">
      <c r="B40" s="242">
        <f t="shared" si="2"/>
        <v>28</v>
      </c>
      <c r="C40" s="634"/>
      <c r="D40" s="635"/>
      <c r="E40" s="636"/>
      <c r="F40" s="637"/>
      <c r="G40" s="636"/>
      <c r="H40" s="638"/>
      <c r="I40" s="638"/>
      <c r="J40" s="638"/>
      <c r="K40" s="637"/>
      <c r="L40" s="639"/>
      <c r="M40" s="640"/>
      <c r="N40" s="640"/>
      <c r="O40" s="641"/>
      <c r="P40" s="276"/>
      <c r="Q40" s="277"/>
      <c r="R40" s="277"/>
      <c r="S40" s="277"/>
      <c r="T40" s="277"/>
      <c r="U40" s="277"/>
      <c r="V40" s="278"/>
      <c r="W40" s="276"/>
      <c r="X40" s="277"/>
      <c r="Y40" s="277"/>
      <c r="Z40" s="277"/>
      <c r="AA40" s="277"/>
      <c r="AB40" s="277"/>
      <c r="AC40" s="278"/>
      <c r="AD40" s="276"/>
      <c r="AE40" s="277"/>
      <c r="AF40" s="277"/>
      <c r="AG40" s="277"/>
      <c r="AH40" s="277"/>
      <c r="AI40" s="277"/>
      <c r="AJ40" s="278"/>
      <c r="AK40" s="276"/>
      <c r="AL40" s="277"/>
      <c r="AM40" s="277"/>
      <c r="AN40" s="277"/>
      <c r="AO40" s="277"/>
      <c r="AP40" s="277"/>
      <c r="AQ40" s="278"/>
      <c r="AR40" s="276"/>
      <c r="AS40" s="277"/>
      <c r="AT40" s="278"/>
      <c r="AU40" s="642">
        <f t="shared" si="3"/>
        <v>0</v>
      </c>
      <c r="AV40" s="643"/>
      <c r="AW40" s="644">
        <f t="shared" si="1"/>
        <v>0</v>
      </c>
      <c r="AX40" s="645"/>
      <c r="AY40" s="616"/>
      <c r="AZ40" s="617"/>
      <c r="BA40" s="617"/>
      <c r="BB40" s="617"/>
      <c r="BC40" s="617"/>
      <c r="BD40" s="618"/>
    </row>
    <row r="41" spans="2:56" ht="40" customHeight="1">
      <c r="B41" s="242">
        <f t="shared" si="2"/>
        <v>29</v>
      </c>
      <c r="C41" s="634"/>
      <c r="D41" s="635"/>
      <c r="E41" s="636"/>
      <c r="F41" s="637"/>
      <c r="G41" s="636"/>
      <c r="H41" s="638"/>
      <c r="I41" s="638"/>
      <c r="J41" s="638"/>
      <c r="K41" s="637"/>
      <c r="L41" s="639"/>
      <c r="M41" s="640"/>
      <c r="N41" s="640"/>
      <c r="O41" s="641"/>
      <c r="P41" s="243"/>
      <c r="Q41" s="244"/>
      <c r="R41" s="244"/>
      <c r="S41" s="244"/>
      <c r="T41" s="244"/>
      <c r="U41" s="244"/>
      <c r="V41" s="245"/>
      <c r="W41" s="243"/>
      <c r="X41" s="244"/>
      <c r="Y41" s="244"/>
      <c r="Z41" s="244"/>
      <c r="AA41" s="244"/>
      <c r="AB41" s="244"/>
      <c r="AC41" s="245"/>
      <c r="AD41" s="243"/>
      <c r="AE41" s="244"/>
      <c r="AF41" s="244"/>
      <c r="AG41" s="244"/>
      <c r="AH41" s="244"/>
      <c r="AI41" s="244"/>
      <c r="AJ41" s="245"/>
      <c r="AK41" s="243"/>
      <c r="AL41" s="244"/>
      <c r="AM41" s="244"/>
      <c r="AN41" s="244"/>
      <c r="AO41" s="244"/>
      <c r="AP41" s="244"/>
      <c r="AQ41" s="245"/>
      <c r="AR41" s="243"/>
      <c r="AS41" s="244"/>
      <c r="AT41" s="245"/>
      <c r="AU41" s="642">
        <f t="shared" si="3"/>
        <v>0</v>
      </c>
      <c r="AV41" s="643"/>
      <c r="AW41" s="644">
        <f t="shared" si="1"/>
        <v>0</v>
      </c>
      <c r="AX41" s="645"/>
      <c r="AY41" s="616"/>
      <c r="AZ41" s="617"/>
      <c r="BA41" s="617"/>
      <c r="BB41" s="617"/>
      <c r="BC41" s="617"/>
      <c r="BD41" s="618"/>
    </row>
    <row r="42" spans="2:56" ht="40" customHeight="1">
      <c r="B42" s="242">
        <f t="shared" si="2"/>
        <v>30</v>
      </c>
      <c r="C42" s="634"/>
      <c r="D42" s="635"/>
      <c r="E42" s="636"/>
      <c r="F42" s="637"/>
      <c r="G42" s="636"/>
      <c r="H42" s="638"/>
      <c r="I42" s="638"/>
      <c r="J42" s="638"/>
      <c r="K42" s="637"/>
      <c r="L42" s="639"/>
      <c r="M42" s="640"/>
      <c r="N42" s="640"/>
      <c r="O42" s="641"/>
      <c r="P42" s="243"/>
      <c r="Q42" s="244"/>
      <c r="R42" s="244"/>
      <c r="S42" s="244"/>
      <c r="T42" s="244"/>
      <c r="U42" s="244"/>
      <c r="V42" s="245"/>
      <c r="W42" s="243"/>
      <c r="X42" s="244"/>
      <c r="Y42" s="244"/>
      <c r="Z42" s="244"/>
      <c r="AA42" s="244"/>
      <c r="AB42" s="244"/>
      <c r="AC42" s="245"/>
      <c r="AD42" s="243"/>
      <c r="AE42" s="244"/>
      <c r="AF42" s="244"/>
      <c r="AG42" s="244"/>
      <c r="AH42" s="244"/>
      <c r="AI42" s="244"/>
      <c r="AJ42" s="245"/>
      <c r="AK42" s="243"/>
      <c r="AL42" s="244"/>
      <c r="AM42" s="244"/>
      <c r="AN42" s="244"/>
      <c r="AO42" s="244"/>
      <c r="AP42" s="244"/>
      <c r="AQ42" s="245"/>
      <c r="AR42" s="243"/>
      <c r="AS42" s="244"/>
      <c r="AT42" s="245"/>
      <c r="AU42" s="642">
        <f t="shared" si="3"/>
        <v>0</v>
      </c>
      <c r="AV42" s="643"/>
      <c r="AW42" s="644">
        <f t="shared" si="1"/>
        <v>0</v>
      </c>
      <c r="AX42" s="645"/>
      <c r="AY42" s="616"/>
      <c r="AZ42" s="617"/>
      <c r="BA42" s="617"/>
      <c r="BB42" s="617"/>
      <c r="BC42" s="617"/>
      <c r="BD42" s="618"/>
    </row>
    <row r="43" spans="2:56" ht="40" customHeight="1">
      <c r="B43" s="242">
        <f t="shared" si="2"/>
        <v>31</v>
      </c>
      <c r="C43" s="634"/>
      <c r="D43" s="635"/>
      <c r="E43" s="636"/>
      <c r="F43" s="637"/>
      <c r="G43" s="636"/>
      <c r="H43" s="638"/>
      <c r="I43" s="638"/>
      <c r="J43" s="638"/>
      <c r="K43" s="637"/>
      <c r="L43" s="639"/>
      <c r="M43" s="640"/>
      <c r="N43" s="640"/>
      <c r="O43" s="641"/>
      <c r="P43" s="243"/>
      <c r="Q43" s="244"/>
      <c r="R43" s="244"/>
      <c r="S43" s="244"/>
      <c r="T43" s="244"/>
      <c r="U43" s="244"/>
      <c r="V43" s="245"/>
      <c r="W43" s="243"/>
      <c r="X43" s="244"/>
      <c r="Y43" s="244"/>
      <c r="Z43" s="244"/>
      <c r="AA43" s="244"/>
      <c r="AB43" s="244"/>
      <c r="AC43" s="245"/>
      <c r="AD43" s="243"/>
      <c r="AE43" s="244"/>
      <c r="AF43" s="244"/>
      <c r="AG43" s="244"/>
      <c r="AH43" s="244"/>
      <c r="AI43" s="244"/>
      <c r="AJ43" s="245"/>
      <c r="AK43" s="243"/>
      <c r="AL43" s="244"/>
      <c r="AM43" s="244"/>
      <c r="AN43" s="244"/>
      <c r="AO43" s="244"/>
      <c r="AP43" s="244"/>
      <c r="AQ43" s="245"/>
      <c r="AR43" s="243"/>
      <c r="AS43" s="244"/>
      <c r="AT43" s="245"/>
      <c r="AU43" s="642">
        <f t="shared" si="3"/>
        <v>0</v>
      </c>
      <c r="AV43" s="643"/>
      <c r="AW43" s="644">
        <f t="shared" si="1"/>
        <v>0</v>
      </c>
      <c r="AX43" s="645"/>
      <c r="AY43" s="616"/>
      <c r="AZ43" s="617"/>
      <c r="BA43" s="617"/>
      <c r="BB43" s="617"/>
      <c r="BC43" s="617"/>
      <c r="BD43" s="618"/>
    </row>
    <row r="44" spans="2:56" ht="40" customHeight="1">
      <c r="B44" s="242">
        <f t="shared" si="2"/>
        <v>32</v>
      </c>
      <c r="C44" s="634"/>
      <c r="D44" s="635"/>
      <c r="E44" s="636"/>
      <c r="F44" s="637"/>
      <c r="G44" s="636"/>
      <c r="H44" s="638"/>
      <c r="I44" s="638"/>
      <c r="J44" s="638"/>
      <c r="K44" s="637"/>
      <c r="L44" s="639"/>
      <c r="M44" s="640"/>
      <c r="N44" s="640"/>
      <c r="O44" s="641"/>
      <c r="P44" s="243"/>
      <c r="Q44" s="244"/>
      <c r="R44" s="244"/>
      <c r="S44" s="244"/>
      <c r="T44" s="244"/>
      <c r="U44" s="244"/>
      <c r="V44" s="245"/>
      <c r="W44" s="243"/>
      <c r="X44" s="244"/>
      <c r="Y44" s="244"/>
      <c r="Z44" s="244"/>
      <c r="AA44" s="244"/>
      <c r="AB44" s="244"/>
      <c r="AC44" s="245"/>
      <c r="AD44" s="243"/>
      <c r="AE44" s="244"/>
      <c r="AF44" s="244"/>
      <c r="AG44" s="244"/>
      <c r="AH44" s="244"/>
      <c r="AI44" s="244"/>
      <c r="AJ44" s="245"/>
      <c r="AK44" s="243"/>
      <c r="AL44" s="244"/>
      <c r="AM44" s="244"/>
      <c r="AN44" s="244"/>
      <c r="AO44" s="244"/>
      <c r="AP44" s="244"/>
      <c r="AQ44" s="245"/>
      <c r="AR44" s="243"/>
      <c r="AS44" s="244"/>
      <c r="AT44" s="245"/>
      <c r="AU44" s="642">
        <f t="shared" si="3"/>
        <v>0</v>
      </c>
      <c r="AV44" s="643"/>
      <c r="AW44" s="644">
        <f t="shared" si="1"/>
        <v>0</v>
      </c>
      <c r="AX44" s="645"/>
      <c r="AY44" s="616"/>
      <c r="AZ44" s="617"/>
      <c r="BA44" s="617"/>
      <c r="BB44" s="617"/>
      <c r="BC44" s="617"/>
      <c r="BD44" s="618"/>
    </row>
    <row r="45" spans="2:56" ht="40" customHeight="1">
      <c r="B45" s="242">
        <f t="shared" si="2"/>
        <v>33</v>
      </c>
      <c r="C45" s="634"/>
      <c r="D45" s="635"/>
      <c r="E45" s="636"/>
      <c r="F45" s="637"/>
      <c r="G45" s="636"/>
      <c r="H45" s="638"/>
      <c r="I45" s="638"/>
      <c r="J45" s="638"/>
      <c r="K45" s="637"/>
      <c r="L45" s="639"/>
      <c r="M45" s="640"/>
      <c r="N45" s="640"/>
      <c r="O45" s="641"/>
      <c r="P45" s="243"/>
      <c r="Q45" s="244"/>
      <c r="R45" s="244"/>
      <c r="S45" s="244"/>
      <c r="T45" s="244"/>
      <c r="U45" s="244"/>
      <c r="V45" s="245"/>
      <c r="W45" s="243"/>
      <c r="X45" s="244"/>
      <c r="Y45" s="244"/>
      <c r="Z45" s="244"/>
      <c r="AA45" s="244"/>
      <c r="AB45" s="244"/>
      <c r="AC45" s="245"/>
      <c r="AD45" s="243"/>
      <c r="AE45" s="244"/>
      <c r="AF45" s="244"/>
      <c r="AG45" s="244"/>
      <c r="AH45" s="244"/>
      <c r="AI45" s="244"/>
      <c r="AJ45" s="245"/>
      <c r="AK45" s="243"/>
      <c r="AL45" s="244"/>
      <c r="AM45" s="244"/>
      <c r="AN45" s="244"/>
      <c r="AO45" s="244"/>
      <c r="AP45" s="244"/>
      <c r="AQ45" s="245"/>
      <c r="AR45" s="243"/>
      <c r="AS45" s="244"/>
      <c r="AT45" s="245"/>
      <c r="AU45" s="642">
        <f t="shared" si="3"/>
        <v>0</v>
      </c>
      <c r="AV45" s="643"/>
      <c r="AW45" s="644">
        <f t="shared" si="1"/>
        <v>0</v>
      </c>
      <c r="AX45" s="645"/>
      <c r="AY45" s="616"/>
      <c r="AZ45" s="617"/>
      <c r="BA45" s="617"/>
      <c r="BB45" s="617"/>
      <c r="BC45" s="617"/>
      <c r="BD45" s="618"/>
    </row>
    <row r="46" spans="2:56" ht="40" customHeight="1">
      <c r="B46" s="242">
        <f t="shared" si="2"/>
        <v>34</v>
      </c>
      <c r="C46" s="634"/>
      <c r="D46" s="635"/>
      <c r="E46" s="636"/>
      <c r="F46" s="637"/>
      <c r="G46" s="636"/>
      <c r="H46" s="638"/>
      <c r="I46" s="638"/>
      <c r="J46" s="638"/>
      <c r="K46" s="637"/>
      <c r="L46" s="639"/>
      <c r="M46" s="640"/>
      <c r="N46" s="640"/>
      <c r="O46" s="641"/>
      <c r="P46" s="243"/>
      <c r="Q46" s="244"/>
      <c r="R46" s="244"/>
      <c r="S46" s="244"/>
      <c r="T46" s="244"/>
      <c r="U46" s="244"/>
      <c r="V46" s="245"/>
      <c r="W46" s="243"/>
      <c r="X46" s="244"/>
      <c r="Y46" s="244"/>
      <c r="Z46" s="244"/>
      <c r="AA46" s="244"/>
      <c r="AB46" s="244"/>
      <c r="AC46" s="245"/>
      <c r="AD46" s="243"/>
      <c r="AE46" s="244"/>
      <c r="AF46" s="244"/>
      <c r="AG46" s="244"/>
      <c r="AH46" s="244"/>
      <c r="AI46" s="244"/>
      <c r="AJ46" s="245"/>
      <c r="AK46" s="243"/>
      <c r="AL46" s="244"/>
      <c r="AM46" s="244"/>
      <c r="AN46" s="244"/>
      <c r="AO46" s="244"/>
      <c r="AP46" s="244"/>
      <c r="AQ46" s="245"/>
      <c r="AR46" s="243"/>
      <c r="AS46" s="244"/>
      <c r="AT46" s="245"/>
      <c r="AU46" s="642">
        <f t="shared" si="3"/>
        <v>0</v>
      </c>
      <c r="AV46" s="643"/>
      <c r="AW46" s="644">
        <f t="shared" si="1"/>
        <v>0</v>
      </c>
      <c r="AX46" s="645"/>
      <c r="AY46" s="616"/>
      <c r="AZ46" s="617"/>
      <c r="BA46" s="617"/>
      <c r="BB46" s="617"/>
      <c r="BC46" s="617"/>
      <c r="BD46" s="618"/>
    </row>
    <row r="47" spans="2:56" ht="40" customHeight="1">
      <c r="B47" s="242">
        <f t="shared" si="2"/>
        <v>35</v>
      </c>
      <c r="C47" s="634"/>
      <c r="D47" s="635"/>
      <c r="E47" s="636"/>
      <c r="F47" s="637"/>
      <c r="G47" s="636"/>
      <c r="H47" s="638"/>
      <c r="I47" s="638"/>
      <c r="J47" s="638"/>
      <c r="K47" s="637"/>
      <c r="L47" s="639"/>
      <c r="M47" s="640"/>
      <c r="N47" s="640"/>
      <c r="O47" s="641"/>
      <c r="P47" s="243"/>
      <c r="Q47" s="244"/>
      <c r="R47" s="244"/>
      <c r="S47" s="244"/>
      <c r="T47" s="244"/>
      <c r="U47" s="244"/>
      <c r="V47" s="245"/>
      <c r="W47" s="243"/>
      <c r="X47" s="244"/>
      <c r="Y47" s="244"/>
      <c r="Z47" s="244"/>
      <c r="AA47" s="244"/>
      <c r="AB47" s="244"/>
      <c r="AC47" s="245"/>
      <c r="AD47" s="243"/>
      <c r="AE47" s="244"/>
      <c r="AF47" s="244"/>
      <c r="AG47" s="244"/>
      <c r="AH47" s="244"/>
      <c r="AI47" s="244"/>
      <c r="AJ47" s="245"/>
      <c r="AK47" s="243"/>
      <c r="AL47" s="244"/>
      <c r="AM47" s="244"/>
      <c r="AN47" s="244"/>
      <c r="AO47" s="244"/>
      <c r="AP47" s="244"/>
      <c r="AQ47" s="245"/>
      <c r="AR47" s="243"/>
      <c r="AS47" s="244"/>
      <c r="AT47" s="245"/>
      <c r="AU47" s="642">
        <f t="shared" si="3"/>
        <v>0</v>
      </c>
      <c r="AV47" s="643"/>
      <c r="AW47" s="644">
        <f t="shared" si="1"/>
        <v>0</v>
      </c>
      <c r="AX47" s="645"/>
      <c r="AY47" s="616"/>
      <c r="AZ47" s="617"/>
      <c r="BA47" s="617"/>
      <c r="BB47" s="617"/>
      <c r="BC47" s="617"/>
      <c r="BD47" s="618"/>
    </row>
    <row r="48" spans="2:56" ht="40" customHeight="1">
      <c r="B48" s="242">
        <f t="shared" si="2"/>
        <v>36</v>
      </c>
      <c r="C48" s="634"/>
      <c r="D48" s="635"/>
      <c r="E48" s="636"/>
      <c r="F48" s="637"/>
      <c r="G48" s="636"/>
      <c r="H48" s="638"/>
      <c r="I48" s="638"/>
      <c r="J48" s="638"/>
      <c r="K48" s="637"/>
      <c r="L48" s="639"/>
      <c r="M48" s="640"/>
      <c r="N48" s="640"/>
      <c r="O48" s="641"/>
      <c r="P48" s="243"/>
      <c r="Q48" s="244"/>
      <c r="R48" s="244"/>
      <c r="S48" s="244"/>
      <c r="T48" s="244"/>
      <c r="U48" s="244"/>
      <c r="V48" s="245"/>
      <c r="W48" s="243"/>
      <c r="X48" s="244"/>
      <c r="Y48" s="244"/>
      <c r="Z48" s="244"/>
      <c r="AA48" s="244"/>
      <c r="AB48" s="244"/>
      <c r="AC48" s="245"/>
      <c r="AD48" s="243"/>
      <c r="AE48" s="244"/>
      <c r="AF48" s="244"/>
      <c r="AG48" s="244"/>
      <c r="AH48" s="244"/>
      <c r="AI48" s="244"/>
      <c r="AJ48" s="245"/>
      <c r="AK48" s="243"/>
      <c r="AL48" s="244"/>
      <c r="AM48" s="244"/>
      <c r="AN48" s="244"/>
      <c r="AO48" s="244"/>
      <c r="AP48" s="244"/>
      <c r="AQ48" s="245"/>
      <c r="AR48" s="243"/>
      <c r="AS48" s="244"/>
      <c r="AT48" s="245"/>
      <c r="AU48" s="642">
        <f t="shared" si="3"/>
        <v>0</v>
      </c>
      <c r="AV48" s="643"/>
      <c r="AW48" s="644">
        <f t="shared" si="1"/>
        <v>0</v>
      </c>
      <c r="AX48" s="645"/>
      <c r="AY48" s="616"/>
      <c r="AZ48" s="617"/>
      <c r="BA48" s="617"/>
      <c r="BB48" s="617"/>
      <c r="BC48" s="617"/>
      <c r="BD48" s="618"/>
    </row>
    <row r="49" spans="2:56" ht="40" customHeight="1">
      <c r="B49" s="242">
        <f t="shared" si="2"/>
        <v>37</v>
      </c>
      <c r="C49" s="634"/>
      <c r="D49" s="635"/>
      <c r="E49" s="636"/>
      <c r="F49" s="637"/>
      <c r="G49" s="636"/>
      <c r="H49" s="638"/>
      <c r="I49" s="638"/>
      <c r="J49" s="638"/>
      <c r="K49" s="637"/>
      <c r="L49" s="639"/>
      <c r="M49" s="640"/>
      <c r="N49" s="640"/>
      <c r="O49" s="641"/>
      <c r="P49" s="243"/>
      <c r="Q49" s="244"/>
      <c r="R49" s="244"/>
      <c r="S49" s="244"/>
      <c r="T49" s="244"/>
      <c r="U49" s="244"/>
      <c r="V49" s="245"/>
      <c r="W49" s="243"/>
      <c r="X49" s="244"/>
      <c r="Y49" s="244"/>
      <c r="Z49" s="244"/>
      <c r="AA49" s="244"/>
      <c r="AB49" s="244"/>
      <c r="AC49" s="245"/>
      <c r="AD49" s="243"/>
      <c r="AE49" s="244"/>
      <c r="AF49" s="244"/>
      <c r="AG49" s="244"/>
      <c r="AH49" s="244"/>
      <c r="AI49" s="244"/>
      <c r="AJ49" s="245"/>
      <c r="AK49" s="243"/>
      <c r="AL49" s="244"/>
      <c r="AM49" s="244"/>
      <c r="AN49" s="244"/>
      <c r="AO49" s="244"/>
      <c r="AP49" s="244"/>
      <c r="AQ49" s="245"/>
      <c r="AR49" s="243"/>
      <c r="AS49" s="244"/>
      <c r="AT49" s="245"/>
      <c r="AU49" s="642">
        <f t="shared" si="3"/>
        <v>0</v>
      </c>
      <c r="AV49" s="643"/>
      <c r="AW49" s="644">
        <f t="shared" si="1"/>
        <v>0</v>
      </c>
      <c r="AX49" s="645"/>
      <c r="AY49" s="616"/>
      <c r="AZ49" s="617"/>
      <c r="BA49" s="617"/>
      <c r="BB49" s="617"/>
      <c r="BC49" s="617"/>
      <c r="BD49" s="618"/>
    </row>
    <row r="50" spans="2:56" ht="40" customHeight="1">
      <c r="B50" s="242">
        <f t="shared" si="2"/>
        <v>38</v>
      </c>
      <c r="C50" s="634"/>
      <c r="D50" s="635"/>
      <c r="E50" s="636"/>
      <c r="F50" s="637"/>
      <c r="G50" s="636"/>
      <c r="H50" s="638"/>
      <c r="I50" s="638"/>
      <c r="J50" s="638"/>
      <c r="K50" s="637"/>
      <c r="L50" s="639"/>
      <c r="M50" s="640"/>
      <c r="N50" s="640"/>
      <c r="O50" s="641"/>
      <c r="P50" s="243"/>
      <c r="Q50" s="244"/>
      <c r="R50" s="244"/>
      <c r="S50" s="244"/>
      <c r="T50" s="244"/>
      <c r="U50" s="244"/>
      <c r="V50" s="245"/>
      <c r="W50" s="243"/>
      <c r="X50" s="244"/>
      <c r="Y50" s="244"/>
      <c r="Z50" s="244"/>
      <c r="AA50" s="244"/>
      <c r="AB50" s="244"/>
      <c r="AC50" s="245"/>
      <c r="AD50" s="243"/>
      <c r="AE50" s="244"/>
      <c r="AF50" s="244"/>
      <c r="AG50" s="244"/>
      <c r="AH50" s="244"/>
      <c r="AI50" s="244"/>
      <c r="AJ50" s="245"/>
      <c r="AK50" s="243"/>
      <c r="AL50" s="244"/>
      <c r="AM50" s="244"/>
      <c r="AN50" s="244"/>
      <c r="AO50" s="244"/>
      <c r="AP50" s="244"/>
      <c r="AQ50" s="245"/>
      <c r="AR50" s="243"/>
      <c r="AS50" s="244"/>
      <c r="AT50" s="245"/>
      <c r="AU50" s="642">
        <f t="shared" si="3"/>
        <v>0</v>
      </c>
      <c r="AV50" s="643"/>
      <c r="AW50" s="644">
        <f t="shared" si="1"/>
        <v>0</v>
      </c>
      <c r="AX50" s="645"/>
      <c r="AY50" s="616"/>
      <c r="AZ50" s="617"/>
      <c r="BA50" s="617"/>
      <c r="BB50" s="617"/>
      <c r="BC50" s="617"/>
      <c r="BD50" s="618"/>
    </row>
    <row r="51" spans="2:56" ht="40" customHeight="1">
      <c r="B51" s="242">
        <f t="shared" si="2"/>
        <v>39</v>
      </c>
      <c r="C51" s="634"/>
      <c r="D51" s="635"/>
      <c r="E51" s="636"/>
      <c r="F51" s="637"/>
      <c r="G51" s="636"/>
      <c r="H51" s="638"/>
      <c r="I51" s="638"/>
      <c r="J51" s="638"/>
      <c r="K51" s="637"/>
      <c r="L51" s="639"/>
      <c r="M51" s="640"/>
      <c r="N51" s="640"/>
      <c r="O51" s="641"/>
      <c r="P51" s="243"/>
      <c r="Q51" s="244"/>
      <c r="R51" s="244"/>
      <c r="S51" s="244"/>
      <c r="T51" s="244"/>
      <c r="U51" s="244"/>
      <c r="V51" s="245"/>
      <c r="W51" s="243"/>
      <c r="X51" s="244"/>
      <c r="Y51" s="244"/>
      <c r="Z51" s="244"/>
      <c r="AA51" s="244"/>
      <c r="AB51" s="244"/>
      <c r="AC51" s="245"/>
      <c r="AD51" s="243"/>
      <c r="AE51" s="244"/>
      <c r="AF51" s="244"/>
      <c r="AG51" s="244"/>
      <c r="AH51" s="244"/>
      <c r="AI51" s="244"/>
      <c r="AJ51" s="245"/>
      <c r="AK51" s="243"/>
      <c r="AL51" s="244"/>
      <c r="AM51" s="244"/>
      <c r="AN51" s="244"/>
      <c r="AO51" s="244"/>
      <c r="AP51" s="244"/>
      <c r="AQ51" s="245"/>
      <c r="AR51" s="243"/>
      <c r="AS51" s="244"/>
      <c r="AT51" s="245"/>
      <c r="AU51" s="642">
        <f t="shared" si="3"/>
        <v>0</v>
      </c>
      <c r="AV51" s="643"/>
      <c r="AW51" s="644">
        <f t="shared" si="1"/>
        <v>0</v>
      </c>
      <c r="AX51" s="645"/>
      <c r="AY51" s="616"/>
      <c r="AZ51" s="617"/>
      <c r="BA51" s="617"/>
      <c r="BB51" s="617"/>
      <c r="BC51" s="617"/>
      <c r="BD51" s="618"/>
    </row>
    <row r="52" spans="2:56" ht="40" customHeight="1">
      <c r="B52" s="242">
        <f t="shared" si="2"/>
        <v>40</v>
      </c>
      <c r="C52" s="634"/>
      <c r="D52" s="635"/>
      <c r="E52" s="636"/>
      <c r="F52" s="637"/>
      <c r="G52" s="636"/>
      <c r="H52" s="638"/>
      <c r="I52" s="638"/>
      <c r="J52" s="638"/>
      <c r="K52" s="637"/>
      <c r="L52" s="639"/>
      <c r="M52" s="640"/>
      <c r="N52" s="640"/>
      <c r="O52" s="641"/>
      <c r="P52" s="243"/>
      <c r="Q52" s="244"/>
      <c r="R52" s="244"/>
      <c r="S52" s="244"/>
      <c r="T52" s="244"/>
      <c r="U52" s="244"/>
      <c r="V52" s="245"/>
      <c r="W52" s="243"/>
      <c r="X52" s="244"/>
      <c r="Y52" s="244"/>
      <c r="Z52" s="244"/>
      <c r="AA52" s="244"/>
      <c r="AB52" s="244"/>
      <c r="AC52" s="245"/>
      <c r="AD52" s="243"/>
      <c r="AE52" s="244"/>
      <c r="AF52" s="244"/>
      <c r="AG52" s="244"/>
      <c r="AH52" s="244"/>
      <c r="AI52" s="244"/>
      <c r="AJ52" s="245"/>
      <c r="AK52" s="243"/>
      <c r="AL52" s="244"/>
      <c r="AM52" s="244"/>
      <c r="AN52" s="244"/>
      <c r="AO52" s="244"/>
      <c r="AP52" s="244"/>
      <c r="AQ52" s="245"/>
      <c r="AR52" s="243"/>
      <c r="AS52" s="244"/>
      <c r="AT52" s="245"/>
      <c r="AU52" s="642">
        <f t="shared" si="3"/>
        <v>0</v>
      </c>
      <c r="AV52" s="643"/>
      <c r="AW52" s="644">
        <f t="shared" si="1"/>
        <v>0</v>
      </c>
      <c r="AX52" s="645"/>
      <c r="AY52" s="616"/>
      <c r="AZ52" s="617"/>
      <c r="BA52" s="617"/>
      <c r="BB52" s="617"/>
      <c r="BC52" s="617"/>
      <c r="BD52" s="618"/>
    </row>
    <row r="53" spans="2:56" ht="40" customHeight="1">
      <c r="B53" s="242">
        <f t="shared" si="2"/>
        <v>41</v>
      </c>
      <c r="C53" s="634"/>
      <c r="D53" s="635"/>
      <c r="E53" s="636"/>
      <c r="F53" s="637"/>
      <c r="G53" s="636"/>
      <c r="H53" s="638"/>
      <c r="I53" s="638"/>
      <c r="J53" s="638"/>
      <c r="K53" s="637"/>
      <c r="L53" s="639"/>
      <c r="M53" s="640"/>
      <c r="N53" s="640"/>
      <c r="O53" s="641"/>
      <c r="P53" s="243"/>
      <c r="Q53" s="244"/>
      <c r="R53" s="244"/>
      <c r="S53" s="244"/>
      <c r="T53" s="244"/>
      <c r="U53" s="244"/>
      <c r="V53" s="245"/>
      <c r="W53" s="243"/>
      <c r="X53" s="244"/>
      <c r="Y53" s="244"/>
      <c r="Z53" s="244"/>
      <c r="AA53" s="244"/>
      <c r="AB53" s="244"/>
      <c r="AC53" s="245"/>
      <c r="AD53" s="243"/>
      <c r="AE53" s="244"/>
      <c r="AF53" s="244"/>
      <c r="AG53" s="244"/>
      <c r="AH53" s="244"/>
      <c r="AI53" s="244"/>
      <c r="AJ53" s="245"/>
      <c r="AK53" s="243"/>
      <c r="AL53" s="244"/>
      <c r="AM53" s="244"/>
      <c r="AN53" s="244"/>
      <c r="AO53" s="244"/>
      <c r="AP53" s="244"/>
      <c r="AQ53" s="245"/>
      <c r="AR53" s="243"/>
      <c r="AS53" s="244"/>
      <c r="AT53" s="245"/>
      <c r="AU53" s="642">
        <f t="shared" si="3"/>
        <v>0</v>
      </c>
      <c r="AV53" s="643"/>
      <c r="AW53" s="644">
        <f t="shared" si="1"/>
        <v>0</v>
      </c>
      <c r="AX53" s="645"/>
      <c r="AY53" s="616"/>
      <c r="AZ53" s="617"/>
      <c r="BA53" s="617"/>
      <c r="BB53" s="617"/>
      <c r="BC53" s="617"/>
      <c r="BD53" s="618"/>
    </row>
    <row r="54" spans="2:56" ht="40" customHeight="1">
      <c r="B54" s="242">
        <f t="shared" si="2"/>
        <v>42</v>
      </c>
      <c r="C54" s="634"/>
      <c r="D54" s="635"/>
      <c r="E54" s="636"/>
      <c r="F54" s="637"/>
      <c r="G54" s="636"/>
      <c r="H54" s="638"/>
      <c r="I54" s="638"/>
      <c r="J54" s="638"/>
      <c r="K54" s="637"/>
      <c r="L54" s="639"/>
      <c r="M54" s="640"/>
      <c r="N54" s="640"/>
      <c r="O54" s="641"/>
      <c r="P54" s="243"/>
      <c r="Q54" s="244"/>
      <c r="R54" s="244"/>
      <c r="S54" s="244"/>
      <c r="T54" s="244"/>
      <c r="U54" s="244"/>
      <c r="V54" s="245"/>
      <c r="W54" s="243"/>
      <c r="X54" s="244"/>
      <c r="Y54" s="244"/>
      <c r="Z54" s="244"/>
      <c r="AA54" s="244"/>
      <c r="AB54" s="244"/>
      <c r="AC54" s="245"/>
      <c r="AD54" s="243"/>
      <c r="AE54" s="244"/>
      <c r="AF54" s="244"/>
      <c r="AG54" s="244"/>
      <c r="AH54" s="244"/>
      <c r="AI54" s="244"/>
      <c r="AJ54" s="245"/>
      <c r="AK54" s="243"/>
      <c r="AL54" s="244"/>
      <c r="AM54" s="244"/>
      <c r="AN54" s="244"/>
      <c r="AO54" s="244"/>
      <c r="AP54" s="244"/>
      <c r="AQ54" s="245"/>
      <c r="AR54" s="243"/>
      <c r="AS54" s="244"/>
      <c r="AT54" s="245"/>
      <c r="AU54" s="642">
        <f t="shared" si="3"/>
        <v>0</v>
      </c>
      <c r="AV54" s="643"/>
      <c r="AW54" s="644">
        <f t="shared" si="1"/>
        <v>0</v>
      </c>
      <c r="AX54" s="645"/>
      <c r="AY54" s="616"/>
      <c r="AZ54" s="617"/>
      <c r="BA54" s="617"/>
      <c r="BB54" s="617"/>
      <c r="BC54" s="617"/>
      <c r="BD54" s="618"/>
    </row>
    <row r="55" spans="2:56" ht="40" customHeight="1">
      <c r="B55" s="242">
        <f t="shared" si="2"/>
        <v>43</v>
      </c>
      <c r="C55" s="634"/>
      <c r="D55" s="635"/>
      <c r="E55" s="636"/>
      <c r="F55" s="637"/>
      <c r="G55" s="636"/>
      <c r="H55" s="638"/>
      <c r="I55" s="638"/>
      <c r="J55" s="638"/>
      <c r="K55" s="637"/>
      <c r="L55" s="639"/>
      <c r="M55" s="640"/>
      <c r="N55" s="640"/>
      <c r="O55" s="641"/>
      <c r="P55" s="243"/>
      <c r="Q55" s="244"/>
      <c r="R55" s="244"/>
      <c r="S55" s="244"/>
      <c r="T55" s="244"/>
      <c r="U55" s="244"/>
      <c r="V55" s="245"/>
      <c r="W55" s="243"/>
      <c r="X55" s="244"/>
      <c r="Y55" s="244"/>
      <c r="Z55" s="244"/>
      <c r="AA55" s="244"/>
      <c r="AB55" s="244"/>
      <c r="AC55" s="245"/>
      <c r="AD55" s="243"/>
      <c r="AE55" s="244"/>
      <c r="AF55" s="244"/>
      <c r="AG55" s="244"/>
      <c r="AH55" s="244"/>
      <c r="AI55" s="244"/>
      <c r="AJ55" s="245"/>
      <c r="AK55" s="243"/>
      <c r="AL55" s="244"/>
      <c r="AM55" s="244"/>
      <c r="AN55" s="244"/>
      <c r="AO55" s="244"/>
      <c r="AP55" s="244"/>
      <c r="AQ55" s="245"/>
      <c r="AR55" s="243"/>
      <c r="AS55" s="244"/>
      <c r="AT55" s="245"/>
      <c r="AU55" s="642">
        <f t="shared" si="3"/>
        <v>0</v>
      </c>
      <c r="AV55" s="643"/>
      <c r="AW55" s="644">
        <f t="shared" si="1"/>
        <v>0</v>
      </c>
      <c r="AX55" s="645"/>
      <c r="AY55" s="616"/>
      <c r="AZ55" s="617"/>
      <c r="BA55" s="617"/>
      <c r="BB55" s="617"/>
      <c r="BC55" s="617"/>
      <c r="BD55" s="618"/>
    </row>
    <row r="56" spans="2:56" ht="40" customHeight="1">
      <c r="B56" s="242">
        <f t="shared" si="2"/>
        <v>44</v>
      </c>
      <c r="C56" s="634"/>
      <c r="D56" s="635"/>
      <c r="E56" s="636"/>
      <c r="F56" s="637"/>
      <c r="G56" s="636"/>
      <c r="H56" s="638"/>
      <c r="I56" s="638"/>
      <c r="J56" s="638"/>
      <c r="K56" s="637"/>
      <c r="L56" s="639"/>
      <c r="M56" s="640"/>
      <c r="N56" s="640"/>
      <c r="O56" s="641"/>
      <c r="P56" s="243"/>
      <c r="Q56" s="244"/>
      <c r="R56" s="244"/>
      <c r="S56" s="244"/>
      <c r="T56" s="244"/>
      <c r="U56" s="244"/>
      <c r="V56" s="245"/>
      <c r="W56" s="243"/>
      <c r="X56" s="244"/>
      <c r="Y56" s="244"/>
      <c r="Z56" s="244"/>
      <c r="AA56" s="244"/>
      <c r="AB56" s="244"/>
      <c r="AC56" s="245"/>
      <c r="AD56" s="243"/>
      <c r="AE56" s="244"/>
      <c r="AF56" s="244"/>
      <c r="AG56" s="244"/>
      <c r="AH56" s="244"/>
      <c r="AI56" s="244"/>
      <c r="AJ56" s="245"/>
      <c r="AK56" s="243"/>
      <c r="AL56" s="244"/>
      <c r="AM56" s="244"/>
      <c r="AN56" s="244"/>
      <c r="AO56" s="244"/>
      <c r="AP56" s="244"/>
      <c r="AQ56" s="245"/>
      <c r="AR56" s="243"/>
      <c r="AS56" s="244"/>
      <c r="AT56" s="245"/>
      <c r="AU56" s="642">
        <f t="shared" si="3"/>
        <v>0</v>
      </c>
      <c r="AV56" s="643"/>
      <c r="AW56" s="644">
        <f t="shared" si="1"/>
        <v>0</v>
      </c>
      <c r="AX56" s="645"/>
      <c r="AY56" s="616"/>
      <c r="AZ56" s="617"/>
      <c r="BA56" s="617"/>
      <c r="BB56" s="617"/>
      <c r="BC56" s="617"/>
      <c r="BD56" s="618"/>
    </row>
    <row r="57" spans="2:56" ht="40" customHeight="1">
      <c r="B57" s="242">
        <f t="shared" si="2"/>
        <v>45</v>
      </c>
      <c r="C57" s="634"/>
      <c r="D57" s="635"/>
      <c r="E57" s="636"/>
      <c r="F57" s="637"/>
      <c r="G57" s="636"/>
      <c r="H57" s="638"/>
      <c r="I57" s="638"/>
      <c r="J57" s="638"/>
      <c r="K57" s="637"/>
      <c r="L57" s="639"/>
      <c r="M57" s="640"/>
      <c r="N57" s="640"/>
      <c r="O57" s="641"/>
      <c r="P57" s="243"/>
      <c r="Q57" s="244"/>
      <c r="R57" s="244"/>
      <c r="S57" s="244"/>
      <c r="T57" s="244"/>
      <c r="U57" s="244"/>
      <c r="V57" s="245"/>
      <c r="W57" s="243"/>
      <c r="X57" s="244"/>
      <c r="Y57" s="244"/>
      <c r="Z57" s="244"/>
      <c r="AA57" s="244"/>
      <c r="AB57" s="244"/>
      <c r="AC57" s="245"/>
      <c r="AD57" s="243"/>
      <c r="AE57" s="244"/>
      <c r="AF57" s="244"/>
      <c r="AG57" s="244"/>
      <c r="AH57" s="244"/>
      <c r="AI57" s="244"/>
      <c r="AJ57" s="245"/>
      <c r="AK57" s="243"/>
      <c r="AL57" s="244"/>
      <c r="AM57" s="244"/>
      <c r="AN57" s="244"/>
      <c r="AO57" s="244"/>
      <c r="AP57" s="244"/>
      <c r="AQ57" s="245"/>
      <c r="AR57" s="243"/>
      <c r="AS57" s="244"/>
      <c r="AT57" s="245"/>
      <c r="AU57" s="642">
        <f t="shared" si="3"/>
        <v>0</v>
      </c>
      <c r="AV57" s="643"/>
      <c r="AW57" s="644">
        <f t="shared" si="1"/>
        <v>0</v>
      </c>
      <c r="AX57" s="645"/>
      <c r="AY57" s="616"/>
      <c r="AZ57" s="617"/>
      <c r="BA57" s="617"/>
      <c r="BB57" s="617"/>
      <c r="BC57" s="617"/>
      <c r="BD57" s="618"/>
    </row>
    <row r="58" spans="2:56" ht="40" customHeight="1">
      <c r="B58" s="242">
        <f t="shared" si="2"/>
        <v>46</v>
      </c>
      <c r="C58" s="634"/>
      <c r="D58" s="635"/>
      <c r="E58" s="636"/>
      <c r="F58" s="637"/>
      <c r="G58" s="636"/>
      <c r="H58" s="638"/>
      <c r="I58" s="638"/>
      <c r="J58" s="638"/>
      <c r="K58" s="637"/>
      <c r="L58" s="639"/>
      <c r="M58" s="640"/>
      <c r="N58" s="640"/>
      <c r="O58" s="641"/>
      <c r="P58" s="243"/>
      <c r="Q58" s="244"/>
      <c r="R58" s="244"/>
      <c r="S58" s="244"/>
      <c r="T58" s="244"/>
      <c r="U58" s="244"/>
      <c r="V58" s="245"/>
      <c r="W58" s="243"/>
      <c r="X58" s="244"/>
      <c r="Y58" s="244"/>
      <c r="Z58" s="244"/>
      <c r="AA58" s="244"/>
      <c r="AB58" s="244"/>
      <c r="AC58" s="245"/>
      <c r="AD58" s="243"/>
      <c r="AE58" s="244"/>
      <c r="AF58" s="244"/>
      <c r="AG58" s="244"/>
      <c r="AH58" s="244"/>
      <c r="AI58" s="244"/>
      <c r="AJ58" s="245"/>
      <c r="AK58" s="243"/>
      <c r="AL58" s="244"/>
      <c r="AM58" s="244"/>
      <c r="AN58" s="244"/>
      <c r="AO58" s="244"/>
      <c r="AP58" s="244"/>
      <c r="AQ58" s="245"/>
      <c r="AR58" s="243"/>
      <c r="AS58" s="244"/>
      <c r="AT58" s="245"/>
      <c r="AU58" s="642">
        <f t="shared" si="3"/>
        <v>0</v>
      </c>
      <c r="AV58" s="643"/>
      <c r="AW58" s="644">
        <f t="shared" si="1"/>
        <v>0</v>
      </c>
      <c r="AX58" s="645"/>
      <c r="AY58" s="616"/>
      <c r="AZ58" s="617"/>
      <c r="BA58" s="617"/>
      <c r="BB58" s="617"/>
      <c r="BC58" s="617"/>
      <c r="BD58" s="618"/>
    </row>
    <row r="59" spans="2:56" ht="40" customHeight="1">
      <c r="B59" s="242">
        <f t="shared" si="2"/>
        <v>47</v>
      </c>
      <c r="C59" s="634"/>
      <c r="D59" s="635"/>
      <c r="E59" s="636"/>
      <c r="F59" s="637"/>
      <c r="G59" s="636"/>
      <c r="H59" s="638"/>
      <c r="I59" s="638"/>
      <c r="J59" s="638"/>
      <c r="K59" s="637"/>
      <c r="L59" s="639"/>
      <c r="M59" s="640"/>
      <c r="N59" s="640"/>
      <c r="O59" s="641"/>
      <c r="P59" s="243"/>
      <c r="Q59" s="244"/>
      <c r="R59" s="244"/>
      <c r="S59" s="244"/>
      <c r="T59" s="244"/>
      <c r="U59" s="244"/>
      <c r="V59" s="245"/>
      <c r="W59" s="243"/>
      <c r="X59" s="244"/>
      <c r="Y59" s="244"/>
      <c r="Z59" s="244"/>
      <c r="AA59" s="244"/>
      <c r="AB59" s="244"/>
      <c r="AC59" s="245"/>
      <c r="AD59" s="243"/>
      <c r="AE59" s="244"/>
      <c r="AF59" s="244"/>
      <c r="AG59" s="244"/>
      <c r="AH59" s="244"/>
      <c r="AI59" s="244"/>
      <c r="AJ59" s="245"/>
      <c r="AK59" s="243"/>
      <c r="AL59" s="244"/>
      <c r="AM59" s="244"/>
      <c r="AN59" s="244"/>
      <c r="AO59" s="244"/>
      <c r="AP59" s="244"/>
      <c r="AQ59" s="245"/>
      <c r="AR59" s="243"/>
      <c r="AS59" s="244"/>
      <c r="AT59" s="245"/>
      <c r="AU59" s="642">
        <f t="shared" si="3"/>
        <v>0</v>
      </c>
      <c r="AV59" s="643"/>
      <c r="AW59" s="644">
        <f t="shared" si="1"/>
        <v>0</v>
      </c>
      <c r="AX59" s="645"/>
      <c r="AY59" s="616"/>
      <c r="AZ59" s="617"/>
      <c r="BA59" s="617"/>
      <c r="BB59" s="617"/>
      <c r="BC59" s="617"/>
      <c r="BD59" s="618"/>
    </row>
    <row r="60" spans="2:56" ht="40" customHeight="1">
      <c r="B60" s="242">
        <f t="shared" si="2"/>
        <v>48</v>
      </c>
      <c r="C60" s="634"/>
      <c r="D60" s="635"/>
      <c r="E60" s="636"/>
      <c r="F60" s="637"/>
      <c r="G60" s="636"/>
      <c r="H60" s="638"/>
      <c r="I60" s="638"/>
      <c r="J60" s="638"/>
      <c r="K60" s="637"/>
      <c r="L60" s="639"/>
      <c r="M60" s="640"/>
      <c r="N60" s="640"/>
      <c r="O60" s="641"/>
      <c r="P60" s="243"/>
      <c r="Q60" s="244"/>
      <c r="R60" s="244"/>
      <c r="S60" s="244"/>
      <c r="T60" s="244"/>
      <c r="U60" s="244"/>
      <c r="V60" s="245"/>
      <c r="W60" s="243"/>
      <c r="X60" s="244"/>
      <c r="Y60" s="244"/>
      <c r="Z60" s="244"/>
      <c r="AA60" s="244"/>
      <c r="AB60" s="244"/>
      <c r="AC60" s="245"/>
      <c r="AD60" s="243"/>
      <c r="AE60" s="244"/>
      <c r="AF60" s="244"/>
      <c r="AG60" s="244"/>
      <c r="AH60" s="244"/>
      <c r="AI60" s="244"/>
      <c r="AJ60" s="245"/>
      <c r="AK60" s="243"/>
      <c r="AL60" s="244"/>
      <c r="AM60" s="244"/>
      <c r="AN60" s="244"/>
      <c r="AO60" s="244"/>
      <c r="AP60" s="244"/>
      <c r="AQ60" s="245"/>
      <c r="AR60" s="243"/>
      <c r="AS60" s="244"/>
      <c r="AT60" s="245"/>
      <c r="AU60" s="642">
        <f t="shared" si="3"/>
        <v>0</v>
      </c>
      <c r="AV60" s="643"/>
      <c r="AW60" s="644">
        <f t="shared" si="1"/>
        <v>0</v>
      </c>
      <c r="AX60" s="645"/>
      <c r="AY60" s="616"/>
      <c r="AZ60" s="617"/>
      <c r="BA60" s="617"/>
      <c r="BB60" s="617"/>
      <c r="BC60" s="617"/>
      <c r="BD60" s="618"/>
    </row>
    <row r="61" spans="2:56" ht="40" customHeight="1">
      <c r="B61" s="242">
        <f t="shared" si="2"/>
        <v>49</v>
      </c>
      <c r="C61" s="634"/>
      <c r="D61" s="635"/>
      <c r="E61" s="636"/>
      <c r="F61" s="637"/>
      <c r="G61" s="636"/>
      <c r="H61" s="638"/>
      <c r="I61" s="638"/>
      <c r="J61" s="638"/>
      <c r="K61" s="637"/>
      <c r="L61" s="639"/>
      <c r="M61" s="640"/>
      <c r="N61" s="640"/>
      <c r="O61" s="641"/>
      <c r="P61" s="243"/>
      <c r="Q61" s="244"/>
      <c r="R61" s="244"/>
      <c r="S61" s="244"/>
      <c r="T61" s="244"/>
      <c r="U61" s="244"/>
      <c r="V61" s="245"/>
      <c r="W61" s="243"/>
      <c r="X61" s="244"/>
      <c r="Y61" s="244"/>
      <c r="Z61" s="244"/>
      <c r="AA61" s="244"/>
      <c r="AB61" s="244"/>
      <c r="AC61" s="245"/>
      <c r="AD61" s="243"/>
      <c r="AE61" s="244"/>
      <c r="AF61" s="244"/>
      <c r="AG61" s="244"/>
      <c r="AH61" s="244"/>
      <c r="AI61" s="244"/>
      <c r="AJ61" s="245"/>
      <c r="AK61" s="243"/>
      <c r="AL61" s="244"/>
      <c r="AM61" s="244"/>
      <c r="AN61" s="244"/>
      <c r="AO61" s="244"/>
      <c r="AP61" s="244"/>
      <c r="AQ61" s="245"/>
      <c r="AR61" s="243"/>
      <c r="AS61" s="244"/>
      <c r="AT61" s="245"/>
      <c r="AU61" s="642">
        <f t="shared" si="3"/>
        <v>0</v>
      </c>
      <c r="AV61" s="643"/>
      <c r="AW61" s="644">
        <f t="shared" si="1"/>
        <v>0</v>
      </c>
      <c r="AX61" s="645"/>
      <c r="AY61" s="616"/>
      <c r="AZ61" s="617"/>
      <c r="BA61" s="617"/>
      <c r="BB61" s="617"/>
      <c r="BC61" s="617"/>
      <c r="BD61" s="618"/>
    </row>
    <row r="62" spans="2:56" ht="40" customHeight="1">
      <c r="B62" s="242">
        <f t="shared" si="2"/>
        <v>50</v>
      </c>
      <c r="C62" s="634"/>
      <c r="D62" s="635"/>
      <c r="E62" s="636"/>
      <c r="F62" s="637"/>
      <c r="G62" s="636"/>
      <c r="H62" s="638"/>
      <c r="I62" s="638"/>
      <c r="J62" s="638"/>
      <c r="K62" s="637"/>
      <c r="L62" s="639"/>
      <c r="M62" s="640"/>
      <c r="N62" s="640"/>
      <c r="O62" s="641"/>
      <c r="P62" s="243"/>
      <c r="Q62" s="244"/>
      <c r="R62" s="244"/>
      <c r="S62" s="244"/>
      <c r="T62" s="244"/>
      <c r="U62" s="244"/>
      <c r="V62" s="245"/>
      <c r="W62" s="243"/>
      <c r="X62" s="244"/>
      <c r="Y62" s="244"/>
      <c r="Z62" s="244"/>
      <c r="AA62" s="244"/>
      <c r="AB62" s="244"/>
      <c r="AC62" s="245"/>
      <c r="AD62" s="243"/>
      <c r="AE62" s="244"/>
      <c r="AF62" s="244"/>
      <c r="AG62" s="244"/>
      <c r="AH62" s="244"/>
      <c r="AI62" s="244"/>
      <c r="AJ62" s="245"/>
      <c r="AK62" s="243"/>
      <c r="AL62" s="244"/>
      <c r="AM62" s="244"/>
      <c r="AN62" s="244"/>
      <c r="AO62" s="244"/>
      <c r="AP62" s="244"/>
      <c r="AQ62" s="245"/>
      <c r="AR62" s="243"/>
      <c r="AS62" s="244"/>
      <c r="AT62" s="245"/>
      <c r="AU62" s="642">
        <f t="shared" si="3"/>
        <v>0</v>
      </c>
      <c r="AV62" s="643"/>
      <c r="AW62" s="644">
        <f t="shared" si="1"/>
        <v>0</v>
      </c>
      <c r="AX62" s="645"/>
      <c r="AY62" s="616"/>
      <c r="AZ62" s="617"/>
      <c r="BA62" s="617"/>
      <c r="BB62" s="617"/>
      <c r="BC62" s="617"/>
      <c r="BD62" s="618"/>
    </row>
    <row r="63" spans="2:56" ht="40" customHeight="1">
      <c r="B63" s="242">
        <f t="shared" si="2"/>
        <v>51</v>
      </c>
      <c r="C63" s="634"/>
      <c r="D63" s="635"/>
      <c r="E63" s="636"/>
      <c r="F63" s="637"/>
      <c r="G63" s="636"/>
      <c r="H63" s="638"/>
      <c r="I63" s="638"/>
      <c r="J63" s="638"/>
      <c r="K63" s="637"/>
      <c r="L63" s="639"/>
      <c r="M63" s="640"/>
      <c r="N63" s="640"/>
      <c r="O63" s="641"/>
      <c r="P63" s="243"/>
      <c r="Q63" s="244"/>
      <c r="R63" s="244"/>
      <c r="S63" s="244"/>
      <c r="T63" s="244"/>
      <c r="U63" s="244"/>
      <c r="V63" s="245"/>
      <c r="W63" s="243"/>
      <c r="X63" s="244"/>
      <c r="Y63" s="244"/>
      <c r="Z63" s="244"/>
      <c r="AA63" s="244"/>
      <c r="AB63" s="244"/>
      <c r="AC63" s="245"/>
      <c r="AD63" s="243"/>
      <c r="AE63" s="244"/>
      <c r="AF63" s="244"/>
      <c r="AG63" s="244"/>
      <c r="AH63" s="244"/>
      <c r="AI63" s="244"/>
      <c r="AJ63" s="245"/>
      <c r="AK63" s="243"/>
      <c r="AL63" s="244"/>
      <c r="AM63" s="244"/>
      <c r="AN63" s="244"/>
      <c r="AO63" s="244"/>
      <c r="AP63" s="244"/>
      <c r="AQ63" s="245"/>
      <c r="AR63" s="243"/>
      <c r="AS63" s="244"/>
      <c r="AT63" s="245"/>
      <c r="AU63" s="642">
        <f t="shared" si="3"/>
        <v>0</v>
      </c>
      <c r="AV63" s="643"/>
      <c r="AW63" s="644">
        <f t="shared" si="1"/>
        <v>0</v>
      </c>
      <c r="AX63" s="645"/>
      <c r="AY63" s="616"/>
      <c r="AZ63" s="617"/>
      <c r="BA63" s="617"/>
      <c r="BB63" s="617"/>
      <c r="BC63" s="617"/>
      <c r="BD63" s="618"/>
    </row>
    <row r="64" spans="2:56" ht="40" customHeight="1">
      <c r="B64" s="242">
        <f t="shared" si="2"/>
        <v>52</v>
      </c>
      <c r="C64" s="634"/>
      <c r="D64" s="635"/>
      <c r="E64" s="636"/>
      <c r="F64" s="637"/>
      <c r="G64" s="636"/>
      <c r="H64" s="638"/>
      <c r="I64" s="638"/>
      <c r="J64" s="638"/>
      <c r="K64" s="637"/>
      <c r="L64" s="639"/>
      <c r="M64" s="640"/>
      <c r="N64" s="640"/>
      <c r="O64" s="641"/>
      <c r="P64" s="243"/>
      <c r="Q64" s="244"/>
      <c r="R64" s="244"/>
      <c r="S64" s="244"/>
      <c r="T64" s="244"/>
      <c r="U64" s="244"/>
      <c r="V64" s="245"/>
      <c r="W64" s="243"/>
      <c r="X64" s="244"/>
      <c r="Y64" s="244"/>
      <c r="Z64" s="244"/>
      <c r="AA64" s="244"/>
      <c r="AB64" s="244"/>
      <c r="AC64" s="245"/>
      <c r="AD64" s="243"/>
      <c r="AE64" s="244"/>
      <c r="AF64" s="244"/>
      <c r="AG64" s="244"/>
      <c r="AH64" s="244"/>
      <c r="AI64" s="244"/>
      <c r="AJ64" s="245"/>
      <c r="AK64" s="243"/>
      <c r="AL64" s="244"/>
      <c r="AM64" s="244"/>
      <c r="AN64" s="244"/>
      <c r="AO64" s="244"/>
      <c r="AP64" s="244"/>
      <c r="AQ64" s="245"/>
      <c r="AR64" s="243"/>
      <c r="AS64" s="244"/>
      <c r="AT64" s="245"/>
      <c r="AU64" s="642">
        <f t="shared" si="3"/>
        <v>0</v>
      </c>
      <c r="AV64" s="643"/>
      <c r="AW64" s="644">
        <f t="shared" si="1"/>
        <v>0</v>
      </c>
      <c r="AX64" s="645"/>
      <c r="AY64" s="616"/>
      <c r="AZ64" s="617"/>
      <c r="BA64" s="617"/>
      <c r="BB64" s="617"/>
      <c r="BC64" s="617"/>
      <c r="BD64" s="618"/>
    </row>
    <row r="65" spans="2:56" ht="40" customHeight="1">
      <c r="B65" s="242">
        <f t="shared" si="2"/>
        <v>53</v>
      </c>
      <c r="C65" s="634"/>
      <c r="D65" s="635"/>
      <c r="E65" s="636"/>
      <c r="F65" s="637"/>
      <c r="G65" s="636"/>
      <c r="H65" s="638"/>
      <c r="I65" s="638"/>
      <c r="J65" s="638"/>
      <c r="K65" s="637"/>
      <c r="L65" s="639"/>
      <c r="M65" s="640"/>
      <c r="N65" s="640"/>
      <c r="O65" s="641"/>
      <c r="P65" s="243"/>
      <c r="Q65" s="244"/>
      <c r="R65" s="244"/>
      <c r="S65" s="244"/>
      <c r="T65" s="244"/>
      <c r="U65" s="244"/>
      <c r="V65" s="245"/>
      <c r="W65" s="243"/>
      <c r="X65" s="244"/>
      <c r="Y65" s="244"/>
      <c r="Z65" s="244"/>
      <c r="AA65" s="244"/>
      <c r="AB65" s="244"/>
      <c r="AC65" s="245"/>
      <c r="AD65" s="243"/>
      <c r="AE65" s="244"/>
      <c r="AF65" s="244"/>
      <c r="AG65" s="244"/>
      <c r="AH65" s="244"/>
      <c r="AI65" s="244"/>
      <c r="AJ65" s="245"/>
      <c r="AK65" s="243"/>
      <c r="AL65" s="244"/>
      <c r="AM65" s="244"/>
      <c r="AN65" s="244"/>
      <c r="AO65" s="244"/>
      <c r="AP65" s="244"/>
      <c r="AQ65" s="245"/>
      <c r="AR65" s="243"/>
      <c r="AS65" s="244"/>
      <c r="AT65" s="245"/>
      <c r="AU65" s="642">
        <f t="shared" si="3"/>
        <v>0</v>
      </c>
      <c r="AV65" s="643"/>
      <c r="AW65" s="644">
        <f t="shared" si="1"/>
        <v>0</v>
      </c>
      <c r="AX65" s="645"/>
      <c r="AY65" s="616"/>
      <c r="AZ65" s="617"/>
      <c r="BA65" s="617"/>
      <c r="BB65" s="617"/>
      <c r="BC65" s="617"/>
      <c r="BD65" s="618"/>
    </row>
    <row r="66" spans="2:56" ht="40" customHeight="1">
      <c r="B66" s="242">
        <f t="shared" si="2"/>
        <v>54</v>
      </c>
      <c r="C66" s="634"/>
      <c r="D66" s="635"/>
      <c r="E66" s="636"/>
      <c r="F66" s="637"/>
      <c r="G66" s="636"/>
      <c r="H66" s="638"/>
      <c r="I66" s="638"/>
      <c r="J66" s="638"/>
      <c r="K66" s="637"/>
      <c r="L66" s="639"/>
      <c r="M66" s="640"/>
      <c r="N66" s="640"/>
      <c r="O66" s="641"/>
      <c r="P66" s="243"/>
      <c r="Q66" s="244"/>
      <c r="R66" s="244"/>
      <c r="S66" s="244"/>
      <c r="T66" s="244"/>
      <c r="U66" s="244"/>
      <c r="V66" s="245"/>
      <c r="W66" s="243"/>
      <c r="X66" s="244"/>
      <c r="Y66" s="244"/>
      <c r="Z66" s="244"/>
      <c r="AA66" s="244"/>
      <c r="AB66" s="244"/>
      <c r="AC66" s="245"/>
      <c r="AD66" s="243"/>
      <c r="AE66" s="244"/>
      <c r="AF66" s="244"/>
      <c r="AG66" s="244"/>
      <c r="AH66" s="244"/>
      <c r="AI66" s="244"/>
      <c r="AJ66" s="245"/>
      <c r="AK66" s="243"/>
      <c r="AL66" s="244"/>
      <c r="AM66" s="244"/>
      <c r="AN66" s="244"/>
      <c r="AO66" s="244"/>
      <c r="AP66" s="244"/>
      <c r="AQ66" s="245"/>
      <c r="AR66" s="243"/>
      <c r="AS66" s="244"/>
      <c r="AT66" s="245"/>
      <c r="AU66" s="642">
        <f t="shared" si="3"/>
        <v>0</v>
      </c>
      <c r="AV66" s="643"/>
      <c r="AW66" s="644">
        <f t="shared" si="1"/>
        <v>0</v>
      </c>
      <c r="AX66" s="645"/>
      <c r="AY66" s="616"/>
      <c r="AZ66" s="617"/>
      <c r="BA66" s="617"/>
      <c r="BB66" s="617"/>
      <c r="BC66" s="617"/>
      <c r="BD66" s="618"/>
    </row>
    <row r="67" spans="2:56" ht="40" customHeight="1">
      <c r="B67" s="242">
        <f t="shared" si="2"/>
        <v>55</v>
      </c>
      <c r="C67" s="634"/>
      <c r="D67" s="635"/>
      <c r="E67" s="636"/>
      <c r="F67" s="637"/>
      <c r="G67" s="636"/>
      <c r="H67" s="638"/>
      <c r="I67" s="638"/>
      <c r="J67" s="638"/>
      <c r="K67" s="637"/>
      <c r="L67" s="639"/>
      <c r="M67" s="640"/>
      <c r="N67" s="640"/>
      <c r="O67" s="641"/>
      <c r="P67" s="243"/>
      <c r="Q67" s="244"/>
      <c r="R67" s="244"/>
      <c r="S67" s="244"/>
      <c r="T67" s="244"/>
      <c r="U67" s="244"/>
      <c r="V67" s="245"/>
      <c r="W67" s="243"/>
      <c r="X67" s="244"/>
      <c r="Y67" s="244"/>
      <c r="Z67" s="244"/>
      <c r="AA67" s="244"/>
      <c r="AB67" s="244"/>
      <c r="AC67" s="245"/>
      <c r="AD67" s="243"/>
      <c r="AE67" s="244"/>
      <c r="AF67" s="244"/>
      <c r="AG67" s="244"/>
      <c r="AH67" s="244"/>
      <c r="AI67" s="244"/>
      <c r="AJ67" s="245"/>
      <c r="AK67" s="243"/>
      <c r="AL67" s="244"/>
      <c r="AM67" s="244"/>
      <c r="AN67" s="244"/>
      <c r="AO67" s="244"/>
      <c r="AP67" s="244"/>
      <c r="AQ67" s="245"/>
      <c r="AR67" s="243"/>
      <c r="AS67" s="244"/>
      <c r="AT67" s="245"/>
      <c r="AU67" s="642">
        <f t="shared" si="3"/>
        <v>0</v>
      </c>
      <c r="AV67" s="643"/>
      <c r="AW67" s="644">
        <f t="shared" si="1"/>
        <v>0</v>
      </c>
      <c r="AX67" s="645"/>
      <c r="AY67" s="616"/>
      <c r="AZ67" s="617"/>
      <c r="BA67" s="617"/>
      <c r="BB67" s="617"/>
      <c r="BC67" s="617"/>
      <c r="BD67" s="618"/>
    </row>
    <row r="68" spans="2:56" ht="40" customHeight="1">
      <c r="B68" s="242">
        <f t="shared" si="2"/>
        <v>56</v>
      </c>
      <c r="C68" s="634"/>
      <c r="D68" s="635"/>
      <c r="E68" s="636"/>
      <c r="F68" s="637"/>
      <c r="G68" s="636"/>
      <c r="H68" s="638"/>
      <c r="I68" s="638"/>
      <c r="J68" s="638"/>
      <c r="K68" s="637"/>
      <c r="L68" s="639"/>
      <c r="M68" s="640"/>
      <c r="N68" s="640"/>
      <c r="O68" s="641"/>
      <c r="P68" s="276"/>
      <c r="Q68" s="277"/>
      <c r="R68" s="277"/>
      <c r="S68" s="277"/>
      <c r="T68" s="277"/>
      <c r="U68" s="277"/>
      <c r="V68" s="278"/>
      <c r="W68" s="276"/>
      <c r="X68" s="277"/>
      <c r="Y68" s="277"/>
      <c r="Z68" s="277"/>
      <c r="AA68" s="277"/>
      <c r="AB68" s="277"/>
      <c r="AC68" s="278"/>
      <c r="AD68" s="276"/>
      <c r="AE68" s="277"/>
      <c r="AF68" s="277"/>
      <c r="AG68" s="277"/>
      <c r="AH68" s="277"/>
      <c r="AI68" s="277"/>
      <c r="AJ68" s="278"/>
      <c r="AK68" s="276"/>
      <c r="AL68" s="277"/>
      <c r="AM68" s="277"/>
      <c r="AN68" s="277"/>
      <c r="AO68" s="277"/>
      <c r="AP68" s="277"/>
      <c r="AQ68" s="278"/>
      <c r="AR68" s="276"/>
      <c r="AS68" s="277"/>
      <c r="AT68" s="278"/>
      <c r="AU68" s="642">
        <f t="shared" si="3"/>
        <v>0</v>
      </c>
      <c r="AV68" s="643"/>
      <c r="AW68" s="644">
        <f t="shared" si="1"/>
        <v>0</v>
      </c>
      <c r="AX68" s="645"/>
      <c r="AY68" s="616"/>
      <c r="AZ68" s="617"/>
      <c r="BA68" s="617"/>
      <c r="BB68" s="617"/>
      <c r="BC68" s="617"/>
      <c r="BD68" s="618"/>
    </row>
    <row r="69" spans="2:56" ht="40" customHeight="1">
      <c r="B69" s="242">
        <f t="shared" si="2"/>
        <v>57</v>
      </c>
      <c r="C69" s="634"/>
      <c r="D69" s="635"/>
      <c r="E69" s="636"/>
      <c r="F69" s="637"/>
      <c r="G69" s="636"/>
      <c r="H69" s="638"/>
      <c r="I69" s="638"/>
      <c r="J69" s="638"/>
      <c r="K69" s="637"/>
      <c r="L69" s="639"/>
      <c r="M69" s="640"/>
      <c r="N69" s="640"/>
      <c r="O69" s="641"/>
      <c r="P69" s="243"/>
      <c r="Q69" s="244"/>
      <c r="R69" s="244"/>
      <c r="S69" s="244"/>
      <c r="T69" s="244"/>
      <c r="U69" s="244"/>
      <c r="V69" s="245"/>
      <c r="W69" s="243"/>
      <c r="X69" s="244"/>
      <c r="Y69" s="244"/>
      <c r="Z69" s="244"/>
      <c r="AA69" s="244"/>
      <c r="AB69" s="244"/>
      <c r="AC69" s="245"/>
      <c r="AD69" s="243"/>
      <c r="AE69" s="244"/>
      <c r="AF69" s="244"/>
      <c r="AG69" s="244"/>
      <c r="AH69" s="244"/>
      <c r="AI69" s="244"/>
      <c r="AJ69" s="245"/>
      <c r="AK69" s="243"/>
      <c r="AL69" s="244"/>
      <c r="AM69" s="244"/>
      <c r="AN69" s="244"/>
      <c r="AO69" s="244"/>
      <c r="AP69" s="244"/>
      <c r="AQ69" s="245"/>
      <c r="AR69" s="243"/>
      <c r="AS69" s="244"/>
      <c r="AT69" s="245"/>
      <c r="AU69" s="642">
        <f t="shared" si="3"/>
        <v>0</v>
      </c>
      <c r="AV69" s="643"/>
      <c r="AW69" s="644">
        <f t="shared" si="1"/>
        <v>0</v>
      </c>
      <c r="AX69" s="645"/>
      <c r="AY69" s="616"/>
      <c r="AZ69" s="617"/>
      <c r="BA69" s="617"/>
      <c r="BB69" s="617"/>
      <c r="BC69" s="617"/>
      <c r="BD69" s="618"/>
    </row>
    <row r="70" spans="2:56" ht="40" customHeight="1">
      <c r="B70" s="242">
        <f t="shared" si="2"/>
        <v>58</v>
      </c>
      <c r="C70" s="634"/>
      <c r="D70" s="635"/>
      <c r="E70" s="636"/>
      <c r="F70" s="637"/>
      <c r="G70" s="636"/>
      <c r="H70" s="638"/>
      <c r="I70" s="638"/>
      <c r="J70" s="638"/>
      <c r="K70" s="637"/>
      <c r="L70" s="639"/>
      <c r="M70" s="640"/>
      <c r="N70" s="640"/>
      <c r="O70" s="641"/>
      <c r="P70" s="243"/>
      <c r="Q70" s="244"/>
      <c r="R70" s="244"/>
      <c r="S70" s="244"/>
      <c r="T70" s="244"/>
      <c r="U70" s="244"/>
      <c r="V70" s="245"/>
      <c r="W70" s="243"/>
      <c r="X70" s="244"/>
      <c r="Y70" s="244"/>
      <c r="Z70" s="244"/>
      <c r="AA70" s="244"/>
      <c r="AB70" s="244"/>
      <c r="AC70" s="245"/>
      <c r="AD70" s="243"/>
      <c r="AE70" s="244"/>
      <c r="AF70" s="244"/>
      <c r="AG70" s="244"/>
      <c r="AH70" s="244"/>
      <c r="AI70" s="244"/>
      <c r="AJ70" s="245"/>
      <c r="AK70" s="243"/>
      <c r="AL70" s="244"/>
      <c r="AM70" s="244"/>
      <c r="AN70" s="244"/>
      <c r="AO70" s="244"/>
      <c r="AP70" s="244"/>
      <c r="AQ70" s="245"/>
      <c r="AR70" s="243"/>
      <c r="AS70" s="244"/>
      <c r="AT70" s="245"/>
      <c r="AU70" s="642">
        <f t="shared" si="3"/>
        <v>0</v>
      </c>
      <c r="AV70" s="643"/>
      <c r="AW70" s="644">
        <f t="shared" si="1"/>
        <v>0</v>
      </c>
      <c r="AX70" s="645"/>
      <c r="AY70" s="616"/>
      <c r="AZ70" s="617"/>
      <c r="BA70" s="617"/>
      <c r="BB70" s="617"/>
      <c r="BC70" s="617"/>
      <c r="BD70" s="618"/>
    </row>
    <row r="71" spans="2:56" ht="40" customHeight="1">
      <c r="B71" s="242">
        <f t="shared" si="2"/>
        <v>59</v>
      </c>
      <c r="C71" s="634"/>
      <c r="D71" s="635"/>
      <c r="E71" s="636"/>
      <c r="F71" s="637"/>
      <c r="G71" s="636"/>
      <c r="H71" s="638"/>
      <c r="I71" s="638"/>
      <c r="J71" s="638"/>
      <c r="K71" s="637"/>
      <c r="L71" s="639"/>
      <c r="M71" s="640"/>
      <c r="N71" s="640"/>
      <c r="O71" s="641"/>
      <c r="P71" s="243"/>
      <c r="Q71" s="244"/>
      <c r="R71" s="244"/>
      <c r="S71" s="244"/>
      <c r="T71" s="244"/>
      <c r="U71" s="244"/>
      <c r="V71" s="245"/>
      <c r="W71" s="243"/>
      <c r="X71" s="244"/>
      <c r="Y71" s="244"/>
      <c r="Z71" s="244"/>
      <c r="AA71" s="244"/>
      <c r="AB71" s="244"/>
      <c r="AC71" s="245"/>
      <c r="AD71" s="243"/>
      <c r="AE71" s="244"/>
      <c r="AF71" s="244"/>
      <c r="AG71" s="244"/>
      <c r="AH71" s="244"/>
      <c r="AI71" s="244"/>
      <c r="AJ71" s="245"/>
      <c r="AK71" s="243"/>
      <c r="AL71" s="244"/>
      <c r="AM71" s="244"/>
      <c r="AN71" s="244"/>
      <c r="AO71" s="244"/>
      <c r="AP71" s="244"/>
      <c r="AQ71" s="245"/>
      <c r="AR71" s="243"/>
      <c r="AS71" s="244"/>
      <c r="AT71" s="245"/>
      <c r="AU71" s="642">
        <f t="shared" si="3"/>
        <v>0</v>
      </c>
      <c r="AV71" s="643"/>
      <c r="AW71" s="644">
        <f t="shared" si="1"/>
        <v>0</v>
      </c>
      <c r="AX71" s="645"/>
      <c r="AY71" s="616"/>
      <c r="AZ71" s="617"/>
      <c r="BA71" s="617"/>
      <c r="BB71" s="617"/>
      <c r="BC71" s="617"/>
      <c r="BD71" s="618"/>
    </row>
    <row r="72" spans="2:56" ht="40" customHeight="1">
      <c r="B72" s="242">
        <f t="shared" si="2"/>
        <v>60</v>
      </c>
      <c r="C72" s="634"/>
      <c r="D72" s="635"/>
      <c r="E72" s="636"/>
      <c r="F72" s="637"/>
      <c r="G72" s="636"/>
      <c r="H72" s="638"/>
      <c r="I72" s="638"/>
      <c r="J72" s="638"/>
      <c r="K72" s="637"/>
      <c r="L72" s="639"/>
      <c r="M72" s="640"/>
      <c r="N72" s="640"/>
      <c r="O72" s="641"/>
      <c r="P72" s="243"/>
      <c r="Q72" s="244"/>
      <c r="R72" s="244"/>
      <c r="S72" s="244"/>
      <c r="T72" s="244"/>
      <c r="U72" s="244"/>
      <c r="V72" s="245"/>
      <c r="W72" s="243"/>
      <c r="X72" s="244"/>
      <c r="Y72" s="244"/>
      <c r="Z72" s="244"/>
      <c r="AA72" s="244"/>
      <c r="AB72" s="244"/>
      <c r="AC72" s="245"/>
      <c r="AD72" s="243"/>
      <c r="AE72" s="244"/>
      <c r="AF72" s="244"/>
      <c r="AG72" s="244"/>
      <c r="AH72" s="244"/>
      <c r="AI72" s="244"/>
      <c r="AJ72" s="245"/>
      <c r="AK72" s="243"/>
      <c r="AL72" s="244"/>
      <c r="AM72" s="244"/>
      <c r="AN72" s="244"/>
      <c r="AO72" s="244"/>
      <c r="AP72" s="244"/>
      <c r="AQ72" s="245"/>
      <c r="AR72" s="243"/>
      <c r="AS72" s="244"/>
      <c r="AT72" s="245"/>
      <c r="AU72" s="642">
        <f t="shared" si="3"/>
        <v>0</v>
      </c>
      <c r="AV72" s="643"/>
      <c r="AW72" s="644">
        <f t="shared" si="1"/>
        <v>0</v>
      </c>
      <c r="AX72" s="645"/>
      <c r="AY72" s="616"/>
      <c r="AZ72" s="617"/>
      <c r="BA72" s="617"/>
      <c r="BB72" s="617"/>
      <c r="BC72" s="617"/>
      <c r="BD72" s="618"/>
    </row>
    <row r="73" spans="2:56" ht="40" customHeight="1">
      <c r="B73" s="242">
        <f t="shared" si="2"/>
        <v>61</v>
      </c>
      <c r="C73" s="634"/>
      <c r="D73" s="635"/>
      <c r="E73" s="636"/>
      <c r="F73" s="637"/>
      <c r="G73" s="636"/>
      <c r="H73" s="638"/>
      <c r="I73" s="638"/>
      <c r="J73" s="638"/>
      <c r="K73" s="637"/>
      <c r="L73" s="639"/>
      <c r="M73" s="640"/>
      <c r="N73" s="640"/>
      <c r="O73" s="641"/>
      <c r="P73" s="243"/>
      <c r="Q73" s="244"/>
      <c r="R73" s="244"/>
      <c r="S73" s="244"/>
      <c r="T73" s="244"/>
      <c r="U73" s="244"/>
      <c r="V73" s="245"/>
      <c r="W73" s="243"/>
      <c r="X73" s="244"/>
      <c r="Y73" s="244"/>
      <c r="Z73" s="244"/>
      <c r="AA73" s="244"/>
      <c r="AB73" s="244"/>
      <c r="AC73" s="245"/>
      <c r="AD73" s="243"/>
      <c r="AE73" s="244"/>
      <c r="AF73" s="244"/>
      <c r="AG73" s="244"/>
      <c r="AH73" s="244"/>
      <c r="AI73" s="244"/>
      <c r="AJ73" s="245"/>
      <c r="AK73" s="243"/>
      <c r="AL73" s="244"/>
      <c r="AM73" s="244"/>
      <c r="AN73" s="244"/>
      <c r="AO73" s="244"/>
      <c r="AP73" s="244"/>
      <c r="AQ73" s="245"/>
      <c r="AR73" s="243"/>
      <c r="AS73" s="244"/>
      <c r="AT73" s="245"/>
      <c r="AU73" s="642">
        <f t="shared" si="3"/>
        <v>0</v>
      </c>
      <c r="AV73" s="643"/>
      <c r="AW73" s="644">
        <f t="shared" si="1"/>
        <v>0</v>
      </c>
      <c r="AX73" s="645"/>
      <c r="AY73" s="616"/>
      <c r="AZ73" s="617"/>
      <c r="BA73" s="617"/>
      <c r="BB73" s="617"/>
      <c r="BC73" s="617"/>
      <c r="BD73" s="618"/>
    </row>
    <row r="74" spans="2:56" ht="40" customHeight="1">
      <c r="B74" s="242">
        <f t="shared" si="2"/>
        <v>62</v>
      </c>
      <c r="C74" s="634"/>
      <c r="D74" s="635"/>
      <c r="E74" s="636"/>
      <c r="F74" s="637"/>
      <c r="G74" s="636"/>
      <c r="H74" s="638"/>
      <c r="I74" s="638"/>
      <c r="J74" s="638"/>
      <c r="K74" s="637"/>
      <c r="L74" s="639"/>
      <c r="M74" s="640"/>
      <c r="N74" s="640"/>
      <c r="O74" s="641"/>
      <c r="P74" s="243"/>
      <c r="Q74" s="244"/>
      <c r="R74" s="244"/>
      <c r="S74" s="244"/>
      <c r="T74" s="244"/>
      <c r="U74" s="244"/>
      <c r="V74" s="245"/>
      <c r="W74" s="243"/>
      <c r="X74" s="244"/>
      <c r="Y74" s="244"/>
      <c r="Z74" s="244"/>
      <c r="AA74" s="244"/>
      <c r="AB74" s="244"/>
      <c r="AC74" s="245"/>
      <c r="AD74" s="243"/>
      <c r="AE74" s="244"/>
      <c r="AF74" s="244"/>
      <c r="AG74" s="244"/>
      <c r="AH74" s="244"/>
      <c r="AI74" s="244"/>
      <c r="AJ74" s="245"/>
      <c r="AK74" s="243"/>
      <c r="AL74" s="244"/>
      <c r="AM74" s="244"/>
      <c r="AN74" s="244"/>
      <c r="AO74" s="244"/>
      <c r="AP74" s="244"/>
      <c r="AQ74" s="245"/>
      <c r="AR74" s="243"/>
      <c r="AS74" s="244"/>
      <c r="AT74" s="245"/>
      <c r="AU74" s="642">
        <f t="shared" si="3"/>
        <v>0</v>
      </c>
      <c r="AV74" s="643"/>
      <c r="AW74" s="644">
        <f t="shared" si="1"/>
        <v>0</v>
      </c>
      <c r="AX74" s="645"/>
      <c r="AY74" s="616"/>
      <c r="AZ74" s="617"/>
      <c r="BA74" s="617"/>
      <c r="BB74" s="617"/>
      <c r="BC74" s="617"/>
      <c r="BD74" s="618"/>
    </row>
    <row r="75" spans="2:56" ht="40" customHeight="1">
      <c r="B75" s="242">
        <f t="shared" si="2"/>
        <v>63</v>
      </c>
      <c r="C75" s="634"/>
      <c r="D75" s="635"/>
      <c r="E75" s="636"/>
      <c r="F75" s="637"/>
      <c r="G75" s="636"/>
      <c r="H75" s="638"/>
      <c r="I75" s="638"/>
      <c r="J75" s="638"/>
      <c r="K75" s="637"/>
      <c r="L75" s="639"/>
      <c r="M75" s="640"/>
      <c r="N75" s="640"/>
      <c r="O75" s="641"/>
      <c r="P75" s="243"/>
      <c r="Q75" s="244"/>
      <c r="R75" s="244"/>
      <c r="S75" s="244"/>
      <c r="T75" s="244"/>
      <c r="U75" s="244"/>
      <c r="V75" s="245"/>
      <c r="W75" s="243"/>
      <c r="X75" s="244"/>
      <c r="Y75" s="244"/>
      <c r="Z75" s="244"/>
      <c r="AA75" s="244"/>
      <c r="AB75" s="244"/>
      <c r="AC75" s="245"/>
      <c r="AD75" s="243"/>
      <c r="AE75" s="244"/>
      <c r="AF75" s="244"/>
      <c r="AG75" s="244"/>
      <c r="AH75" s="244"/>
      <c r="AI75" s="244"/>
      <c r="AJ75" s="245"/>
      <c r="AK75" s="243"/>
      <c r="AL75" s="244"/>
      <c r="AM75" s="244"/>
      <c r="AN75" s="244"/>
      <c r="AO75" s="244"/>
      <c r="AP75" s="244"/>
      <c r="AQ75" s="245"/>
      <c r="AR75" s="243"/>
      <c r="AS75" s="244"/>
      <c r="AT75" s="245"/>
      <c r="AU75" s="642">
        <f t="shared" si="3"/>
        <v>0</v>
      </c>
      <c r="AV75" s="643"/>
      <c r="AW75" s="644">
        <f t="shared" si="1"/>
        <v>0</v>
      </c>
      <c r="AX75" s="645"/>
      <c r="AY75" s="616"/>
      <c r="AZ75" s="617"/>
      <c r="BA75" s="617"/>
      <c r="BB75" s="617"/>
      <c r="BC75" s="617"/>
      <c r="BD75" s="618"/>
    </row>
    <row r="76" spans="2:56" ht="40" customHeight="1">
      <c r="B76" s="242">
        <f t="shared" si="2"/>
        <v>64</v>
      </c>
      <c r="C76" s="634"/>
      <c r="D76" s="635"/>
      <c r="E76" s="636"/>
      <c r="F76" s="637"/>
      <c r="G76" s="636"/>
      <c r="H76" s="638"/>
      <c r="I76" s="638"/>
      <c r="J76" s="638"/>
      <c r="K76" s="637"/>
      <c r="L76" s="639"/>
      <c r="M76" s="640"/>
      <c r="N76" s="640"/>
      <c r="O76" s="641"/>
      <c r="P76" s="243"/>
      <c r="Q76" s="244"/>
      <c r="R76" s="244"/>
      <c r="S76" s="244"/>
      <c r="T76" s="244"/>
      <c r="U76" s="244"/>
      <c r="V76" s="245"/>
      <c r="W76" s="243"/>
      <c r="X76" s="244"/>
      <c r="Y76" s="244"/>
      <c r="Z76" s="244"/>
      <c r="AA76" s="244"/>
      <c r="AB76" s="244"/>
      <c r="AC76" s="245"/>
      <c r="AD76" s="243"/>
      <c r="AE76" s="244"/>
      <c r="AF76" s="244"/>
      <c r="AG76" s="244"/>
      <c r="AH76" s="244"/>
      <c r="AI76" s="244"/>
      <c r="AJ76" s="245"/>
      <c r="AK76" s="243"/>
      <c r="AL76" s="244"/>
      <c r="AM76" s="244"/>
      <c r="AN76" s="244"/>
      <c r="AO76" s="244"/>
      <c r="AP76" s="244"/>
      <c r="AQ76" s="245"/>
      <c r="AR76" s="243"/>
      <c r="AS76" s="244"/>
      <c r="AT76" s="245"/>
      <c r="AU76" s="642">
        <f t="shared" si="3"/>
        <v>0</v>
      </c>
      <c r="AV76" s="643"/>
      <c r="AW76" s="644">
        <f t="shared" si="1"/>
        <v>0</v>
      </c>
      <c r="AX76" s="645"/>
      <c r="AY76" s="616"/>
      <c r="AZ76" s="617"/>
      <c r="BA76" s="617"/>
      <c r="BB76" s="617"/>
      <c r="BC76" s="617"/>
      <c r="BD76" s="618"/>
    </row>
    <row r="77" spans="2:56" ht="40" customHeight="1">
      <c r="B77" s="242">
        <f t="shared" si="2"/>
        <v>65</v>
      </c>
      <c r="C77" s="634"/>
      <c r="D77" s="635"/>
      <c r="E77" s="636"/>
      <c r="F77" s="637"/>
      <c r="G77" s="636"/>
      <c r="H77" s="638"/>
      <c r="I77" s="638"/>
      <c r="J77" s="638"/>
      <c r="K77" s="637"/>
      <c r="L77" s="639"/>
      <c r="M77" s="640"/>
      <c r="N77" s="640"/>
      <c r="O77" s="641"/>
      <c r="P77" s="243"/>
      <c r="Q77" s="244"/>
      <c r="R77" s="244"/>
      <c r="S77" s="244"/>
      <c r="T77" s="244"/>
      <c r="U77" s="244"/>
      <c r="V77" s="245"/>
      <c r="W77" s="243"/>
      <c r="X77" s="244"/>
      <c r="Y77" s="244"/>
      <c r="Z77" s="244"/>
      <c r="AA77" s="244"/>
      <c r="AB77" s="244"/>
      <c r="AC77" s="245"/>
      <c r="AD77" s="243"/>
      <c r="AE77" s="244"/>
      <c r="AF77" s="244"/>
      <c r="AG77" s="244"/>
      <c r="AH77" s="244"/>
      <c r="AI77" s="244"/>
      <c r="AJ77" s="245"/>
      <c r="AK77" s="243"/>
      <c r="AL77" s="244"/>
      <c r="AM77" s="244"/>
      <c r="AN77" s="244"/>
      <c r="AO77" s="244"/>
      <c r="AP77" s="244"/>
      <c r="AQ77" s="245"/>
      <c r="AR77" s="243"/>
      <c r="AS77" s="244"/>
      <c r="AT77" s="245"/>
      <c r="AU77" s="642">
        <f t="shared" si="3"/>
        <v>0</v>
      </c>
      <c r="AV77" s="643"/>
      <c r="AW77" s="644">
        <f t="shared" ref="AW77:AW112" si="4">IF($AZ$3="４週",AU77/4,IF($AZ$3="暦月",AU77/($AZ$6/7),""))</f>
        <v>0</v>
      </c>
      <c r="AX77" s="645"/>
      <c r="AY77" s="616"/>
      <c r="AZ77" s="617"/>
      <c r="BA77" s="617"/>
      <c r="BB77" s="617"/>
      <c r="BC77" s="617"/>
      <c r="BD77" s="618"/>
    </row>
    <row r="78" spans="2:56" ht="40" customHeight="1">
      <c r="B78" s="242">
        <f t="shared" ref="B78:B112" si="5">B77+1</f>
        <v>66</v>
      </c>
      <c r="C78" s="634"/>
      <c r="D78" s="635"/>
      <c r="E78" s="636"/>
      <c r="F78" s="637"/>
      <c r="G78" s="636"/>
      <c r="H78" s="638"/>
      <c r="I78" s="638"/>
      <c r="J78" s="638"/>
      <c r="K78" s="637"/>
      <c r="L78" s="639"/>
      <c r="M78" s="640"/>
      <c r="N78" s="640"/>
      <c r="O78" s="641"/>
      <c r="P78" s="243"/>
      <c r="Q78" s="244"/>
      <c r="R78" s="244"/>
      <c r="S78" s="244"/>
      <c r="T78" s="244"/>
      <c r="U78" s="244"/>
      <c r="V78" s="245"/>
      <c r="W78" s="243"/>
      <c r="X78" s="244"/>
      <c r="Y78" s="244"/>
      <c r="Z78" s="244"/>
      <c r="AA78" s="244"/>
      <c r="AB78" s="244"/>
      <c r="AC78" s="245"/>
      <c r="AD78" s="243"/>
      <c r="AE78" s="244"/>
      <c r="AF78" s="244"/>
      <c r="AG78" s="244"/>
      <c r="AH78" s="244"/>
      <c r="AI78" s="244"/>
      <c r="AJ78" s="245"/>
      <c r="AK78" s="243"/>
      <c r="AL78" s="244"/>
      <c r="AM78" s="244"/>
      <c r="AN78" s="244"/>
      <c r="AO78" s="244"/>
      <c r="AP78" s="244"/>
      <c r="AQ78" s="245"/>
      <c r="AR78" s="243"/>
      <c r="AS78" s="244"/>
      <c r="AT78" s="245"/>
      <c r="AU78" s="642">
        <f t="shared" si="3"/>
        <v>0</v>
      </c>
      <c r="AV78" s="643"/>
      <c r="AW78" s="644">
        <f t="shared" si="4"/>
        <v>0</v>
      </c>
      <c r="AX78" s="645"/>
      <c r="AY78" s="616"/>
      <c r="AZ78" s="617"/>
      <c r="BA78" s="617"/>
      <c r="BB78" s="617"/>
      <c r="BC78" s="617"/>
      <c r="BD78" s="618"/>
    </row>
    <row r="79" spans="2:56" ht="40" customHeight="1">
      <c r="B79" s="242">
        <f t="shared" si="5"/>
        <v>67</v>
      </c>
      <c r="C79" s="634"/>
      <c r="D79" s="635"/>
      <c r="E79" s="636"/>
      <c r="F79" s="637"/>
      <c r="G79" s="636"/>
      <c r="H79" s="638"/>
      <c r="I79" s="638"/>
      <c r="J79" s="638"/>
      <c r="K79" s="637"/>
      <c r="L79" s="639"/>
      <c r="M79" s="640"/>
      <c r="N79" s="640"/>
      <c r="O79" s="641"/>
      <c r="P79" s="243"/>
      <c r="Q79" s="244"/>
      <c r="R79" s="244"/>
      <c r="S79" s="244"/>
      <c r="T79" s="244"/>
      <c r="U79" s="244"/>
      <c r="V79" s="245"/>
      <c r="W79" s="243"/>
      <c r="X79" s="244"/>
      <c r="Y79" s="244"/>
      <c r="Z79" s="244"/>
      <c r="AA79" s="244"/>
      <c r="AB79" s="244"/>
      <c r="AC79" s="245"/>
      <c r="AD79" s="243"/>
      <c r="AE79" s="244"/>
      <c r="AF79" s="244"/>
      <c r="AG79" s="244"/>
      <c r="AH79" s="244"/>
      <c r="AI79" s="244"/>
      <c r="AJ79" s="245"/>
      <c r="AK79" s="243"/>
      <c r="AL79" s="244"/>
      <c r="AM79" s="244"/>
      <c r="AN79" s="244"/>
      <c r="AO79" s="244"/>
      <c r="AP79" s="244"/>
      <c r="AQ79" s="245"/>
      <c r="AR79" s="243"/>
      <c r="AS79" s="244"/>
      <c r="AT79" s="245"/>
      <c r="AU79" s="642">
        <f t="shared" si="3"/>
        <v>0</v>
      </c>
      <c r="AV79" s="643"/>
      <c r="AW79" s="644">
        <f t="shared" si="4"/>
        <v>0</v>
      </c>
      <c r="AX79" s="645"/>
      <c r="AY79" s="616"/>
      <c r="AZ79" s="617"/>
      <c r="BA79" s="617"/>
      <c r="BB79" s="617"/>
      <c r="BC79" s="617"/>
      <c r="BD79" s="618"/>
    </row>
    <row r="80" spans="2:56" ht="40" customHeight="1">
      <c r="B80" s="242">
        <f t="shared" si="5"/>
        <v>68</v>
      </c>
      <c r="C80" s="634"/>
      <c r="D80" s="635"/>
      <c r="E80" s="636"/>
      <c r="F80" s="637"/>
      <c r="G80" s="636"/>
      <c r="H80" s="638"/>
      <c r="I80" s="638"/>
      <c r="J80" s="638"/>
      <c r="K80" s="637"/>
      <c r="L80" s="639"/>
      <c r="M80" s="640"/>
      <c r="N80" s="640"/>
      <c r="O80" s="641"/>
      <c r="P80" s="243"/>
      <c r="Q80" s="244"/>
      <c r="R80" s="244"/>
      <c r="S80" s="244"/>
      <c r="T80" s="244"/>
      <c r="U80" s="244"/>
      <c r="V80" s="245"/>
      <c r="W80" s="243"/>
      <c r="X80" s="244"/>
      <c r="Y80" s="244"/>
      <c r="Z80" s="244"/>
      <c r="AA80" s="244"/>
      <c r="AB80" s="244"/>
      <c r="AC80" s="245"/>
      <c r="AD80" s="243"/>
      <c r="AE80" s="244"/>
      <c r="AF80" s="244"/>
      <c r="AG80" s="244"/>
      <c r="AH80" s="244"/>
      <c r="AI80" s="244"/>
      <c r="AJ80" s="245"/>
      <c r="AK80" s="243"/>
      <c r="AL80" s="244"/>
      <c r="AM80" s="244"/>
      <c r="AN80" s="244"/>
      <c r="AO80" s="244"/>
      <c r="AP80" s="244"/>
      <c r="AQ80" s="245"/>
      <c r="AR80" s="243"/>
      <c r="AS80" s="244"/>
      <c r="AT80" s="245"/>
      <c r="AU80" s="642">
        <f t="shared" si="3"/>
        <v>0</v>
      </c>
      <c r="AV80" s="643"/>
      <c r="AW80" s="644">
        <f t="shared" si="4"/>
        <v>0</v>
      </c>
      <c r="AX80" s="645"/>
      <c r="AY80" s="616"/>
      <c r="AZ80" s="617"/>
      <c r="BA80" s="617"/>
      <c r="BB80" s="617"/>
      <c r="BC80" s="617"/>
      <c r="BD80" s="618"/>
    </row>
    <row r="81" spans="2:56" ht="40" customHeight="1">
      <c r="B81" s="242">
        <f t="shared" si="5"/>
        <v>69</v>
      </c>
      <c r="C81" s="634"/>
      <c r="D81" s="635"/>
      <c r="E81" s="636"/>
      <c r="F81" s="637"/>
      <c r="G81" s="636"/>
      <c r="H81" s="638"/>
      <c r="I81" s="638"/>
      <c r="J81" s="638"/>
      <c r="K81" s="637"/>
      <c r="L81" s="639"/>
      <c r="M81" s="640"/>
      <c r="N81" s="640"/>
      <c r="O81" s="641"/>
      <c r="P81" s="243"/>
      <c r="Q81" s="244"/>
      <c r="R81" s="244"/>
      <c r="S81" s="244"/>
      <c r="T81" s="244"/>
      <c r="U81" s="244"/>
      <c r="V81" s="245"/>
      <c r="W81" s="243"/>
      <c r="X81" s="244"/>
      <c r="Y81" s="244"/>
      <c r="Z81" s="244"/>
      <c r="AA81" s="244"/>
      <c r="AB81" s="244"/>
      <c r="AC81" s="245"/>
      <c r="AD81" s="243"/>
      <c r="AE81" s="244"/>
      <c r="AF81" s="244"/>
      <c r="AG81" s="244"/>
      <c r="AH81" s="244"/>
      <c r="AI81" s="244"/>
      <c r="AJ81" s="245"/>
      <c r="AK81" s="243"/>
      <c r="AL81" s="244"/>
      <c r="AM81" s="244"/>
      <c r="AN81" s="244"/>
      <c r="AO81" s="244"/>
      <c r="AP81" s="244"/>
      <c r="AQ81" s="245"/>
      <c r="AR81" s="243"/>
      <c r="AS81" s="244"/>
      <c r="AT81" s="245"/>
      <c r="AU81" s="642">
        <f t="shared" si="3"/>
        <v>0</v>
      </c>
      <c r="AV81" s="643"/>
      <c r="AW81" s="644">
        <f t="shared" si="4"/>
        <v>0</v>
      </c>
      <c r="AX81" s="645"/>
      <c r="AY81" s="616"/>
      <c r="AZ81" s="617"/>
      <c r="BA81" s="617"/>
      <c r="BB81" s="617"/>
      <c r="BC81" s="617"/>
      <c r="BD81" s="618"/>
    </row>
    <row r="82" spans="2:56" ht="40" customHeight="1">
      <c r="B82" s="242">
        <f t="shared" si="5"/>
        <v>70</v>
      </c>
      <c r="C82" s="634"/>
      <c r="D82" s="635"/>
      <c r="E82" s="636"/>
      <c r="F82" s="637"/>
      <c r="G82" s="636"/>
      <c r="H82" s="638"/>
      <c r="I82" s="638"/>
      <c r="J82" s="638"/>
      <c r="K82" s="637"/>
      <c r="L82" s="639"/>
      <c r="M82" s="640"/>
      <c r="N82" s="640"/>
      <c r="O82" s="641"/>
      <c r="P82" s="243"/>
      <c r="Q82" s="244"/>
      <c r="R82" s="244"/>
      <c r="S82" s="244"/>
      <c r="T82" s="244"/>
      <c r="U82" s="244"/>
      <c r="V82" s="245"/>
      <c r="W82" s="243"/>
      <c r="X82" s="244"/>
      <c r="Y82" s="244"/>
      <c r="Z82" s="244"/>
      <c r="AA82" s="244"/>
      <c r="AB82" s="244"/>
      <c r="AC82" s="245"/>
      <c r="AD82" s="243"/>
      <c r="AE82" s="244"/>
      <c r="AF82" s="244"/>
      <c r="AG82" s="244"/>
      <c r="AH82" s="244"/>
      <c r="AI82" s="244"/>
      <c r="AJ82" s="245"/>
      <c r="AK82" s="243"/>
      <c r="AL82" s="244"/>
      <c r="AM82" s="244"/>
      <c r="AN82" s="244"/>
      <c r="AO82" s="244"/>
      <c r="AP82" s="244"/>
      <c r="AQ82" s="245"/>
      <c r="AR82" s="243"/>
      <c r="AS82" s="244"/>
      <c r="AT82" s="245"/>
      <c r="AU82" s="642">
        <f t="shared" si="3"/>
        <v>0</v>
      </c>
      <c r="AV82" s="643"/>
      <c r="AW82" s="644">
        <f t="shared" si="4"/>
        <v>0</v>
      </c>
      <c r="AX82" s="645"/>
      <c r="AY82" s="616"/>
      <c r="AZ82" s="617"/>
      <c r="BA82" s="617"/>
      <c r="BB82" s="617"/>
      <c r="BC82" s="617"/>
      <c r="BD82" s="618"/>
    </row>
    <row r="83" spans="2:56" ht="40" customHeight="1">
      <c r="B83" s="242">
        <f t="shared" si="5"/>
        <v>71</v>
      </c>
      <c r="C83" s="634"/>
      <c r="D83" s="635"/>
      <c r="E83" s="636"/>
      <c r="F83" s="637"/>
      <c r="G83" s="636"/>
      <c r="H83" s="638"/>
      <c r="I83" s="638"/>
      <c r="J83" s="638"/>
      <c r="K83" s="637"/>
      <c r="L83" s="639"/>
      <c r="M83" s="640"/>
      <c r="N83" s="640"/>
      <c r="O83" s="641"/>
      <c r="P83" s="243"/>
      <c r="Q83" s="244"/>
      <c r="R83" s="244"/>
      <c r="S83" s="244"/>
      <c r="T83" s="244"/>
      <c r="U83" s="244"/>
      <c r="V83" s="245"/>
      <c r="W83" s="243"/>
      <c r="X83" s="244"/>
      <c r="Y83" s="244"/>
      <c r="Z83" s="244"/>
      <c r="AA83" s="244"/>
      <c r="AB83" s="244"/>
      <c r="AC83" s="245"/>
      <c r="AD83" s="243"/>
      <c r="AE83" s="244"/>
      <c r="AF83" s="244"/>
      <c r="AG83" s="244"/>
      <c r="AH83" s="244"/>
      <c r="AI83" s="244"/>
      <c r="AJ83" s="245"/>
      <c r="AK83" s="243"/>
      <c r="AL83" s="244"/>
      <c r="AM83" s="244"/>
      <c r="AN83" s="244"/>
      <c r="AO83" s="244"/>
      <c r="AP83" s="244"/>
      <c r="AQ83" s="245"/>
      <c r="AR83" s="243"/>
      <c r="AS83" s="244"/>
      <c r="AT83" s="245"/>
      <c r="AU83" s="642">
        <f t="shared" si="3"/>
        <v>0</v>
      </c>
      <c r="AV83" s="643"/>
      <c r="AW83" s="644">
        <f t="shared" si="4"/>
        <v>0</v>
      </c>
      <c r="AX83" s="645"/>
      <c r="AY83" s="616"/>
      <c r="AZ83" s="617"/>
      <c r="BA83" s="617"/>
      <c r="BB83" s="617"/>
      <c r="BC83" s="617"/>
      <c r="BD83" s="618"/>
    </row>
    <row r="84" spans="2:56" ht="40" customHeight="1">
      <c r="B84" s="242">
        <f t="shared" si="5"/>
        <v>72</v>
      </c>
      <c r="C84" s="634"/>
      <c r="D84" s="635"/>
      <c r="E84" s="636"/>
      <c r="F84" s="637"/>
      <c r="G84" s="636"/>
      <c r="H84" s="638"/>
      <c r="I84" s="638"/>
      <c r="J84" s="638"/>
      <c r="K84" s="637"/>
      <c r="L84" s="639"/>
      <c r="M84" s="640"/>
      <c r="N84" s="640"/>
      <c r="O84" s="641"/>
      <c r="P84" s="243"/>
      <c r="Q84" s="244"/>
      <c r="R84" s="244"/>
      <c r="S84" s="244"/>
      <c r="T84" s="244"/>
      <c r="U84" s="244"/>
      <c r="V84" s="245"/>
      <c r="W84" s="243"/>
      <c r="X84" s="244"/>
      <c r="Y84" s="244"/>
      <c r="Z84" s="244"/>
      <c r="AA84" s="244"/>
      <c r="AB84" s="244"/>
      <c r="AC84" s="245"/>
      <c r="AD84" s="243"/>
      <c r="AE84" s="244"/>
      <c r="AF84" s="244"/>
      <c r="AG84" s="244"/>
      <c r="AH84" s="244"/>
      <c r="AI84" s="244"/>
      <c r="AJ84" s="245"/>
      <c r="AK84" s="243"/>
      <c r="AL84" s="244"/>
      <c r="AM84" s="244"/>
      <c r="AN84" s="244"/>
      <c r="AO84" s="244"/>
      <c r="AP84" s="244"/>
      <c r="AQ84" s="245"/>
      <c r="AR84" s="243"/>
      <c r="AS84" s="244"/>
      <c r="AT84" s="245"/>
      <c r="AU84" s="642">
        <f t="shared" si="3"/>
        <v>0</v>
      </c>
      <c r="AV84" s="643"/>
      <c r="AW84" s="644">
        <f t="shared" si="4"/>
        <v>0</v>
      </c>
      <c r="AX84" s="645"/>
      <c r="AY84" s="616"/>
      <c r="AZ84" s="617"/>
      <c r="BA84" s="617"/>
      <c r="BB84" s="617"/>
      <c r="BC84" s="617"/>
      <c r="BD84" s="618"/>
    </row>
    <row r="85" spans="2:56" ht="40" customHeight="1">
      <c r="B85" s="242">
        <f t="shared" si="5"/>
        <v>73</v>
      </c>
      <c r="C85" s="634"/>
      <c r="D85" s="635"/>
      <c r="E85" s="636"/>
      <c r="F85" s="637"/>
      <c r="G85" s="636"/>
      <c r="H85" s="638"/>
      <c r="I85" s="638"/>
      <c r="J85" s="638"/>
      <c r="K85" s="637"/>
      <c r="L85" s="639"/>
      <c r="M85" s="640"/>
      <c r="N85" s="640"/>
      <c r="O85" s="641"/>
      <c r="P85" s="243"/>
      <c r="Q85" s="244"/>
      <c r="R85" s="244"/>
      <c r="S85" s="244"/>
      <c r="T85" s="244"/>
      <c r="U85" s="244"/>
      <c r="V85" s="245"/>
      <c r="W85" s="243"/>
      <c r="X85" s="244"/>
      <c r="Y85" s="244"/>
      <c r="Z85" s="244"/>
      <c r="AA85" s="244"/>
      <c r="AB85" s="244"/>
      <c r="AC85" s="245"/>
      <c r="AD85" s="243"/>
      <c r="AE85" s="244"/>
      <c r="AF85" s="244"/>
      <c r="AG85" s="244"/>
      <c r="AH85" s="244"/>
      <c r="AI85" s="244"/>
      <c r="AJ85" s="245"/>
      <c r="AK85" s="243"/>
      <c r="AL85" s="244"/>
      <c r="AM85" s="244"/>
      <c r="AN85" s="244"/>
      <c r="AO85" s="244"/>
      <c r="AP85" s="244"/>
      <c r="AQ85" s="245"/>
      <c r="AR85" s="243"/>
      <c r="AS85" s="244"/>
      <c r="AT85" s="245"/>
      <c r="AU85" s="642">
        <f t="shared" si="3"/>
        <v>0</v>
      </c>
      <c r="AV85" s="643"/>
      <c r="AW85" s="644">
        <f t="shared" si="4"/>
        <v>0</v>
      </c>
      <c r="AX85" s="645"/>
      <c r="AY85" s="616"/>
      <c r="AZ85" s="617"/>
      <c r="BA85" s="617"/>
      <c r="BB85" s="617"/>
      <c r="BC85" s="617"/>
      <c r="BD85" s="618"/>
    </row>
    <row r="86" spans="2:56" ht="40" customHeight="1">
      <c r="B86" s="242">
        <f t="shared" si="5"/>
        <v>74</v>
      </c>
      <c r="C86" s="634"/>
      <c r="D86" s="635"/>
      <c r="E86" s="636"/>
      <c r="F86" s="637"/>
      <c r="G86" s="636"/>
      <c r="H86" s="638"/>
      <c r="I86" s="638"/>
      <c r="J86" s="638"/>
      <c r="K86" s="637"/>
      <c r="L86" s="639"/>
      <c r="M86" s="640"/>
      <c r="N86" s="640"/>
      <c r="O86" s="641"/>
      <c r="P86" s="243"/>
      <c r="Q86" s="244"/>
      <c r="R86" s="244"/>
      <c r="S86" s="244"/>
      <c r="T86" s="244"/>
      <c r="U86" s="244"/>
      <c r="V86" s="245"/>
      <c r="W86" s="243"/>
      <c r="X86" s="244"/>
      <c r="Y86" s="244"/>
      <c r="Z86" s="244"/>
      <c r="AA86" s="244"/>
      <c r="AB86" s="244"/>
      <c r="AC86" s="245"/>
      <c r="AD86" s="243"/>
      <c r="AE86" s="244"/>
      <c r="AF86" s="244"/>
      <c r="AG86" s="244"/>
      <c r="AH86" s="244"/>
      <c r="AI86" s="244"/>
      <c r="AJ86" s="245"/>
      <c r="AK86" s="243"/>
      <c r="AL86" s="244"/>
      <c r="AM86" s="244"/>
      <c r="AN86" s="244"/>
      <c r="AO86" s="244"/>
      <c r="AP86" s="244"/>
      <c r="AQ86" s="245"/>
      <c r="AR86" s="243"/>
      <c r="AS86" s="244"/>
      <c r="AT86" s="245"/>
      <c r="AU86" s="642">
        <f t="shared" si="3"/>
        <v>0</v>
      </c>
      <c r="AV86" s="643"/>
      <c r="AW86" s="644">
        <f t="shared" si="4"/>
        <v>0</v>
      </c>
      <c r="AX86" s="645"/>
      <c r="AY86" s="616"/>
      <c r="AZ86" s="617"/>
      <c r="BA86" s="617"/>
      <c r="BB86" s="617"/>
      <c r="BC86" s="617"/>
      <c r="BD86" s="618"/>
    </row>
    <row r="87" spans="2:56" ht="40" customHeight="1">
      <c r="B87" s="242">
        <f t="shared" si="5"/>
        <v>75</v>
      </c>
      <c r="C87" s="634"/>
      <c r="D87" s="635"/>
      <c r="E87" s="636"/>
      <c r="F87" s="637"/>
      <c r="G87" s="636"/>
      <c r="H87" s="638"/>
      <c r="I87" s="638"/>
      <c r="J87" s="638"/>
      <c r="K87" s="637"/>
      <c r="L87" s="639"/>
      <c r="M87" s="640"/>
      <c r="N87" s="640"/>
      <c r="O87" s="641"/>
      <c r="P87" s="243"/>
      <c r="Q87" s="244"/>
      <c r="R87" s="244"/>
      <c r="S87" s="244"/>
      <c r="T87" s="244"/>
      <c r="U87" s="244"/>
      <c r="V87" s="245"/>
      <c r="W87" s="243"/>
      <c r="X87" s="244"/>
      <c r="Y87" s="244"/>
      <c r="Z87" s="244"/>
      <c r="AA87" s="244"/>
      <c r="AB87" s="244"/>
      <c r="AC87" s="245"/>
      <c r="AD87" s="243"/>
      <c r="AE87" s="244"/>
      <c r="AF87" s="244"/>
      <c r="AG87" s="244"/>
      <c r="AH87" s="244"/>
      <c r="AI87" s="244"/>
      <c r="AJ87" s="245"/>
      <c r="AK87" s="243"/>
      <c r="AL87" s="244"/>
      <c r="AM87" s="244"/>
      <c r="AN87" s="244"/>
      <c r="AO87" s="244"/>
      <c r="AP87" s="244"/>
      <c r="AQ87" s="245"/>
      <c r="AR87" s="243"/>
      <c r="AS87" s="244"/>
      <c r="AT87" s="245"/>
      <c r="AU87" s="642">
        <f t="shared" si="3"/>
        <v>0</v>
      </c>
      <c r="AV87" s="643"/>
      <c r="AW87" s="644">
        <f t="shared" si="4"/>
        <v>0</v>
      </c>
      <c r="AX87" s="645"/>
      <c r="AY87" s="616"/>
      <c r="AZ87" s="617"/>
      <c r="BA87" s="617"/>
      <c r="BB87" s="617"/>
      <c r="BC87" s="617"/>
      <c r="BD87" s="618"/>
    </row>
    <row r="88" spans="2:56" ht="40" customHeight="1">
      <c r="B88" s="242">
        <f t="shared" si="5"/>
        <v>76</v>
      </c>
      <c r="C88" s="634"/>
      <c r="D88" s="635"/>
      <c r="E88" s="636"/>
      <c r="F88" s="637"/>
      <c r="G88" s="636"/>
      <c r="H88" s="638"/>
      <c r="I88" s="638"/>
      <c r="J88" s="638"/>
      <c r="K88" s="637"/>
      <c r="L88" s="639"/>
      <c r="M88" s="640"/>
      <c r="N88" s="640"/>
      <c r="O88" s="641"/>
      <c r="P88" s="243"/>
      <c r="Q88" s="244"/>
      <c r="R88" s="244"/>
      <c r="S88" s="244"/>
      <c r="T88" s="244"/>
      <c r="U88" s="244"/>
      <c r="V88" s="245"/>
      <c r="W88" s="243"/>
      <c r="X88" s="244"/>
      <c r="Y88" s="244"/>
      <c r="Z88" s="244"/>
      <c r="AA88" s="244"/>
      <c r="AB88" s="244"/>
      <c r="AC88" s="245"/>
      <c r="AD88" s="243"/>
      <c r="AE88" s="244"/>
      <c r="AF88" s="244"/>
      <c r="AG88" s="244"/>
      <c r="AH88" s="244"/>
      <c r="AI88" s="244"/>
      <c r="AJ88" s="245"/>
      <c r="AK88" s="243"/>
      <c r="AL88" s="244"/>
      <c r="AM88" s="244"/>
      <c r="AN88" s="244"/>
      <c r="AO88" s="244"/>
      <c r="AP88" s="244"/>
      <c r="AQ88" s="245"/>
      <c r="AR88" s="243"/>
      <c r="AS88" s="244"/>
      <c r="AT88" s="245"/>
      <c r="AU88" s="642">
        <f t="shared" si="3"/>
        <v>0</v>
      </c>
      <c r="AV88" s="643"/>
      <c r="AW88" s="644">
        <f t="shared" si="4"/>
        <v>0</v>
      </c>
      <c r="AX88" s="645"/>
      <c r="AY88" s="616"/>
      <c r="AZ88" s="617"/>
      <c r="BA88" s="617"/>
      <c r="BB88" s="617"/>
      <c r="BC88" s="617"/>
      <c r="BD88" s="618"/>
    </row>
    <row r="89" spans="2:56" ht="40" customHeight="1">
      <c r="B89" s="242">
        <f t="shared" si="5"/>
        <v>77</v>
      </c>
      <c r="C89" s="634"/>
      <c r="D89" s="635"/>
      <c r="E89" s="636"/>
      <c r="F89" s="637"/>
      <c r="G89" s="636"/>
      <c r="H89" s="638"/>
      <c r="I89" s="638"/>
      <c r="J89" s="638"/>
      <c r="K89" s="637"/>
      <c r="L89" s="639"/>
      <c r="M89" s="640"/>
      <c r="N89" s="640"/>
      <c r="O89" s="641"/>
      <c r="P89" s="243"/>
      <c r="Q89" s="244"/>
      <c r="R89" s="244"/>
      <c r="S89" s="244"/>
      <c r="T89" s="244"/>
      <c r="U89" s="244"/>
      <c r="V89" s="245"/>
      <c r="W89" s="243"/>
      <c r="X89" s="244"/>
      <c r="Y89" s="244"/>
      <c r="Z89" s="244"/>
      <c r="AA89" s="244"/>
      <c r="AB89" s="244"/>
      <c r="AC89" s="245"/>
      <c r="AD89" s="243"/>
      <c r="AE89" s="244"/>
      <c r="AF89" s="244"/>
      <c r="AG89" s="244"/>
      <c r="AH89" s="244"/>
      <c r="AI89" s="244"/>
      <c r="AJ89" s="245"/>
      <c r="AK89" s="243"/>
      <c r="AL89" s="244"/>
      <c r="AM89" s="244"/>
      <c r="AN89" s="244"/>
      <c r="AO89" s="244"/>
      <c r="AP89" s="244"/>
      <c r="AQ89" s="245"/>
      <c r="AR89" s="243"/>
      <c r="AS89" s="244"/>
      <c r="AT89" s="245"/>
      <c r="AU89" s="642">
        <f t="shared" si="3"/>
        <v>0</v>
      </c>
      <c r="AV89" s="643"/>
      <c r="AW89" s="644">
        <f t="shared" si="4"/>
        <v>0</v>
      </c>
      <c r="AX89" s="645"/>
      <c r="AY89" s="616"/>
      <c r="AZ89" s="617"/>
      <c r="BA89" s="617"/>
      <c r="BB89" s="617"/>
      <c r="BC89" s="617"/>
      <c r="BD89" s="618"/>
    </row>
    <row r="90" spans="2:56" ht="40" customHeight="1">
      <c r="B90" s="242">
        <f t="shared" si="5"/>
        <v>78</v>
      </c>
      <c r="C90" s="634"/>
      <c r="D90" s="635"/>
      <c r="E90" s="636"/>
      <c r="F90" s="637"/>
      <c r="G90" s="636"/>
      <c r="H90" s="638"/>
      <c r="I90" s="638"/>
      <c r="J90" s="638"/>
      <c r="K90" s="637"/>
      <c r="L90" s="639"/>
      <c r="M90" s="640"/>
      <c r="N90" s="640"/>
      <c r="O90" s="641"/>
      <c r="P90" s="243"/>
      <c r="Q90" s="244"/>
      <c r="R90" s="244"/>
      <c r="S90" s="244"/>
      <c r="T90" s="244"/>
      <c r="U90" s="244"/>
      <c r="V90" s="245"/>
      <c r="W90" s="243"/>
      <c r="X90" s="244"/>
      <c r="Y90" s="244"/>
      <c r="Z90" s="244"/>
      <c r="AA90" s="244"/>
      <c r="AB90" s="244"/>
      <c r="AC90" s="245"/>
      <c r="AD90" s="243"/>
      <c r="AE90" s="244"/>
      <c r="AF90" s="244"/>
      <c r="AG90" s="244"/>
      <c r="AH90" s="244"/>
      <c r="AI90" s="244"/>
      <c r="AJ90" s="245"/>
      <c r="AK90" s="243"/>
      <c r="AL90" s="244"/>
      <c r="AM90" s="244"/>
      <c r="AN90" s="244"/>
      <c r="AO90" s="244"/>
      <c r="AP90" s="244"/>
      <c r="AQ90" s="245"/>
      <c r="AR90" s="243"/>
      <c r="AS90" s="244"/>
      <c r="AT90" s="245"/>
      <c r="AU90" s="642">
        <f t="shared" si="3"/>
        <v>0</v>
      </c>
      <c r="AV90" s="643"/>
      <c r="AW90" s="644">
        <f t="shared" si="4"/>
        <v>0</v>
      </c>
      <c r="AX90" s="645"/>
      <c r="AY90" s="616"/>
      <c r="AZ90" s="617"/>
      <c r="BA90" s="617"/>
      <c r="BB90" s="617"/>
      <c r="BC90" s="617"/>
      <c r="BD90" s="618"/>
    </row>
    <row r="91" spans="2:56" ht="40" customHeight="1">
      <c r="B91" s="242">
        <f t="shared" si="5"/>
        <v>79</v>
      </c>
      <c r="C91" s="634"/>
      <c r="D91" s="635"/>
      <c r="E91" s="636"/>
      <c r="F91" s="637"/>
      <c r="G91" s="636"/>
      <c r="H91" s="638"/>
      <c r="I91" s="638"/>
      <c r="J91" s="638"/>
      <c r="K91" s="637"/>
      <c r="L91" s="639"/>
      <c r="M91" s="640"/>
      <c r="N91" s="640"/>
      <c r="O91" s="641"/>
      <c r="P91" s="243"/>
      <c r="Q91" s="244"/>
      <c r="R91" s="244"/>
      <c r="S91" s="244"/>
      <c r="T91" s="244"/>
      <c r="U91" s="244"/>
      <c r="V91" s="245"/>
      <c r="W91" s="243"/>
      <c r="X91" s="244"/>
      <c r="Y91" s="244"/>
      <c r="Z91" s="244"/>
      <c r="AA91" s="244"/>
      <c r="AB91" s="244"/>
      <c r="AC91" s="245"/>
      <c r="AD91" s="243"/>
      <c r="AE91" s="244"/>
      <c r="AF91" s="244"/>
      <c r="AG91" s="244"/>
      <c r="AH91" s="244"/>
      <c r="AI91" s="244"/>
      <c r="AJ91" s="245"/>
      <c r="AK91" s="243"/>
      <c r="AL91" s="244"/>
      <c r="AM91" s="244"/>
      <c r="AN91" s="244"/>
      <c r="AO91" s="244"/>
      <c r="AP91" s="244"/>
      <c r="AQ91" s="245"/>
      <c r="AR91" s="243"/>
      <c r="AS91" s="244"/>
      <c r="AT91" s="245"/>
      <c r="AU91" s="642">
        <f t="shared" si="3"/>
        <v>0</v>
      </c>
      <c r="AV91" s="643"/>
      <c r="AW91" s="644">
        <f t="shared" si="4"/>
        <v>0</v>
      </c>
      <c r="AX91" s="645"/>
      <c r="AY91" s="616"/>
      <c r="AZ91" s="617"/>
      <c r="BA91" s="617"/>
      <c r="BB91" s="617"/>
      <c r="BC91" s="617"/>
      <c r="BD91" s="618"/>
    </row>
    <row r="92" spans="2:56" ht="40" customHeight="1">
      <c r="B92" s="242">
        <f t="shared" si="5"/>
        <v>80</v>
      </c>
      <c r="C92" s="634"/>
      <c r="D92" s="635"/>
      <c r="E92" s="636"/>
      <c r="F92" s="637"/>
      <c r="G92" s="636"/>
      <c r="H92" s="638"/>
      <c r="I92" s="638"/>
      <c r="J92" s="638"/>
      <c r="K92" s="637"/>
      <c r="L92" s="639"/>
      <c r="M92" s="640"/>
      <c r="N92" s="640"/>
      <c r="O92" s="641"/>
      <c r="P92" s="243"/>
      <c r="Q92" s="244"/>
      <c r="R92" s="244"/>
      <c r="S92" s="244"/>
      <c r="T92" s="244"/>
      <c r="U92" s="244"/>
      <c r="V92" s="245"/>
      <c r="W92" s="243"/>
      <c r="X92" s="244"/>
      <c r="Y92" s="244"/>
      <c r="Z92" s="244"/>
      <c r="AA92" s="244"/>
      <c r="AB92" s="244"/>
      <c r="AC92" s="245"/>
      <c r="AD92" s="243"/>
      <c r="AE92" s="244"/>
      <c r="AF92" s="244"/>
      <c r="AG92" s="244"/>
      <c r="AH92" s="244"/>
      <c r="AI92" s="244"/>
      <c r="AJ92" s="245"/>
      <c r="AK92" s="243"/>
      <c r="AL92" s="244"/>
      <c r="AM92" s="244"/>
      <c r="AN92" s="244"/>
      <c r="AO92" s="244"/>
      <c r="AP92" s="244"/>
      <c r="AQ92" s="245"/>
      <c r="AR92" s="243"/>
      <c r="AS92" s="244"/>
      <c r="AT92" s="245"/>
      <c r="AU92" s="642">
        <f t="shared" si="3"/>
        <v>0</v>
      </c>
      <c r="AV92" s="643"/>
      <c r="AW92" s="644">
        <f t="shared" si="4"/>
        <v>0</v>
      </c>
      <c r="AX92" s="645"/>
      <c r="AY92" s="616"/>
      <c r="AZ92" s="617"/>
      <c r="BA92" s="617"/>
      <c r="BB92" s="617"/>
      <c r="BC92" s="617"/>
      <c r="BD92" s="618"/>
    </row>
    <row r="93" spans="2:56" ht="40" customHeight="1">
      <c r="B93" s="242">
        <f t="shared" si="5"/>
        <v>81</v>
      </c>
      <c r="C93" s="634"/>
      <c r="D93" s="635"/>
      <c r="E93" s="636"/>
      <c r="F93" s="637"/>
      <c r="G93" s="636"/>
      <c r="H93" s="638"/>
      <c r="I93" s="638"/>
      <c r="J93" s="638"/>
      <c r="K93" s="637"/>
      <c r="L93" s="639"/>
      <c r="M93" s="640"/>
      <c r="N93" s="640"/>
      <c r="O93" s="641"/>
      <c r="P93" s="243"/>
      <c r="Q93" s="244"/>
      <c r="R93" s="244"/>
      <c r="S93" s="244"/>
      <c r="T93" s="244"/>
      <c r="U93" s="244"/>
      <c r="V93" s="245"/>
      <c r="W93" s="243"/>
      <c r="X93" s="244"/>
      <c r="Y93" s="244"/>
      <c r="Z93" s="244"/>
      <c r="AA93" s="244"/>
      <c r="AB93" s="244"/>
      <c r="AC93" s="245"/>
      <c r="AD93" s="243"/>
      <c r="AE93" s="244"/>
      <c r="AF93" s="244"/>
      <c r="AG93" s="244"/>
      <c r="AH93" s="244"/>
      <c r="AI93" s="244"/>
      <c r="AJ93" s="245"/>
      <c r="AK93" s="243"/>
      <c r="AL93" s="244"/>
      <c r="AM93" s="244"/>
      <c r="AN93" s="244"/>
      <c r="AO93" s="244"/>
      <c r="AP93" s="244"/>
      <c r="AQ93" s="245"/>
      <c r="AR93" s="243"/>
      <c r="AS93" s="244"/>
      <c r="AT93" s="245"/>
      <c r="AU93" s="642">
        <f t="shared" si="3"/>
        <v>0</v>
      </c>
      <c r="AV93" s="643"/>
      <c r="AW93" s="644">
        <f t="shared" si="4"/>
        <v>0</v>
      </c>
      <c r="AX93" s="645"/>
      <c r="AY93" s="616"/>
      <c r="AZ93" s="617"/>
      <c r="BA93" s="617"/>
      <c r="BB93" s="617"/>
      <c r="BC93" s="617"/>
      <c r="BD93" s="618"/>
    </row>
    <row r="94" spans="2:56" ht="40" customHeight="1">
      <c r="B94" s="242">
        <f t="shared" si="5"/>
        <v>82</v>
      </c>
      <c r="C94" s="634"/>
      <c r="D94" s="635"/>
      <c r="E94" s="636"/>
      <c r="F94" s="637"/>
      <c r="G94" s="636"/>
      <c r="H94" s="638"/>
      <c r="I94" s="638"/>
      <c r="J94" s="638"/>
      <c r="K94" s="637"/>
      <c r="L94" s="639"/>
      <c r="M94" s="640"/>
      <c r="N94" s="640"/>
      <c r="O94" s="641"/>
      <c r="P94" s="243"/>
      <c r="Q94" s="244"/>
      <c r="R94" s="244"/>
      <c r="S94" s="244"/>
      <c r="T94" s="244"/>
      <c r="U94" s="244"/>
      <c r="V94" s="245"/>
      <c r="W94" s="243"/>
      <c r="X94" s="244"/>
      <c r="Y94" s="244"/>
      <c r="Z94" s="244"/>
      <c r="AA94" s="244"/>
      <c r="AB94" s="244"/>
      <c r="AC94" s="245"/>
      <c r="AD94" s="243"/>
      <c r="AE94" s="244"/>
      <c r="AF94" s="244"/>
      <c r="AG94" s="244"/>
      <c r="AH94" s="244"/>
      <c r="AI94" s="244"/>
      <c r="AJ94" s="245"/>
      <c r="AK94" s="243"/>
      <c r="AL94" s="244"/>
      <c r="AM94" s="244"/>
      <c r="AN94" s="244"/>
      <c r="AO94" s="244"/>
      <c r="AP94" s="244"/>
      <c r="AQ94" s="245"/>
      <c r="AR94" s="243"/>
      <c r="AS94" s="244"/>
      <c r="AT94" s="245"/>
      <c r="AU94" s="642">
        <f t="shared" si="3"/>
        <v>0</v>
      </c>
      <c r="AV94" s="643"/>
      <c r="AW94" s="644">
        <f t="shared" si="4"/>
        <v>0</v>
      </c>
      <c r="AX94" s="645"/>
      <c r="AY94" s="616"/>
      <c r="AZ94" s="617"/>
      <c r="BA94" s="617"/>
      <c r="BB94" s="617"/>
      <c r="BC94" s="617"/>
      <c r="BD94" s="618"/>
    </row>
    <row r="95" spans="2:56" ht="40" customHeight="1">
      <c r="B95" s="242">
        <f t="shared" si="5"/>
        <v>83</v>
      </c>
      <c r="C95" s="634"/>
      <c r="D95" s="635"/>
      <c r="E95" s="636"/>
      <c r="F95" s="637"/>
      <c r="G95" s="636"/>
      <c r="H95" s="638"/>
      <c r="I95" s="638"/>
      <c r="J95" s="638"/>
      <c r="K95" s="637"/>
      <c r="L95" s="639"/>
      <c r="M95" s="640"/>
      <c r="N95" s="640"/>
      <c r="O95" s="641"/>
      <c r="P95" s="243"/>
      <c r="Q95" s="244"/>
      <c r="R95" s="244"/>
      <c r="S95" s="244"/>
      <c r="T95" s="244"/>
      <c r="U95" s="244"/>
      <c r="V95" s="245"/>
      <c r="W95" s="243"/>
      <c r="X95" s="244"/>
      <c r="Y95" s="244"/>
      <c r="Z95" s="244"/>
      <c r="AA95" s="244"/>
      <c r="AB95" s="244"/>
      <c r="AC95" s="245"/>
      <c r="AD95" s="243"/>
      <c r="AE95" s="244"/>
      <c r="AF95" s="244"/>
      <c r="AG95" s="244"/>
      <c r="AH95" s="244"/>
      <c r="AI95" s="244"/>
      <c r="AJ95" s="245"/>
      <c r="AK95" s="243"/>
      <c r="AL95" s="244"/>
      <c r="AM95" s="244"/>
      <c r="AN95" s="244"/>
      <c r="AO95" s="244"/>
      <c r="AP95" s="244"/>
      <c r="AQ95" s="245"/>
      <c r="AR95" s="243"/>
      <c r="AS95" s="244"/>
      <c r="AT95" s="245"/>
      <c r="AU95" s="642">
        <f t="shared" ref="AU95:AU111" si="6">IF($AZ$3="４週",SUM(P95:AQ95),IF($AZ$3="暦月",SUM(P95:AT95),""))</f>
        <v>0</v>
      </c>
      <c r="AV95" s="643"/>
      <c r="AW95" s="644">
        <f t="shared" si="4"/>
        <v>0</v>
      </c>
      <c r="AX95" s="645"/>
      <c r="AY95" s="616"/>
      <c r="AZ95" s="617"/>
      <c r="BA95" s="617"/>
      <c r="BB95" s="617"/>
      <c r="BC95" s="617"/>
      <c r="BD95" s="618"/>
    </row>
    <row r="96" spans="2:56" ht="40" customHeight="1">
      <c r="B96" s="242">
        <f t="shared" si="5"/>
        <v>84</v>
      </c>
      <c r="C96" s="634"/>
      <c r="D96" s="635"/>
      <c r="E96" s="636"/>
      <c r="F96" s="637"/>
      <c r="G96" s="636"/>
      <c r="H96" s="638"/>
      <c r="I96" s="638"/>
      <c r="J96" s="638"/>
      <c r="K96" s="637"/>
      <c r="L96" s="639"/>
      <c r="M96" s="640"/>
      <c r="N96" s="640"/>
      <c r="O96" s="641"/>
      <c r="P96" s="276"/>
      <c r="Q96" s="277"/>
      <c r="R96" s="277"/>
      <c r="S96" s="277"/>
      <c r="T96" s="277"/>
      <c r="U96" s="277"/>
      <c r="V96" s="278"/>
      <c r="W96" s="276"/>
      <c r="X96" s="277"/>
      <c r="Y96" s="277"/>
      <c r="Z96" s="277"/>
      <c r="AA96" s="277"/>
      <c r="AB96" s="277"/>
      <c r="AC96" s="278"/>
      <c r="AD96" s="276"/>
      <c r="AE96" s="277"/>
      <c r="AF96" s="277"/>
      <c r="AG96" s="277"/>
      <c r="AH96" s="277"/>
      <c r="AI96" s="277"/>
      <c r="AJ96" s="278"/>
      <c r="AK96" s="276"/>
      <c r="AL96" s="277"/>
      <c r="AM96" s="277"/>
      <c r="AN96" s="277"/>
      <c r="AO96" s="277"/>
      <c r="AP96" s="277"/>
      <c r="AQ96" s="278"/>
      <c r="AR96" s="276"/>
      <c r="AS96" s="277"/>
      <c r="AT96" s="278"/>
      <c r="AU96" s="642">
        <f t="shared" si="6"/>
        <v>0</v>
      </c>
      <c r="AV96" s="643"/>
      <c r="AW96" s="644">
        <f t="shared" si="4"/>
        <v>0</v>
      </c>
      <c r="AX96" s="645"/>
      <c r="AY96" s="616"/>
      <c r="AZ96" s="617"/>
      <c r="BA96" s="617"/>
      <c r="BB96" s="617"/>
      <c r="BC96" s="617"/>
      <c r="BD96" s="618"/>
    </row>
    <row r="97" spans="2:56" ht="40" customHeight="1">
      <c r="B97" s="242">
        <f t="shared" si="5"/>
        <v>85</v>
      </c>
      <c r="C97" s="634"/>
      <c r="D97" s="635"/>
      <c r="E97" s="636"/>
      <c r="F97" s="637"/>
      <c r="G97" s="636"/>
      <c r="H97" s="638"/>
      <c r="I97" s="638"/>
      <c r="J97" s="638"/>
      <c r="K97" s="637"/>
      <c r="L97" s="639"/>
      <c r="M97" s="640"/>
      <c r="N97" s="640"/>
      <c r="O97" s="641"/>
      <c r="P97" s="243"/>
      <c r="Q97" s="244"/>
      <c r="R97" s="244"/>
      <c r="S97" s="244"/>
      <c r="T97" s="244"/>
      <c r="U97" s="244"/>
      <c r="V97" s="245"/>
      <c r="W97" s="243"/>
      <c r="X97" s="244"/>
      <c r="Y97" s="244"/>
      <c r="Z97" s="244"/>
      <c r="AA97" s="244"/>
      <c r="AB97" s="244"/>
      <c r="AC97" s="245"/>
      <c r="AD97" s="243"/>
      <c r="AE97" s="244"/>
      <c r="AF97" s="244"/>
      <c r="AG97" s="244"/>
      <c r="AH97" s="244"/>
      <c r="AI97" s="244"/>
      <c r="AJ97" s="245"/>
      <c r="AK97" s="243"/>
      <c r="AL97" s="244"/>
      <c r="AM97" s="244"/>
      <c r="AN97" s="244"/>
      <c r="AO97" s="244"/>
      <c r="AP97" s="244"/>
      <c r="AQ97" s="245"/>
      <c r="AR97" s="243"/>
      <c r="AS97" s="244"/>
      <c r="AT97" s="245"/>
      <c r="AU97" s="642">
        <f t="shared" si="6"/>
        <v>0</v>
      </c>
      <c r="AV97" s="643"/>
      <c r="AW97" s="644">
        <f t="shared" si="4"/>
        <v>0</v>
      </c>
      <c r="AX97" s="645"/>
      <c r="AY97" s="616"/>
      <c r="AZ97" s="617"/>
      <c r="BA97" s="617"/>
      <c r="BB97" s="617"/>
      <c r="BC97" s="617"/>
      <c r="BD97" s="618"/>
    </row>
    <row r="98" spans="2:56" ht="40" customHeight="1">
      <c r="B98" s="242">
        <f t="shared" si="5"/>
        <v>86</v>
      </c>
      <c r="C98" s="634"/>
      <c r="D98" s="635"/>
      <c r="E98" s="636"/>
      <c r="F98" s="637"/>
      <c r="G98" s="636"/>
      <c r="H98" s="638"/>
      <c r="I98" s="638"/>
      <c r="J98" s="638"/>
      <c r="K98" s="637"/>
      <c r="L98" s="639"/>
      <c r="M98" s="640"/>
      <c r="N98" s="640"/>
      <c r="O98" s="641"/>
      <c r="P98" s="243"/>
      <c r="Q98" s="244"/>
      <c r="R98" s="244"/>
      <c r="S98" s="244"/>
      <c r="T98" s="244"/>
      <c r="U98" s="244"/>
      <c r="V98" s="245"/>
      <c r="W98" s="243"/>
      <c r="X98" s="244"/>
      <c r="Y98" s="244"/>
      <c r="Z98" s="244"/>
      <c r="AA98" s="244"/>
      <c r="AB98" s="244"/>
      <c r="AC98" s="245"/>
      <c r="AD98" s="243"/>
      <c r="AE98" s="244"/>
      <c r="AF98" s="244"/>
      <c r="AG98" s="244"/>
      <c r="AH98" s="244"/>
      <c r="AI98" s="244"/>
      <c r="AJ98" s="245"/>
      <c r="AK98" s="243"/>
      <c r="AL98" s="244"/>
      <c r="AM98" s="244"/>
      <c r="AN98" s="244"/>
      <c r="AO98" s="244"/>
      <c r="AP98" s="244"/>
      <c r="AQ98" s="245"/>
      <c r="AR98" s="243"/>
      <c r="AS98" s="244"/>
      <c r="AT98" s="245"/>
      <c r="AU98" s="642">
        <f t="shared" si="6"/>
        <v>0</v>
      </c>
      <c r="AV98" s="643"/>
      <c r="AW98" s="644">
        <f t="shared" si="4"/>
        <v>0</v>
      </c>
      <c r="AX98" s="645"/>
      <c r="AY98" s="616"/>
      <c r="AZ98" s="617"/>
      <c r="BA98" s="617"/>
      <c r="BB98" s="617"/>
      <c r="BC98" s="617"/>
      <c r="BD98" s="618"/>
    </row>
    <row r="99" spans="2:56" ht="40" customHeight="1">
      <c r="B99" s="242">
        <f t="shared" si="5"/>
        <v>87</v>
      </c>
      <c r="C99" s="634"/>
      <c r="D99" s="635"/>
      <c r="E99" s="636"/>
      <c r="F99" s="637"/>
      <c r="G99" s="636"/>
      <c r="H99" s="638"/>
      <c r="I99" s="638"/>
      <c r="J99" s="638"/>
      <c r="K99" s="637"/>
      <c r="L99" s="639"/>
      <c r="M99" s="640"/>
      <c r="N99" s="640"/>
      <c r="O99" s="641"/>
      <c r="P99" s="243"/>
      <c r="Q99" s="244"/>
      <c r="R99" s="244"/>
      <c r="S99" s="244"/>
      <c r="T99" s="244"/>
      <c r="U99" s="244"/>
      <c r="V99" s="245"/>
      <c r="W99" s="243"/>
      <c r="X99" s="244"/>
      <c r="Y99" s="244"/>
      <c r="Z99" s="244"/>
      <c r="AA99" s="244"/>
      <c r="AB99" s="244"/>
      <c r="AC99" s="245"/>
      <c r="AD99" s="243"/>
      <c r="AE99" s="244"/>
      <c r="AF99" s="244"/>
      <c r="AG99" s="244"/>
      <c r="AH99" s="244"/>
      <c r="AI99" s="244"/>
      <c r="AJ99" s="245"/>
      <c r="AK99" s="243"/>
      <c r="AL99" s="244"/>
      <c r="AM99" s="244"/>
      <c r="AN99" s="244"/>
      <c r="AO99" s="244"/>
      <c r="AP99" s="244"/>
      <c r="AQ99" s="245"/>
      <c r="AR99" s="243"/>
      <c r="AS99" s="244"/>
      <c r="AT99" s="245"/>
      <c r="AU99" s="642">
        <f t="shared" si="6"/>
        <v>0</v>
      </c>
      <c r="AV99" s="643"/>
      <c r="AW99" s="644">
        <f t="shared" si="4"/>
        <v>0</v>
      </c>
      <c r="AX99" s="645"/>
      <c r="AY99" s="616"/>
      <c r="AZ99" s="617"/>
      <c r="BA99" s="617"/>
      <c r="BB99" s="617"/>
      <c r="BC99" s="617"/>
      <c r="BD99" s="618"/>
    </row>
    <row r="100" spans="2:56" ht="40" customHeight="1">
      <c r="B100" s="242">
        <f t="shared" si="5"/>
        <v>88</v>
      </c>
      <c r="C100" s="634"/>
      <c r="D100" s="635"/>
      <c r="E100" s="636"/>
      <c r="F100" s="637"/>
      <c r="G100" s="636"/>
      <c r="H100" s="638"/>
      <c r="I100" s="638"/>
      <c r="J100" s="638"/>
      <c r="K100" s="637"/>
      <c r="L100" s="639"/>
      <c r="M100" s="640"/>
      <c r="N100" s="640"/>
      <c r="O100" s="641"/>
      <c r="P100" s="243"/>
      <c r="Q100" s="244"/>
      <c r="R100" s="244"/>
      <c r="S100" s="244"/>
      <c r="T100" s="244"/>
      <c r="U100" s="244"/>
      <c r="V100" s="245"/>
      <c r="W100" s="243"/>
      <c r="X100" s="244"/>
      <c r="Y100" s="244"/>
      <c r="Z100" s="244"/>
      <c r="AA100" s="244"/>
      <c r="AB100" s="244"/>
      <c r="AC100" s="245"/>
      <c r="AD100" s="243"/>
      <c r="AE100" s="244"/>
      <c r="AF100" s="244"/>
      <c r="AG100" s="244"/>
      <c r="AH100" s="244"/>
      <c r="AI100" s="244"/>
      <c r="AJ100" s="245"/>
      <c r="AK100" s="243"/>
      <c r="AL100" s="244"/>
      <c r="AM100" s="244"/>
      <c r="AN100" s="244"/>
      <c r="AO100" s="244"/>
      <c r="AP100" s="244"/>
      <c r="AQ100" s="245"/>
      <c r="AR100" s="243"/>
      <c r="AS100" s="244"/>
      <c r="AT100" s="245"/>
      <c r="AU100" s="642">
        <f t="shared" si="6"/>
        <v>0</v>
      </c>
      <c r="AV100" s="643"/>
      <c r="AW100" s="644">
        <f t="shared" si="4"/>
        <v>0</v>
      </c>
      <c r="AX100" s="645"/>
      <c r="AY100" s="616"/>
      <c r="AZ100" s="617"/>
      <c r="BA100" s="617"/>
      <c r="BB100" s="617"/>
      <c r="BC100" s="617"/>
      <c r="BD100" s="618"/>
    </row>
    <row r="101" spans="2:56" ht="40" customHeight="1">
      <c r="B101" s="242">
        <f t="shared" si="5"/>
        <v>89</v>
      </c>
      <c r="C101" s="634"/>
      <c r="D101" s="635"/>
      <c r="E101" s="636"/>
      <c r="F101" s="637"/>
      <c r="G101" s="636"/>
      <c r="H101" s="638"/>
      <c r="I101" s="638"/>
      <c r="J101" s="638"/>
      <c r="K101" s="637"/>
      <c r="L101" s="639"/>
      <c r="M101" s="640"/>
      <c r="N101" s="640"/>
      <c r="O101" s="641"/>
      <c r="P101" s="243"/>
      <c r="Q101" s="244"/>
      <c r="R101" s="244"/>
      <c r="S101" s="244"/>
      <c r="T101" s="244"/>
      <c r="U101" s="244"/>
      <c r="V101" s="245"/>
      <c r="W101" s="243"/>
      <c r="X101" s="244"/>
      <c r="Y101" s="244"/>
      <c r="Z101" s="244"/>
      <c r="AA101" s="244"/>
      <c r="AB101" s="244"/>
      <c r="AC101" s="245"/>
      <c r="AD101" s="243"/>
      <c r="AE101" s="244"/>
      <c r="AF101" s="244"/>
      <c r="AG101" s="244"/>
      <c r="AH101" s="244"/>
      <c r="AI101" s="244"/>
      <c r="AJ101" s="245"/>
      <c r="AK101" s="243"/>
      <c r="AL101" s="244"/>
      <c r="AM101" s="244"/>
      <c r="AN101" s="244"/>
      <c r="AO101" s="244"/>
      <c r="AP101" s="244"/>
      <c r="AQ101" s="245"/>
      <c r="AR101" s="243"/>
      <c r="AS101" s="244"/>
      <c r="AT101" s="245"/>
      <c r="AU101" s="642">
        <f t="shared" si="6"/>
        <v>0</v>
      </c>
      <c r="AV101" s="643"/>
      <c r="AW101" s="644">
        <f t="shared" si="4"/>
        <v>0</v>
      </c>
      <c r="AX101" s="645"/>
      <c r="AY101" s="616"/>
      <c r="AZ101" s="617"/>
      <c r="BA101" s="617"/>
      <c r="BB101" s="617"/>
      <c r="BC101" s="617"/>
      <c r="BD101" s="618"/>
    </row>
    <row r="102" spans="2:56" ht="40" customHeight="1">
      <c r="B102" s="242">
        <f t="shared" si="5"/>
        <v>90</v>
      </c>
      <c r="C102" s="634"/>
      <c r="D102" s="635"/>
      <c r="E102" s="636"/>
      <c r="F102" s="637"/>
      <c r="G102" s="636"/>
      <c r="H102" s="638"/>
      <c r="I102" s="638"/>
      <c r="J102" s="638"/>
      <c r="K102" s="637"/>
      <c r="L102" s="639"/>
      <c r="M102" s="640"/>
      <c r="N102" s="640"/>
      <c r="O102" s="641"/>
      <c r="P102" s="243"/>
      <c r="Q102" s="244"/>
      <c r="R102" s="244"/>
      <c r="S102" s="244"/>
      <c r="T102" s="244"/>
      <c r="U102" s="244"/>
      <c r="V102" s="245"/>
      <c r="W102" s="243"/>
      <c r="X102" s="244"/>
      <c r="Y102" s="244"/>
      <c r="Z102" s="244"/>
      <c r="AA102" s="244"/>
      <c r="AB102" s="244"/>
      <c r="AC102" s="245"/>
      <c r="AD102" s="243"/>
      <c r="AE102" s="244"/>
      <c r="AF102" s="244"/>
      <c r="AG102" s="244"/>
      <c r="AH102" s="244"/>
      <c r="AI102" s="244"/>
      <c r="AJ102" s="245"/>
      <c r="AK102" s="243"/>
      <c r="AL102" s="244"/>
      <c r="AM102" s="244"/>
      <c r="AN102" s="244"/>
      <c r="AO102" s="244"/>
      <c r="AP102" s="244"/>
      <c r="AQ102" s="245"/>
      <c r="AR102" s="243"/>
      <c r="AS102" s="244"/>
      <c r="AT102" s="245"/>
      <c r="AU102" s="642">
        <f t="shared" si="6"/>
        <v>0</v>
      </c>
      <c r="AV102" s="643"/>
      <c r="AW102" s="644">
        <f t="shared" si="4"/>
        <v>0</v>
      </c>
      <c r="AX102" s="645"/>
      <c r="AY102" s="616"/>
      <c r="AZ102" s="617"/>
      <c r="BA102" s="617"/>
      <c r="BB102" s="617"/>
      <c r="BC102" s="617"/>
      <c r="BD102" s="618"/>
    </row>
    <row r="103" spans="2:56" ht="40" customHeight="1">
      <c r="B103" s="242">
        <f t="shared" si="5"/>
        <v>91</v>
      </c>
      <c r="C103" s="634"/>
      <c r="D103" s="635"/>
      <c r="E103" s="636"/>
      <c r="F103" s="637"/>
      <c r="G103" s="636"/>
      <c r="H103" s="638"/>
      <c r="I103" s="638"/>
      <c r="J103" s="638"/>
      <c r="K103" s="637"/>
      <c r="L103" s="639"/>
      <c r="M103" s="640"/>
      <c r="N103" s="640"/>
      <c r="O103" s="641"/>
      <c r="P103" s="243"/>
      <c r="Q103" s="244"/>
      <c r="R103" s="244"/>
      <c r="S103" s="244"/>
      <c r="T103" s="244"/>
      <c r="U103" s="244"/>
      <c r="V103" s="245"/>
      <c r="W103" s="243"/>
      <c r="X103" s="244"/>
      <c r="Y103" s="244"/>
      <c r="Z103" s="244"/>
      <c r="AA103" s="244"/>
      <c r="AB103" s="244"/>
      <c r="AC103" s="245"/>
      <c r="AD103" s="243"/>
      <c r="AE103" s="244"/>
      <c r="AF103" s="244"/>
      <c r="AG103" s="244"/>
      <c r="AH103" s="244"/>
      <c r="AI103" s="244"/>
      <c r="AJ103" s="245"/>
      <c r="AK103" s="243"/>
      <c r="AL103" s="244"/>
      <c r="AM103" s="244"/>
      <c r="AN103" s="244"/>
      <c r="AO103" s="244"/>
      <c r="AP103" s="244"/>
      <c r="AQ103" s="245"/>
      <c r="AR103" s="243"/>
      <c r="AS103" s="244"/>
      <c r="AT103" s="245"/>
      <c r="AU103" s="642">
        <f t="shared" si="6"/>
        <v>0</v>
      </c>
      <c r="AV103" s="643"/>
      <c r="AW103" s="644">
        <f t="shared" si="4"/>
        <v>0</v>
      </c>
      <c r="AX103" s="645"/>
      <c r="AY103" s="616"/>
      <c r="AZ103" s="617"/>
      <c r="BA103" s="617"/>
      <c r="BB103" s="617"/>
      <c r="BC103" s="617"/>
      <c r="BD103" s="618"/>
    </row>
    <row r="104" spans="2:56" ht="40" customHeight="1">
      <c r="B104" s="242">
        <f t="shared" si="5"/>
        <v>92</v>
      </c>
      <c r="C104" s="634"/>
      <c r="D104" s="635"/>
      <c r="E104" s="636"/>
      <c r="F104" s="637"/>
      <c r="G104" s="636"/>
      <c r="H104" s="638"/>
      <c r="I104" s="638"/>
      <c r="J104" s="638"/>
      <c r="K104" s="637"/>
      <c r="L104" s="639"/>
      <c r="M104" s="640"/>
      <c r="N104" s="640"/>
      <c r="O104" s="641"/>
      <c r="P104" s="243"/>
      <c r="Q104" s="244"/>
      <c r="R104" s="244"/>
      <c r="S104" s="244"/>
      <c r="T104" s="244"/>
      <c r="U104" s="244"/>
      <c r="V104" s="245"/>
      <c r="W104" s="243"/>
      <c r="X104" s="244"/>
      <c r="Y104" s="244"/>
      <c r="Z104" s="244"/>
      <c r="AA104" s="244"/>
      <c r="AB104" s="244"/>
      <c r="AC104" s="245"/>
      <c r="AD104" s="243"/>
      <c r="AE104" s="244"/>
      <c r="AF104" s="244"/>
      <c r="AG104" s="244"/>
      <c r="AH104" s="244"/>
      <c r="AI104" s="244"/>
      <c r="AJ104" s="245"/>
      <c r="AK104" s="243"/>
      <c r="AL104" s="244"/>
      <c r="AM104" s="244"/>
      <c r="AN104" s="244"/>
      <c r="AO104" s="244"/>
      <c r="AP104" s="244"/>
      <c r="AQ104" s="245"/>
      <c r="AR104" s="243"/>
      <c r="AS104" s="244"/>
      <c r="AT104" s="245"/>
      <c r="AU104" s="642">
        <f t="shared" si="6"/>
        <v>0</v>
      </c>
      <c r="AV104" s="643"/>
      <c r="AW104" s="644">
        <f t="shared" si="4"/>
        <v>0</v>
      </c>
      <c r="AX104" s="645"/>
      <c r="AY104" s="616"/>
      <c r="AZ104" s="617"/>
      <c r="BA104" s="617"/>
      <c r="BB104" s="617"/>
      <c r="BC104" s="617"/>
      <c r="BD104" s="618"/>
    </row>
    <row r="105" spans="2:56" ht="40" customHeight="1">
      <c r="B105" s="242">
        <f t="shared" si="5"/>
        <v>93</v>
      </c>
      <c r="C105" s="634"/>
      <c r="D105" s="635"/>
      <c r="E105" s="636"/>
      <c r="F105" s="637"/>
      <c r="G105" s="636"/>
      <c r="H105" s="638"/>
      <c r="I105" s="638"/>
      <c r="J105" s="638"/>
      <c r="K105" s="637"/>
      <c r="L105" s="639"/>
      <c r="M105" s="640"/>
      <c r="N105" s="640"/>
      <c r="O105" s="641"/>
      <c r="P105" s="243"/>
      <c r="Q105" s="244"/>
      <c r="R105" s="244"/>
      <c r="S105" s="244"/>
      <c r="T105" s="244"/>
      <c r="U105" s="244"/>
      <c r="V105" s="245"/>
      <c r="W105" s="243"/>
      <c r="X105" s="244"/>
      <c r="Y105" s="244"/>
      <c r="Z105" s="244"/>
      <c r="AA105" s="244"/>
      <c r="AB105" s="244"/>
      <c r="AC105" s="245"/>
      <c r="AD105" s="243"/>
      <c r="AE105" s="244"/>
      <c r="AF105" s="244"/>
      <c r="AG105" s="244"/>
      <c r="AH105" s="244"/>
      <c r="AI105" s="244"/>
      <c r="AJ105" s="245"/>
      <c r="AK105" s="243"/>
      <c r="AL105" s="244"/>
      <c r="AM105" s="244"/>
      <c r="AN105" s="244"/>
      <c r="AO105" s="244"/>
      <c r="AP105" s="244"/>
      <c r="AQ105" s="245"/>
      <c r="AR105" s="243"/>
      <c r="AS105" s="244"/>
      <c r="AT105" s="245"/>
      <c r="AU105" s="642">
        <f t="shared" si="6"/>
        <v>0</v>
      </c>
      <c r="AV105" s="643"/>
      <c r="AW105" s="644">
        <f t="shared" si="4"/>
        <v>0</v>
      </c>
      <c r="AX105" s="645"/>
      <c r="AY105" s="616"/>
      <c r="AZ105" s="617"/>
      <c r="BA105" s="617"/>
      <c r="BB105" s="617"/>
      <c r="BC105" s="617"/>
      <c r="BD105" s="618"/>
    </row>
    <row r="106" spans="2:56" ht="40" customHeight="1">
      <c r="B106" s="242">
        <f t="shared" si="5"/>
        <v>94</v>
      </c>
      <c r="C106" s="634"/>
      <c r="D106" s="635"/>
      <c r="E106" s="636"/>
      <c r="F106" s="637"/>
      <c r="G106" s="636"/>
      <c r="H106" s="638"/>
      <c r="I106" s="638"/>
      <c r="J106" s="638"/>
      <c r="K106" s="637"/>
      <c r="L106" s="639"/>
      <c r="M106" s="640"/>
      <c r="N106" s="640"/>
      <c r="O106" s="641"/>
      <c r="P106" s="243"/>
      <c r="Q106" s="244"/>
      <c r="R106" s="244"/>
      <c r="S106" s="244"/>
      <c r="T106" s="244"/>
      <c r="U106" s="244"/>
      <c r="V106" s="245"/>
      <c r="W106" s="243"/>
      <c r="X106" s="244"/>
      <c r="Y106" s="244"/>
      <c r="Z106" s="244"/>
      <c r="AA106" s="244"/>
      <c r="AB106" s="244"/>
      <c r="AC106" s="245"/>
      <c r="AD106" s="243"/>
      <c r="AE106" s="244"/>
      <c r="AF106" s="244"/>
      <c r="AG106" s="244"/>
      <c r="AH106" s="244"/>
      <c r="AI106" s="244"/>
      <c r="AJ106" s="245"/>
      <c r="AK106" s="243"/>
      <c r="AL106" s="244"/>
      <c r="AM106" s="244"/>
      <c r="AN106" s="244"/>
      <c r="AO106" s="244"/>
      <c r="AP106" s="244"/>
      <c r="AQ106" s="245"/>
      <c r="AR106" s="243"/>
      <c r="AS106" s="244"/>
      <c r="AT106" s="245"/>
      <c r="AU106" s="642">
        <f t="shared" si="6"/>
        <v>0</v>
      </c>
      <c r="AV106" s="643"/>
      <c r="AW106" s="644">
        <f t="shared" si="4"/>
        <v>0</v>
      </c>
      <c r="AX106" s="645"/>
      <c r="AY106" s="616"/>
      <c r="AZ106" s="617"/>
      <c r="BA106" s="617"/>
      <c r="BB106" s="617"/>
      <c r="BC106" s="617"/>
      <c r="BD106" s="618"/>
    </row>
    <row r="107" spans="2:56" ht="40" customHeight="1">
      <c r="B107" s="242">
        <f t="shared" si="5"/>
        <v>95</v>
      </c>
      <c r="C107" s="634"/>
      <c r="D107" s="635"/>
      <c r="E107" s="636"/>
      <c r="F107" s="637"/>
      <c r="G107" s="636"/>
      <c r="H107" s="638"/>
      <c r="I107" s="638"/>
      <c r="J107" s="638"/>
      <c r="K107" s="637"/>
      <c r="L107" s="639"/>
      <c r="M107" s="640"/>
      <c r="N107" s="640"/>
      <c r="O107" s="641"/>
      <c r="P107" s="243"/>
      <c r="Q107" s="244"/>
      <c r="R107" s="244"/>
      <c r="S107" s="244"/>
      <c r="T107" s="244"/>
      <c r="U107" s="244"/>
      <c r="V107" s="245"/>
      <c r="W107" s="243"/>
      <c r="X107" s="244"/>
      <c r="Y107" s="244"/>
      <c r="Z107" s="244"/>
      <c r="AA107" s="244"/>
      <c r="AB107" s="244"/>
      <c r="AC107" s="245"/>
      <c r="AD107" s="243"/>
      <c r="AE107" s="244"/>
      <c r="AF107" s="244"/>
      <c r="AG107" s="244"/>
      <c r="AH107" s="244"/>
      <c r="AI107" s="244"/>
      <c r="AJ107" s="245"/>
      <c r="AK107" s="243"/>
      <c r="AL107" s="244"/>
      <c r="AM107" s="244"/>
      <c r="AN107" s="244"/>
      <c r="AO107" s="244"/>
      <c r="AP107" s="244"/>
      <c r="AQ107" s="245"/>
      <c r="AR107" s="243"/>
      <c r="AS107" s="244"/>
      <c r="AT107" s="245"/>
      <c r="AU107" s="642">
        <f t="shared" si="6"/>
        <v>0</v>
      </c>
      <c r="AV107" s="643"/>
      <c r="AW107" s="644">
        <f t="shared" si="4"/>
        <v>0</v>
      </c>
      <c r="AX107" s="645"/>
      <c r="AY107" s="616"/>
      <c r="AZ107" s="617"/>
      <c r="BA107" s="617"/>
      <c r="BB107" s="617"/>
      <c r="BC107" s="617"/>
      <c r="BD107" s="618"/>
    </row>
    <row r="108" spans="2:56" ht="40" customHeight="1">
      <c r="B108" s="242">
        <f t="shared" si="5"/>
        <v>96</v>
      </c>
      <c r="C108" s="634"/>
      <c r="D108" s="635"/>
      <c r="E108" s="636"/>
      <c r="F108" s="637"/>
      <c r="G108" s="636"/>
      <c r="H108" s="638"/>
      <c r="I108" s="638"/>
      <c r="J108" s="638"/>
      <c r="K108" s="637"/>
      <c r="L108" s="639"/>
      <c r="M108" s="640"/>
      <c r="N108" s="640"/>
      <c r="O108" s="641"/>
      <c r="P108" s="243"/>
      <c r="Q108" s="244"/>
      <c r="R108" s="244"/>
      <c r="S108" s="244"/>
      <c r="T108" s="244"/>
      <c r="U108" s="244"/>
      <c r="V108" s="245"/>
      <c r="W108" s="243"/>
      <c r="X108" s="244"/>
      <c r="Y108" s="244"/>
      <c r="Z108" s="244"/>
      <c r="AA108" s="244"/>
      <c r="AB108" s="244"/>
      <c r="AC108" s="245"/>
      <c r="AD108" s="243"/>
      <c r="AE108" s="244"/>
      <c r="AF108" s="244"/>
      <c r="AG108" s="244"/>
      <c r="AH108" s="244"/>
      <c r="AI108" s="244"/>
      <c r="AJ108" s="245"/>
      <c r="AK108" s="243"/>
      <c r="AL108" s="244"/>
      <c r="AM108" s="244"/>
      <c r="AN108" s="244"/>
      <c r="AO108" s="244"/>
      <c r="AP108" s="244"/>
      <c r="AQ108" s="245"/>
      <c r="AR108" s="243"/>
      <c r="AS108" s="244"/>
      <c r="AT108" s="245"/>
      <c r="AU108" s="642">
        <f t="shared" si="6"/>
        <v>0</v>
      </c>
      <c r="AV108" s="643"/>
      <c r="AW108" s="644">
        <f t="shared" si="4"/>
        <v>0</v>
      </c>
      <c r="AX108" s="645"/>
      <c r="AY108" s="616"/>
      <c r="AZ108" s="617"/>
      <c r="BA108" s="617"/>
      <c r="BB108" s="617"/>
      <c r="BC108" s="617"/>
      <c r="BD108" s="618"/>
    </row>
    <row r="109" spans="2:56" ht="40" customHeight="1">
      <c r="B109" s="242">
        <f t="shared" si="5"/>
        <v>97</v>
      </c>
      <c r="C109" s="634"/>
      <c r="D109" s="635"/>
      <c r="E109" s="636"/>
      <c r="F109" s="637"/>
      <c r="G109" s="636"/>
      <c r="H109" s="638"/>
      <c r="I109" s="638"/>
      <c r="J109" s="638"/>
      <c r="K109" s="637"/>
      <c r="L109" s="639"/>
      <c r="M109" s="640"/>
      <c r="N109" s="640"/>
      <c r="O109" s="641"/>
      <c r="P109" s="243"/>
      <c r="Q109" s="244"/>
      <c r="R109" s="244"/>
      <c r="S109" s="244"/>
      <c r="T109" s="244"/>
      <c r="U109" s="244"/>
      <c r="V109" s="245"/>
      <c r="W109" s="243"/>
      <c r="X109" s="244"/>
      <c r="Y109" s="244"/>
      <c r="Z109" s="244"/>
      <c r="AA109" s="244"/>
      <c r="AB109" s="244"/>
      <c r="AC109" s="245"/>
      <c r="AD109" s="243"/>
      <c r="AE109" s="244"/>
      <c r="AF109" s="244"/>
      <c r="AG109" s="244"/>
      <c r="AH109" s="244"/>
      <c r="AI109" s="244"/>
      <c r="AJ109" s="245"/>
      <c r="AK109" s="243"/>
      <c r="AL109" s="244"/>
      <c r="AM109" s="244"/>
      <c r="AN109" s="244"/>
      <c r="AO109" s="244"/>
      <c r="AP109" s="244"/>
      <c r="AQ109" s="245"/>
      <c r="AR109" s="243"/>
      <c r="AS109" s="244"/>
      <c r="AT109" s="245"/>
      <c r="AU109" s="642">
        <f t="shared" si="6"/>
        <v>0</v>
      </c>
      <c r="AV109" s="643"/>
      <c r="AW109" s="644">
        <f t="shared" si="4"/>
        <v>0</v>
      </c>
      <c r="AX109" s="645"/>
      <c r="AY109" s="616"/>
      <c r="AZ109" s="617"/>
      <c r="BA109" s="617"/>
      <c r="BB109" s="617"/>
      <c r="BC109" s="617"/>
      <c r="BD109" s="618"/>
    </row>
    <row r="110" spans="2:56" ht="40" customHeight="1">
      <c r="B110" s="242">
        <f t="shared" si="5"/>
        <v>98</v>
      </c>
      <c r="C110" s="634"/>
      <c r="D110" s="635"/>
      <c r="E110" s="636"/>
      <c r="F110" s="637"/>
      <c r="G110" s="636"/>
      <c r="H110" s="638"/>
      <c r="I110" s="638"/>
      <c r="J110" s="638"/>
      <c r="K110" s="637"/>
      <c r="L110" s="639"/>
      <c r="M110" s="640"/>
      <c r="N110" s="640"/>
      <c r="O110" s="641"/>
      <c r="P110" s="243"/>
      <c r="Q110" s="244"/>
      <c r="R110" s="244"/>
      <c r="S110" s="244"/>
      <c r="T110" s="244"/>
      <c r="U110" s="244"/>
      <c r="V110" s="245"/>
      <c r="W110" s="243"/>
      <c r="X110" s="244"/>
      <c r="Y110" s="244"/>
      <c r="Z110" s="244"/>
      <c r="AA110" s="244"/>
      <c r="AB110" s="244"/>
      <c r="AC110" s="245"/>
      <c r="AD110" s="243"/>
      <c r="AE110" s="244"/>
      <c r="AF110" s="244"/>
      <c r="AG110" s="244"/>
      <c r="AH110" s="244"/>
      <c r="AI110" s="244"/>
      <c r="AJ110" s="245"/>
      <c r="AK110" s="243"/>
      <c r="AL110" s="244"/>
      <c r="AM110" s="244"/>
      <c r="AN110" s="244"/>
      <c r="AO110" s="244"/>
      <c r="AP110" s="244"/>
      <c r="AQ110" s="245"/>
      <c r="AR110" s="243"/>
      <c r="AS110" s="244"/>
      <c r="AT110" s="245"/>
      <c r="AU110" s="642">
        <f t="shared" si="6"/>
        <v>0</v>
      </c>
      <c r="AV110" s="643"/>
      <c r="AW110" s="644">
        <f t="shared" si="4"/>
        <v>0</v>
      </c>
      <c r="AX110" s="645"/>
      <c r="AY110" s="616"/>
      <c r="AZ110" s="617"/>
      <c r="BA110" s="617"/>
      <c r="BB110" s="617"/>
      <c r="BC110" s="617"/>
      <c r="BD110" s="618"/>
    </row>
    <row r="111" spans="2:56" ht="40" customHeight="1">
      <c r="B111" s="242">
        <f t="shared" si="5"/>
        <v>99</v>
      </c>
      <c r="C111" s="634"/>
      <c r="D111" s="635"/>
      <c r="E111" s="636"/>
      <c r="F111" s="637"/>
      <c r="G111" s="636"/>
      <c r="H111" s="638"/>
      <c r="I111" s="638"/>
      <c r="J111" s="638"/>
      <c r="K111" s="637"/>
      <c r="L111" s="639"/>
      <c r="M111" s="640"/>
      <c r="N111" s="640"/>
      <c r="O111" s="641"/>
      <c r="P111" s="243"/>
      <c r="Q111" s="244"/>
      <c r="R111" s="244"/>
      <c r="S111" s="244"/>
      <c r="T111" s="244"/>
      <c r="U111" s="244"/>
      <c r="V111" s="245"/>
      <c r="W111" s="243"/>
      <c r="X111" s="244"/>
      <c r="Y111" s="244"/>
      <c r="Z111" s="244"/>
      <c r="AA111" s="244"/>
      <c r="AB111" s="244"/>
      <c r="AC111" s="245"/>
      <c r="AD111" s="243"/>
      <c r="AE111" s="244"/>
      <c r="AF111" s="244"/>
      <c r="AG111" s="244"/>
      <c r="AH111" s="244"/>
      <c r="AI111" s="244"/>
      <c r="AJ111" s="245"/>
      <c r="AK111" s="243"/>
      <c r="AL111" s="244"/>
      <c r="AM111" s="244"/>
      <c r="AN111" s="244"/>
      <c r="AO111" s="244"/>
      <c r="AP111" s="244"/>
      <c r="AQ111" s="245"/>
      <c r="AR111" s="243"/>
      <c r="AS111" s="244"/>
      <c r="AT111" s="245"/>
      <c r="AU111" s="642">
        <f t="shared" si="6"/>
        <v>0</v>
      </c>
      <c r="AV111" s="643"/>
      <c r="AW111" s="644">
        <f t="shared" si="4"/>
        <v>0</v>
      </c>
      <c r="AX111" s="645"/>
      <c r="AY111" s="616"/>
      <c r="AZ111" s="617"/>
      <c r="BA111" s="617"/>
      <c r="BB111" s="617"/>
      <c r="BC111" s="617"/>
      <c r="BD111" s="618"/>
    </row>
    <row r="112" spans="2:56" ht="40" customHeight="1" thickBot="1">
      <c r="B112" s="246">
        <f t="shared" si="5"/>
        <v>100</v>
      </c>
      <c r="C112" s="619"/>
      <c r="D112" s="620"/>
      <c r="E112" s="621"/>
      <c r="F112" s="622"/>
      <c r="G112" s="621"/>
      <c r="H112" s="623"/>
      <c r="I112" s="623"/>
      <c r="J112" s="623"/>
      <c r="K112" s="622"/>
      <c r="L112" s="624"/>
      <c r="M112" s="625"/>
      <c r="N112" s="625"/>
      <c r="O112" s="626"/>
      <c r="P112" s="247"/>
      <c r="Q112" s="248"/>
      <c r="R112" s="248"/>
      <c r="S112" s="248"/>
      <c r="T112" s="248"/>
      <c r="U112" s="248"/>
      <c r="V112" s="249"/>
      <c r="W112" s="247"/>
      <c r="X112" s="248"/>
      <c r="Y112" s="248"/>
      <c r="Z112" s="248"/>
      <c r="AA112" s="248"/>
      <c r="AB112" s="248"/>
      <c r="AC112" s="249"/>
      <c r="AD112" s="247"/>
      <c r="AE112" s="248"/>
      <c r="AF112" s="248"/>
      <c r="AG112" s="248"/>
      <c r="AH112" s="248"/>
      <c r="AI112" s="248"/>
      <c r="AJ112" s="249"/>
      <c r="AK112" s="247"/>
      <c r="AL112" s="248"/>
      <c r="AM112" s="248"/>
      <c r="AN112" s="248"/>
      <c r="AO112" s="248"/>
      <c r="AP112" s="248"/>
      <c r="AQ112" s="249"/>
      <c r="AR112" s="247"/>
      <c r="AS112" s="248"/>
      <c r="AT112" s="249"/>
      <c r="AU112" s="627">
        <f t="shared" si="3"/>
        <v>0</v>
      </c>
      <c r="AV112" s="628"/>
      <c r="AW112" s="629">
        <f t="shared" si="4"/>
        <v>0</v>
      </c>
      <c r="AX112" s="630"/>
      <c r="AY112" s="631"/>
      <c r="AZ112" s="632"/>
      <c r="BA112" s="632"/>
      <c r="BB112" s="632"/>
      <c r="BC112" s="632"/>
      <c r="BD112" s="633"/>
    </row>
    <row r="113" spans="2:49" ht="20.25" customHeight="1">
      <c r="B113" s="219"/>
      <c r="C113" s="209"/>
      <c r="D113" s="279"/>
      <c r="E113" s="27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25"/>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row>
    <row r="114" spans="2:49" ht="20.25" customHeight="1">
      <c r="B114" s="219" t="s">
        <v>543</v>
      </c>
      <c r="C114" s="219"/>
      <c r="D114" s="219"/>
      <c r="E114" s="219"/>
      <c r="F114" s="219"/>
      <c r="G114" s="219"/>
      <c r="H114" s="219"/>
      <c r="I114" s="219"/>
      <c r="J114" s="219"/>
      <c r="K114" s="219"/>
      <c r="L114" s="225"/>
      <c r="M114" s="219"/>
      <c r="N114" s="219"/>
      <c r="O114" s="219"/>
      <c r="P114" s="219"/>
      <c r="Q114" s="219"/>
      <c r="R114" s="219"/>
      <c r="S114" s="219"/>
      <c r="T114" s="219" t="s">
        <v>401</v>
      </c>
      <c r="U114" s="219"/>
      <c r="V114" s="219"/>
      <c r="W114" s="219"/>
      <c r="X114" s="219"/>
      <c r="Y114" s="219"/>
      <c r="Z114" s="254"/>
    </row>
    <row r="115" spans="2:49" ht="20.25" customHeight="1">
      <c r="B115" s="219"/>
      <c r="C115" s="614" t="s">
        <v>386</v>
      </c>
      <c r="D115" s="614"/>
      <c r="E115" s="614" t="s">
        <v>387</v>
      </c>
      <c r="F115" s="614"/>
      <c r="G115" s="614"/>
      <c r="H115" s="614"/>
      <c r="I115" s="219"/>
      <c r="J115" s="615" t="s">
        <v>388</v>
      </c>
      <c r="K115" s="615"/>
      <c r="L115" s="615"/>
      <c r="M115" s="615"/>
      <c r="N115" s="219"/>
      <c r="O115" s="219"/>
      <c r="P115" s="255" t="s">
        <v>389</v>
      </c>
      <c r="Q115" s="255"/>
      <c r="R115" s="219"/>
      <c r="S115" s="219"/>
      <c r="T115" s="589" t="s">
        <v>402</v>
      </c>
      <c r="U115" s="591"/>
      <c r="V115" s="589" t="s">
        <v>403</v>
      </c>
      <c r="W115" s="590"/>
      <c r="X115" s="590"/>
      <c r="Y115" s="591"/>
      <c r="Z115" s="254"/>
    </row>
    <row r="116" spans="2:49" ht="20.25" customHeight="1">
      <c r="B116" s="219"/>
      <c r="C116" s="588"/>
      <c r="D116" s="588"/>
      <c r="E116" s="588" t="s">
        <v>390</v>
      </c>
      <c r="F116" s="588"/>
      <c r="G116" s="588" t="s">
        <v>391</v>
      </c>
      <c r="H116" s="588"/>
      <c r="I116" s="219"/>
      <c r="J116" s="588" t="s">
        <v>390</v>
      </c>
      <c r="K116" s="588"/>
      <c r="L116" s="588" t="s">
        <v>391</v>
      </c>
      <c r="M116" s="588"/>
      <c r="N116" s="219"/>
      <c r="O116" s="219"/>
      <c r="P116" s="255" t="s">
        <v>392</v>
      </c>
      <c r="Q116" s="255"/>
      <c r="R116" s="219"/>
      <c r="S116" s="219"/>
      <c r="T116" s="589" t="s">
        <v>544</v>
      </c>
      <c r="U116" s="591"/>
      <c r="V116" s="589" t="s">
        <v>405</v>
      </c>
      <c r="W116" s="590"/>
      <c r="X116" s="590"/>
      <c r="Y116" s="591"/>
      <c r="Z116" s="256"/>
    </row>
    <row r="117" spans="2:49" ht="20.25" customHeight="1">
      <c r="B117" s="219"/>
      <c r="C117" s="589" t="s">
        <v>544</v>
      </c>
      <c r="D117" s="591"/>
      <c r="E117" s="606">
        <f>SUMIFS($AU$13:$AV$112,$C$13:$D$112,"福祉用具専門相談員",$E$13:$F$112,"A")</f>
        <v>0</v>
      </c>
      <c r="F117" s="607"/>
      <c r="G117" s="608">
        <f>SUMIFS($AW$13:$AX$112,$C$13:$D$112,"福祉用具専門相談員",$E$13:$F$112,"A")</f>
        <v>0</v>
      </c>
      <c r="H117" s="609"/>
      <c r="I117" s="257"/>
      <c r="J117" s="610">
        <v>0</v>
      </c>
      <c r="K117" s="611"/>
      <c r="L117" s="610">
        <v>0</v>
      </c>
      <c r="M117" s="611"/>
      <c r="N117" s="257"/>
      <c r="O117" s="257"/>
      <c r="P117" s="610">
        <v>0</v>
      </c>
      <c r="Q117" s="611"/>
      <c r="R117" s="219"/>
      <c r="S117" s="219"/>
      <c r="T117" s="589" t="s">
        <v>545</v>
      </c>
      <c r="U117" s="591"/>
      <c r="V117" s="589" t="s">
        <v>407</v>
      </c>
      <c r="W117" s="590"/>
      <c r="X117" s="590"/>
      <c r="Y117" s="591"/>
      <c r="Z117" s="258"/>
    </row>
    <row r="118" spans="2:49" ht="20.25" customHeight="1">
      <c r="B118" s="219"/>
      <c r="C118" s="589" t="s">
        <v>546</v>
      </c>
      <c r="D118" s="591"/>
      <c r="E118" s="606">
        <f>SUMIFS($AU$13:$AV$112,$C$13:$D$112,"福祉用具専門相談員",$E$13:$F$112,"B")</f>
        <v>0</v>
      </c>
      <c r="F118" s="607"/>
      <c r="G118" s="608">
        <f>SUMIFS($AW$13:$AX$112,$C$13:$D$112,"福祉用具専門相談員",$E$13:$F$112,"B")</f>
        <v>0</v>
      </c>
      <c r="H118" s="609"/>
      <c r="I118" s="257"/>
      <c r="J118" s="610">
        <v>0</v>
      </c>
      <c r="K118" s="611"/>
      <c r="L118" s="610">
        <v>0</v>
      </c>
      <c r="M118" s="611"/>
      <c r="N118" s="257"/>
      <c r="O118" s="257"/>
      <c r="P118" s="610">
        <v>0</v>
      </c>
      <c r="Q118" s="611"/>
      <c r="R118" s="219"/>
      <c r="S118" s="219"/>
      <c r="T118" s="589" t="s">
        <v>547</v>
      </c>
      <c r="U118" s="591"/>
      <c r="V118" s="589" t="s">
        <v>408</v>
      </c>
      <c r="W118" s="590"/>
      <c r="X118" s="590"/>
      <c r="Y118" s="591"/>
      <c r="Z118" s="258"/>
    </row>
    <row r="119" spans="2:49" ht="20.25" customHeight="1">
      <c r="B119" s="219"/>
      <c r="C119" s="589" t="s">
        <v>548</v>
      </c>
      <c r="D119" s="591"/>
      <c r="E119" s="606">
        <f>SUMIFS($AU$13:$AV$112,$C$13:$D$112,"福祉用具専門相談員",$E$13:$F$112,"C")</f>
        <v>0</v>
      </c>
      <c r="F119" s="607"/>
      <c r="G119" s="608">
        <f>SUMIFS($AW$13:$AX$112,$C$13:$D$112,"福祉用具専門相談員",$E$13:$F$112,"C")</f>
        <v>0</v>
      </c>
      <c r="H119" s="609"/>
      <c r="I119" s="257"/>
      <c r="J119" s="610">
        <v>0</v>
      </c>
      <c r="K119" s="611"/>
      <c r="L119" s="612">
        <v>0</v>
      </c>
      <c r="M119" s="613"/>
      <c r="N119" s="257"/>
      <c r="O119" s="257"/>
      <c r="P119" s="606" t="s">
        <v>549</v>
      </c>
      <c r="Q119" s="607"/>
      <c r="R119" s="219"/>
      <c r="S119" s="219"/>
      <c r="T119" s="589" t="s">
        <v>550</v>
      </c>
      <c r="U119" s="591"/>
      <c r="V119" s="589" t="s">
        <v>411</v>
      </c>
      <c r="W119" s="590"/>
      <c r="X119" s="590"/>
      <c r="Y119" s="591"/>
      <c r="Z119" s="259"/>
    </row>
    <row r="120" spans="2:49" ht="20.25" customHeight="1">
      <c r="B120" s="219"/>
      <c r="C120" s="589" t="s">
        <v>551</v>
      </c>
      <c r="D120" s="591"/>
      <c r="E120" s="606">
        <f>SUMIFS($AU$13:$AV$112,$C$13:$D$112,"福祉用具専門相談員",$E$13:$F$112,"D")</f>
        <v>0</v>
      </c>
      <c r="F120" s="607"/>
      <c r="G120" s="608">
        <f>SUMIFS($AW$13:$AX$112,$C$13:$D$112,"福祉用具専門相談員",$E$13:$F$112,"D")</f>
        <v>0</v>
      </c>
      <c r="H120" s="609"/>
      <c r="I120" s="257"/>
      <c r="J120" s="610">
        <v>0</v>
      </c>
      <c r="K120" s="611"/>
      <c r="L120" s="612">
        <v>0</v>
      </c>
      <c r="M120" s="613"/>
      <c r="N120" s="257"/>
      <c r="O120" s="257"/>
      <c r="P120" s="606" t="s">
        <v>514</v>
      </c>
      <c r="Q120" s="607"/>
      <c r="R120" s="219"/>
      <c r="S120" s="219"/>
      <c r="T120" s="219"/>
      <c r="U120" s="604"/>
      <c r="V120" s="604"/>
      <c r="W120" s="605"/>
      <c r="X120" s="605"/>
      <c r="Y120" s="260"/>
      <c r="Z120" s="260"/>
    </row>
    <row r="121" spans="2:49" ht="20.25" customHeight="1">
      <c r="B121" s="219"/>
      <c r="C121" s="589" t="s">
        <v>394</v>
      </c>
      <c r="D121" s="591"/>
      <c r="E121" s="606">
        <f>SUM(E117:F120)</f>
        <v>0</v>
      </c>
      <c r="F121" s="607"/>
      <c r="G121" s="608">
        <f>SUM(G117:H120)</f>
        <v>0</v>
      </c>
      <c r="H121" s="609"/>
      <c r="I121" s="257"/>
      <c r="J121" s="606">
        <f>SUM(J117:K120)</f>
        <v>0</v>
      </c>
      <c r="K121" s="607"/>
      <c r="L121" s="606">
        <f>SUM(L117:M120)</f>
        <v>0</v>
      </c>
      <c r="M121" s="607"/>
      <c r="N121" s="257"/>
      <c r="O121" s="257"/>
      <c r="P121" s="606">
        <f>SUM(P117:Q118)</f>
        <v>0</v>
      </c>
      <c r="Q121" s="607"/>
      <c r="R121" s="219"/>
      <c r="S121" s="219"/>
      <c r="T121" s="219"/>
      <c r="U121" s="604"/>
      <c r="V121" s="604"/>
      <c r="W121" s="605"/>
      <c r="X121" s="605"/>
      <c r="Y121" s="261"/>
      <c r="Z121" s="261"/>
    </row>
    <row r="122" spans="2:49" ht="20.25" customHeight="1">
      <c r="B122" s="219"/>
      <c r="C122" s="219"/>
      <c r="D122" s="219"/>
      <c r="E122" s="219"/>
      <c r="F122" s="219"/>
      <c r="G122" s="219"/>
      <c r="H122" s="219"/>
      <c r="I122" s="219"/>
      <c r="J122" s="219"/>
      <c r="K122" s="219"/>
      <c r="L122" s="225"/>
      <c r="M122" s="219"/>
      <c r="N122" s="219"/>
      <c r="O122" s="219"/>
      <c r="P122" s="219"/>
      <c r="Q122" s="219"/>
      <c r="R122" s="219"/>
      <c r="S122" s="219"/>
      <c r="T122" s="219"/>
      <c r="U122" s="254"/>
      <c r="V122" s="254"/>
      <c r="W122" s="254"/>
      <c r="X122" s="254"/>
      <c r="Y122" s="254"/>
      <c r="Z122" s="254"/>
    </row>
    <row r="123" spans="2:49" ht="20.25" customHeight="1">
      <c r="B123" s="219"/>
      <c r="C123" s="225" t="s">
        <v>395</v>
      </c>
      <c r="D123" s="219"/>
      <c r="E123" s="219"/>
      <c r="F123" s="219"/>
      <c r="G123" s="219"/>
      <c r="H123" s="219"/>
      <c r="I123" s="262" t="s">
        <v>396</v>
      </c>
      <c r="J123" s="598" t="s">
        <v>397</v>
      </c>
      <c r="K123" s="599"/>
      <c r="L123" s="263"/>
      <c r="M123" s="262"/>
      <c r="N123" s="219"/>
      <c r="O123" s="219"/>
      <c r="P123" s="219"/>
      <c r="Q123" s="219"/>
      <c r="R123" s="219"/>
      <c r="S123" s="219"/>
      <c r="T123" s="219"/>
      <c r="U123" s="264"/>
      <c r="V123" s="254"/>
      <c r="W123" s="254"/>
      <c r="X123" s="254"/>
      <c r="Y123" s="254"/>
      <c r="Z123" s="254"/>
    </row>
    <row r="124" spans="2:49" ht="20.25" customHeight="1">
      <c r="B124" s="219"/>
      <c r="C124" s="219" t="s">
        <v>398</v>
      </c>
      <c r="D124" s="219"/>
      <c r="E124" s="219"/>
      <c r="F124" s="219"/>
      <c r="G124" s="219"/>
      <c r="H124" s="219" t="s">
        <v>399</v>
      </c>
      <c r="I124" s="219"/>
      <c r="J124" s="219"/>
      <c r="K124" s="219"/>
      <c r="L124" s="225"/>
      <c r="M124" s="219"/>
      <c r="N124" s="219"/>
      <c r="O124" s="219"/>
      <c r="P124" s="219"/>
      <c r="Q124" s="219"/>
      <c r="R124" s="219"/>
      <c r="S124" s="219"/>
      <c r="T124" s="219"/>
      <c r="U124" s="254"/>
      <c r="V124" s="254"/>
      <c r="W124" s="254"/>
      <c r="X124" s="254"/>
      <c r="Y124" s="254"/>
      <c r="Z124" s="254"/>
    </row>
    <row r="125" spans="2:49" ht="20.25" customHeight="1">
      <c r="B125" s="219"/>
      <c r="C125" s="219" t="str">
        <f>IF($J$123="週","対象時間数（週平均）","対象時間数（当月合計）")</f>
        <v>対象時間数（週平均）</v>
      </c>
      <c r="D125" s="219"/>
      <c r="E125" s="219"/>
      <c r="F125" s="219"/>
      <c r="G125" s="219"/>
      <c r="H125" s="219" t="str">
        <f>IF($J$123="週","週に勤務すべき時間数","当月に勤務すべき時間数")</f>
        <v>週に勤務すべき時間数</v>
      </c>
      <c r="I125" s="219"/>
      <c r="J125" s="219"/>
      <c r="K125" s="219"/>
      <c r="L125" s="225"/>
      <c r="M125" s="588" t="s">
        <v>400</v>
      </c>
      <c r="N125" s="588"/>
      <c r="O125" s="588"/>
      <c r="P125" s="588"/>
      <c r="Q125" s="219"/>
      <c r="R125" s="219"/>
      <c r="S125" s="219"/>
      <c r="T125" s="219"/>
      <c r="U125" s="254"/>
      <c r="V125" s="254"/>
      <c r="W125" s="254"/>
      <c r="X125" s="254"/>
      <c r="Y125" s="254"/>
      <c r="Z125" s="254"/>
    </row>
    <row r="126" spans="2:49" ht="20.25" customHeight="1">
      <c r="B126" s="219"/>
      <c r="C126" s="600">
        <f>IF($J$123="週",L121,J121)</f>
        <v>0</v>
      </c>
      <c r="D126" s="601"/>
      <c r="E126" s="601"/>
      <c r="F126" s="602"/>
      <c r="G126" s="265" t="s">
        <v>552</v>
      </c>
      <c r="H126" s="589">
        <f>IF($J$123="週",$AV$5,$AZ$5)</f>
        <v>40</v>
      </c>
      <c r="I126" s="590"/>
      <c r="J126" s="590"/>
      <c r="K126" s="591"/>
      <c r="L126" s="265" t="s">
        <v>553</v>
      </c>
      <c r="M126" s="592">
        <f>ROUNDDOWN(C126/H126,1)</f>
        <v>0</v>
      </c>
      <c r="N126" s="593"/>
      <c r="O126" s="593"/>
      <c r="P126" s="594"/>
      <c r="Q126" s="219"/>
      <c r="R126" s="219"/>
      <c r="S126" s="219"/>
      <c r="T126" s="219"/>
      <c r="U126" s="603"/>
      <c r="V126" s="603"/>
      <c r="W126" s="603"/>
      <c r="X126" s="603"/>
      <c r="Y126" s="258"/>
      <c r="Z126" s="254"/>
    </row>
    <row r="127" spans="2:49" ht="20.25" customHeight="1">
      <c r="B127" s="219"/>
      <c r="C127" s="219"/>
      <c r="D127" s="219"/>
      <c r="E127" s="219"/>
      <c r="F127" s="219"/>
      <c r="G127" s="219"/>
      <c r="H127" s="219"/>
      <c r="I127" s="219"/>
      <c r="J127" s="219"/>
      <c r="K127" s="219"/>
      <c r="L127" s="225"/>
      <c r="M127" s="219" t="s">
        <v>404</v>
      </c>
      <c r="N127" s="219"/>
      <c r="O127" s="219"/>
      <c r="P127" s="219"/>
      <c r="Q127" s="219"/>
      <c r="R127" s="219"/>
      <c r="S127" s="219"/>
      <c r="T127" s="219"/>
      <c r="U127" s="254"/>
      <c r="V127" s="254"/>
      <c r="W127" s="254"/>
      <c r="X127" s="254"/>
      <c r="Y127" s="254"/>
      <c r="Z127" s="254"/>
    </row>
    <row r="128" spans="2:49" ht="20.25" customHeight="1">
      <c r="B128" s="219"/>
      <c r="C128" s="219" t="s">
        <v>406</v>
      </c>
      <c r="D128" s="219"/>
      <c r="E128" s="219"/>
      <c r="F128" s="219"/>
      <c r="G128" s="219"/>
      <c r="H128" s="219"/>
      <c r="I128" s="219"/>
      <c r="J128" s="219"/>
      <c r="K128" s="219"/>
      <c r="L128" s="225"/>
      <c r="M128" s="219"/>
      <c r="N128" s="219"/>
      <c r="O128" s="219"/>
      <c r="P128" s="219"/>
      <c r="Q128" s="219"/>
      <c r="R128" s="219"/>
      <c r="S128" s="219"/>
      <c r="T128" s="219"/>
      <c r="U128" s="219"/>
      <c r="V128" s="266"/>
      <c r="W128" s="267"/>
      <c r="X128" s="267"/>
      <c r="Y128" s="219"/>
      <c r="Z128" s="219"/>
    </row>
    <row r="129" spans="2:58" ht="20.25" customHeight="1">
      <c r="B129" s="219"/>
      <c r="C129" s="219" t="s">
        <v>389</v>
      </c>
      <c r="D129" s="219"/>
      <c r="E129" s="219"/>
      <c r="F129" s="219"/>
      <c r="G129" s="219"/>
      <c r="H129" s="219"/>
      <c r="I129" s="219"/>
      <c r="J129" s="219"/>
      <c r="K129" s="219"/>
      <c r="L129" s="225"/>
      <c r="M129" s="265"/>
      <c r="N129" s="265"/>
      <c r="O129" s="265"/>
      <c r="P129" s="265"/>
      <c r="Q129" s="219"/>
      <c r="R129" s="219"/>
      <c r="S129" s="219"/>
      <c r="T129" s="219"/>
      <c r="U129" s="219"/>
      <c r="V129" s="266"/>
      <c r="W129" s="267"/>
      <c r="X129" s="267"/>
      <c r="Y129" s="219"/>
      <c r="Z129" s="219"/>
    </row>
    <row r="130" spans="2:58" ht="20.25" customHeight="1">
      <c r="B130" s="219"/>
      <c r="C130" s="219" t="s">
        <v>409</v>
      </c>
      <c r="D130" s="219"/>
      <c r="E130" s="219"/>
      <c r="F130" s="219"/>
      <c r="G130" s="219"/>
      <c r="H130" s="219" t="s">
        <v>410</v>
      </c>
      <c r="I130" s="219"/>
      <c r="J130" s="219"/>
      <c r="K130" s="219"/>
      <c r="L130" s="219"/>
      <c r="M130" s="588" t="s">
        <v>394</v>
      </c>
      <c r="N130" s="588"/>
      <c r="O130" s="588"/>
      <c r="P130" s="588"/>
      <c r="Q130" s="219"/>
      <c r="R130" s="219"/>
      <c r="S130" s="219"/>
      <c r="T130" s="219"/>
      <c r="U130" s="219"/>
      <c r="V130" s="266"/>
      <c r="W130" s="267"/>
      <c r="X130" s="267"/>
      <c r="Y130" s="219"/>
      <c r="Z130" s="219"/>
    </row>
    <row r="131" spans="2:58" ht="20.25" customHeight="1">
      <c r="B131" s="219"/>
      <c r="C131" s="589">
        <f>P121</f>
        <v>0</v>
      </c>
      <c r="D131" s="590"/>
      <c r="E131" s="590"/>
      <c r="F131" s="591"/>
      <c r="G131" s="265" t="s">
        <v>554</v>
      </c>
      <c r="H131" s="592">
        <f>M126</f>
        <v>0</v>
      </c>
      <c r="I131" s="593"/>
      <c r="J131" s="593"/>
      <c r="K131" s="594"/>
      <c r="L131" s="265" t="s">
        <v>555</v>
      </c>
      <c r="M131" s="595">
        <f>ROUNDDOWN(C131+H131,1)</f>
        <v>0</v>
      </c>
      <c r="N131" s="596"/>
      <c r="O131" s="596"/>
      <c r="P131" s="597"/>
      <c r="Q131" s="219"/>
      <c r="R131" s="219"/>
      <c r="S131" s="219"/>
      <c r="T131" s="219"/>
      <c r="U131" s="219"/>
      <c r="V131" s="266"/>
      <c r="W131" s="267"/>
      <c r="X131" s="267"/>
      <c r="Y131" s="219"/>
      <c r="Z131" s="219"/>
    </row>
    <row r="132" spans="2:58" ht="20.25" customHeight="1">
      <c r="B132" s="219"/>
      <c r="C132" s="219"/>
      <c r="D132" s="219"/>
      <c r="E132" s="219"/>
      <c r="F132" s="219"/>
      <c r="G132" s="219"/>
      <c r="H132" s="219"/>
      <c r="I132" s="219"/>
      <c r="J132" s="219"/>
      <c r="K132" s="219"/>
      <c r="L132" s="219"/>
      <c r="M132" s="219"/>
      <c r="N132" s="225"/>
      <c r="O132" s="219"/>
      <c r="P132" s="219"/>
      <c r="Q132" s="219"/>
      <c r="R132" s="219"/>
      <c r="S132" s="219"/>
      <c r="T132" s="219"/>
      <c r="U132" s="219"/>
      <c r="V132" s="266"/>
      <c r="W132" s="267"/>
      <c r="X132" s="267"/>
      <c r="Y132" s="219"/>
      <c r="Z132" s="219"/>
    </row>
    <row r="133" spans="2:58" ht="20.25" customHeight="1">
      <c r="C133" s="228"/>
      <c r="D133" s="228"/>
      <c r="T133" s="228"/>
      <c r="AJ133" s="273"/>
      <c r="AK133" s="274"/>
      <c r="AL133" s="274"/>
      <c r="BE133" s="274"/>
    </row>
    <row r="134" spans="2:58" ht="20.25" customHeight="1">
      <c r="C134" s="228"/>
      <c r="D134" s="228"/>
      <c r="U134" s="228"/>
      <c r="AK134" s="273"/>
      <c r="AL134" s="274"/>
      <c r="AM134" s="274"/>
      <c r="BF134" s="274"/>
    </row>
    <row r="135" spans="2:58" ht="20.25" customHeight="1">
      <c r="D135" s="228"/>
      <c r="U135" s="228"/>
      <c r="AK135" s="273"/>
      <c r="AL135" s="274"/>
      <c r="AM135" s="274"/>
      <c r="BF135" s="274"/>
    </row>
    <row r="136" spans="2:58" ht="20.25" customHeight="1">
      <c r="C136" s="228"/>
      <c r="D136" s="228"/>
      <c r="U136" s="228"/>
      <c r="AK136" s="273"/>
      <c r="AL136" s="274"/>
      <c r="AM136" s="274"/>
      <c r="BF136" s="274"/>
    </row>
    <row r="137" spans="2:58" ht="20.25" customHeight="1">
      <c r="C137" s="273"/>
      <c r="D137" s="273"/>
      <c r="E137" s="273"/>
      <c r="F137" s="273"/>
      <c r="G137" s="273"/>
      <c r="H137" s="273"/>
      <c r="I137" s="273"/>
      <c r="J137" s="273"/>
      <c r="K137" s="273"/>
      <c r="L137" s="273"/>
      <c r="M137" s="273"/>
      <c r="N137" s="273"/>
      <c r="O137" s="273"/>
      <c r="P137" s="273"/>
      <c r="Q137" s="273"/>
      <c r="R137" s="273"/>
      <c r="S137" s="273"/>
      <c r="T137" s="273"/>
      <c r="U137" s="274"/>
      <c r="V137" s="274"/>
      <c r="W137" s="273"/>
      <c r="X137" s="273"/>
      <c r="Y137" s="273"/>
      <c r="Z137" s="273"/>
      <c r="AA137" s="273"/>
      <c r="AB137" s="273"/>
      <c r="AC137" s="273"/>
      <c r="AD137" s="273"/>
      <c r="AE137" s="273"/>
      <c r="AF137" s="273"/>
      <c r="AG137" s="273"/>
      <c r="AH137" s="273"/>
      <c r="AI137" s="273"/>
      <c r="AJ137" s="273"/>
      <c r="AK137" s="273"/>
      <c r="AL137" s="274"/>
      <c r="AM137" s="274"/>
      <c r="BF137" s="274"/>
    </row>
    <row r="138" spans="2:58" ht="20.25" customHeight="1">
      <c r="C138" s="273"/>
      <c r="D138" s="273"/>
      <c r="E138" s="273"/>
      <c r="F138" s="273"/>
      <c r="G138" s="273"/>
      <c r="H138" s="273"/>
      <c r="I138" s="273"/>
      <c r="J138" s="273"/>
      <c r="K138" s="273"/>
      <c r="L138" s="273"/>
      <c r="M138" s="273"/>
      <c r="N138" s="273"/>
      <c r="O138" s="273"/>
      <c r="P138" s="273"/>
      <c r="Q138" s="273"/>
      <c r="R138" s="273"/>
      <c r="S138" s="273"/>
      <c r="T138" s="273"/>
      <c r="U138" s="274"/>
      <c r="V138" s="274"/>
      <c r="W138" s="273"/>
      <c r="X138" s="273"/>
      <c r="Y138" s="273"/>
      <c r="Z138" s="273"/>
      <c r="AA138" s="273"/>
      <c r="AB138" s="273"/>
      <c r="AC138" s="273"/>
      <c r="AD138" s="273"/>
      <c r="AE138" s="273"/>
      <c r="AF138" s="273"/>
      <c r="AG138" s="273"/>
      <c r="AH138" s="273"/>
      <c r="AI138" s="273"/>
      <c r="AJ138" s="273"/>
      <c r="AK138" s="273"/>
      <c r="AL138" s="274"/>
      <c r="AM138" s="274"/>
      <c r="BF138" s="274"/>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5"/>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errorStyle="warning" allowBlank="1" showInputMessage="1" error="リストにない場合のみ、入力してください。" sqref="G13:K112" xr:uid="{00000000-0002-0000-0200-000002000000}">
      <formula1>INDIRECT(C13)</formula1>
    </dataValidation>
    <dataValidation type="list" allowBlank="1" showInputMessage="1" sqref="C13:D112" xr:uid="{00000000-0002-0000-0200-000003000000}">
      <formula1>職種</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J123:K123" xr:uid="{00000000-0002-0000-0200-000005000000}">
      <formula1>"週,暦月"</formula1>
    </dataValidation>
    <dataValidation type="list" allowBlank="1" showInputMessage="1" showErrorMessage="1" sqref="AZ3" xr:uid="{00000000-0002-0000-02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zoomScale="55" zoomScaleNormal="55" zoomScaleSheetLayoutView="55" workbookViewId="0">
      <selection activeCell="AM1" sqref="AM1:BA1"/>
    </sheetView>
  </sheetViews>
  <sheetFormatPr defaultColWidth="5.1796875" defaultRowHeight="20.25" customHeight="1"/>
  <cols>
    <col min="1" max="1" width="1.54296875" style="231" customWidth="1"/>
    <col min="2" max="56" width="6.453125" style="231" customWidth="1"/>
    <col min="57" max="16384" width="5.1796875" style="231"/>
  </cols>
  <sheetData>
    <row r="1" spans="1:57" s="201" customFormat="1" ht="20.25" customHeight="1">
      <c r="A1" s="196"/>
      <c r="B1" s="196"/>
      <c r="C1" s="197" t="s">
        <v>495</v>
      </c>
      <c r="D1" s="197"/>
      <c r="E1" s="196"/>
      <c r="F1" s="196"/>
      <c r="G1" s="198" t="s">
        <v>351</v>
      </c>
      <c r="H1" s="196"/>
      <c r="I1" s="196"/>
      <c r="J1" s="197"/>
      <c r="K1" s="197"/>
      <c r="L1" s="197"/>
      <c r="M1" s="197"/>
      <c r="N1" s="196"/>
      <c r="O1" s="196"/>
      <c r="P1" s="196"/>
      <c r="Q1" s="196"/>
      <c r="R1" s="196"/>
      <c r="S1" s="196"/>
      <c r="T1" s="196"/>
      <c r="U1" s="196"/>
      <c r="V1" s="196"/>
      <c r="W1" s="196"/>
      <c r="X1" s="196"/>
      <c r="Y1" s="196"/>
      <c r="Z1" s="196"/>
      <c r="AA1" s="196"/>
      <c r="AB1" s="196"/>
      <c r="AC1" s="196"/>
      <c r="AD1" s="196"/>
      <c r="AE1" s="196"/>
      <c r="AF1" s="196"/>
      <c r="AG1" s="196"/>
      <c r="AH1" s="196"/>
      <c r="AI1" s="196"/>
      <c r="AJ1" s="196"/>
      <c r="AK1" s="199" t="s">
        <v>352</v>
      </c>
      <c r="AL1" s="199" t="s">
        <v>353</v>
      </c>
      <c r="AM1" s="678" t="s">
        <v>354</v>
      </c>
      <c r="AN1" s="678"/>
      <c r="AO1" s="678"/>
      <c r="AP1" s="678"/>
      <c r="AQ1" s="678"/>
      <c r="AR1" s="678"/>
      <c r="AS1" s="678"/>
      <c r="AT1" s="678"/>
      <c r="AU1" s="678"/>
      <c r="AV1" s="678"/>
      <c r="AW1" s="678"/>
      <c r="AX1" s="678"/>
      <c r="AY1" s="678"/>
      <c r="AZ1" s="678"/>
      <c r="BA1" s="678"/>
      <c r="BB1" s="200" t="s">
        <v>355</v>
      </c>
      <c r="BC1" s="196"/>
      <c r="BD1" s="196"/>
    </row>
    <row r="2" spans="1:57" s="204" customFormat="1" ht="20.25" customHeight="1">
      <c r="A2" s="202"/>
      <c r="B2" s="202"/>
      <c r="C2" s="202"/>
      <c r="D2" s="198"/>
      <c r="E2" s="202"/>
      <c r="F2" s="202"/>
      <c r="G2" s="202"/>
      <c r="H2" s="198"/>
      <c r="I2" s="199"/>
      <c r="J2" s="199"/>
      <c r="K2" s="199"/>
      <c r="L2" s="199"/>
      <c r="M2" s="199"/>
      <c r="N2" s="202"/>
      <c r="O2" s="202"/>
      <c r="P2" s="202"/>
      <c r="Q2" s="202"/>
      <c r="R2" s="202"/>
      <c r="S2" s="202"/>
      <c r="T2" s="199" t="s">
        <v>356</v>
      </c>
      <c r="U2" s="679">
        <v>6</v>
      </c>
      <c r="V2" s="679"/>
      <c r="W2" s="199" t="s">
        <v>496</v>
      </c>
      <c r="X2" s="680">
        <f>IF(U2=0,"",YEAR(DATE(2018+U2,1,1)))</f>
        <v>2024</v>
      </c>
      <c r="Y2" s="680"/>
      <c r="Z2" s="202" t="s">
        <v>497</v>
      </c>
      <c r="AA2" s="202" t="s">
        <v>358</v>
      </c>
      <c r="AB2" s="679">
        <v>4</v>
      </c>
      <c r="AC2" s="679"/>
      <c r="AD2" s="202" t="s">
        <v>359</v>
      </c>
      <c r="AE2" s="202"/>
      <c r="AF2" s="202"/>
      <c r="AG2" s="202"/>
      <c r="AH2" s="202"/>
      <c r="AI2" s="202"/>
      <c r="AJ2" s="200"/>
      <c r="AK2" s="199" t="s">
        <v>360</v>
      </c>
      <c r="AL2" s="199" t="s">
        <v>496</v>
      </c>
      <c r="AM2" s="679" t="s">
        <v>498</v>
      </c>
      <c r="AN2" s="679"/>
      <c r="AO2" s="679"/>
      <c r="AP2" s="679"/>
      <c r="AQ2" s="679"/>
      <c r="AR2" s="679"/>
      <c r="AS2" s="679"/>
      <c r="AT2" s="679"/>
      <c r="AU2" s="679"/>
      <c r="AV2" s="679"/>
      <c r="AW2" s="679"/>
      <c r="AX2" s="679"/>
      <c r="AY2" s="679"/>
      <c r="AZ2" s="679"/>
      <c r="BA2" s="679"/>
      <c r="BB2" s="200" t="s">
        <v>355</v>
      </c>
      <c r="BC2" s="199"/>
      <c r="BD2" s="199"/>
      <c r="BE2" s="203"/>
    </row>
    <row r="3" spans="1:57" s="204" customFormat="1" ht="20.25" customHeight="1">
      <c r="A3" s="202"/>
      <c r="B3" s="202"/>
      <c r="C3" s="202"/>
      <c r="D3" s="198"/>
      <c r="E3" s="202"/>
      <c r="F3" s="202"/>
      <c r="G3" s="202"/>
      <c r="H3" s="198"/>
      <c r="I3" s="199"/>
      <c r="J3" s="199"/>
      <c r="K3" s="199"/>
      <c r="L3" s="199"/>
      <c r="M3" s="199"/>
      <c r="N3" s="202"/>
      <c r="O3" s="202"/>
      <c r="P3" s="202"/>
      <c r="Q3" s="202"/>
      <c r="R3" s="202"/>
      <c r="S3" s="202"/>
      <c r="T3" s="205"/>
      <c r="U3" s="206"/>
      <c r="V3" s="206"/>
      <c r="W3" s="207"/>
      <c r="X3" s="206"/>
      <c r="Y3" s="206"/>
      <c r="Z3" s="208"/>
      <c r="AA3" s="208"/>
      <c r="AB3" s="206"/>
      <c r="AC3" s="206"/>
      <c r="AD3" s="209"/>
      <c r="AE3" s="202"/>
      <c r="AF3" s="202"/>
      <c r="AG3" s="202"/>
      <c r="AH3" s="202"/>
      <c r="AI3" s="202"/>
      <c r="AJ3" s="200"/>
      <c r="AK3" s="199"/>
      <c r="AL3" s="199"/>
      <c r="AM3" s="210"/>
      <c r="AN3" s="210"/>
      <c r="AO3" s="210"/>
      <c r="AP3" s="210"/>
      <c r="AQ3" s="210"/>
      <c r="AR3" s="210"/>
      <c r="AS3" s="210"/>
      <c r="AT3" s="210"/>
      <c r="AU3" s="210"/>
      <c r="AV3" s="210"/>
      <c r="AW3" s="210"/>
      <c r="AX3" s="210"/>
      <c r="AY3" s="211" t="s">
        <v>499</v>
      </c>
      <c r="AZ3" s="681" t="s">
        <v>500</v>
      </c>
      <c r="BA3" s="681"/>
      <c r="BB3" s="681"/>
      <c r="BC3" s="681"/>
      <c r="BD3" s="199"/>
      <c r="BE3" s="203"/>
    </row>
    <row r="4" spans="1:57" s="204" customFormat="1" ht="20.25" customHeight="1">
      <c r="A4" s="202"/>
      <c r="B4" s="212"/>
      <c r="C4" s="212"/>
      <c r="D4" s="212"/>
      <c r="E4" s="212"/>
      <c r="F4" s="212"/>
      <c r="G4" s="212"/>
      <c r="H4" s="212"/>
      <c r="I4" s="212"/>
      <c r="J4" s="213"/>
      <c r="K4" s="214"/>
      <c r="L4" s="214"/>
      <c r="M4" s="214"/>
      <c r="N4" s="214"/>
      <c r="O4" s="214"/>
      <c r="P4" s="215"/>
      <c r="Q4" s="214"/>
      <c r="R4" s="214"/>
      <c r="S4" s="202"/>
      <c r="T4" s="202"/>
      <c r="U4" s="202"/>
      <c r="V4" s="202"/>
      <c r="W4" s="202"/>
      <c r="X4" s="202"/>
      <c r="Y4" s="202"/>
      <c r="Z4" s="208"/>
      <c r="AA4" s="208"/>
      <c r="AB4" s="206"/>
      <c r="AC4" s="206"/>
      <c r="AD4" s="209"/>
      <c r="AE4" s="202"/>
      <c r="AF4" s="202"/>
      <c r="AG4" s="202"/>
      <c r="AH4" s="202"/>
      <c r="AI4" s="202"/>
      <c r="AJ4" s="200"/>
      <c r="AK4" s="199"/>
      <c r="AL4" s="199"/>
      <c r="AM4" s="210"/>
      <c r="AN4" s="210"/>
      <c r="AO4" s="210"/>
      <c r="AP4" s="210"/>
      <c r="AQ4" s="210"/>
      <c r="AR4" s="210"/>
      <c r="AS4" s="210"/>
      <c r="AT4" s="210"/>
      <c r="AU4" s="210"/>
      <c r="AV4" s="210"/>
      <c r="AW4" s="210"/>
      <c r="AX4" s="210"/>
      <c r="AY4" s="211" t="s">
        <v>501</v>
      </c>
      <c r="AZ4" s="681" t="s">
        <v>502</v>
      </c>
      <c r="BA4" s="681"/>
      <c r="BB4" s="681"/>
      <c r="BC4" s="681"/>
      <c r="BD4" s="199"/>
      <c r="BE4" s="203"/>
    </row>
    <row r="5" spans="1:57" s="204" customFormat="1" ht="20.25" customHeight="1">
      <c r="A5" s="202"/>
      <c r="B5" s="216"/>
      <c r="C5" s="216"/>
      <c r="D5" s="216"/>
      <c r="E5" s="216"/>
      <c r="F5" s="216"/>
      <c r="G5" s="216"/>
      <c r="H5" s="216"/>
      <c r="I5" s="216"/>
      <c r="J5" s="214"/>
      <c r="K5" s="217"/>
      <c r="L5" s="218"/>
      <c r="M5" s="218"/>
      <c r="N5" s="218"/>
      <c r="O5" s="218"/>
      <c r="P5" s="216"/>
      <c r="Q5" s="212"/>
      <c r="R5" s="212"/>
      <c r="S5" s="196"/>
      <c r="T5" s="202"/>
      <c r="U5" s="202"/>
      <c r="V5" s="202"/>
      <c r="W5" s="202"/>
      <c r="X5" s="202"/>
      <c r="Y5" s="202"/>
      <c r="Z5" s="208"/>
      <c r="AA5" s="208"/>
      <c r="AB5" s="206"/>
      <c r="AC5" s="206"/>
      <c r="AD5" s="196"/>
      <c r="AE5" s="196"/>
      <c r="AF5" s="196"/>
      <c r="AG5" s="196"/>
      <c r="AH5" s="202"/>
      <c r="AI5" s="202"/>
      <c r="AJ5" s="196" t="s">
        <v>362</v>
      </c>
      <c r="AK5" s="196"/>
      <c r="AL5" s="196"/>
      <c r="AM5" s="196"/>
      <c r="AN5" s="196"/>
      <c r="AO5" s="196"/>
      <c r="AP5" s="196"/>
      <c r="AQ5" s="196"/>
      <c r="AR5" s="212"/>
      <c r="AS5" s="212"/>
      <c r="AT5" s="219"/>
      <c r="AU5" s="196"/>
      <c r="AV5" s="695">
        <v>40</v>
      </c>
      <c r="AW5" s="696"/>
      <c r="AX5" s="219" t="s">
        <v>363</v>
      </c>
      <c r="AY5" s="196"/>
      <c r="AZ5" s="699">
        <v>160</v>
      </c>
      <c r="BA5" s="700"/>
      <c r="BB5" s="219" t="s">
        <v>364</v>
      </c>
      <c r="BC5" s="196"/>
      <c r="BD5" s="202"/>
      <c r="BE5" s="203"/>
    </row>
    <row r="6" spans="1:57" s="204" customFormat="1" ht="20.25" customHeight="1">
      <c r="A6" s="202"/>
      <c r="B6" s="216"/>
      <c r="C6" s="216"/>
      <c r="D6" s="216"/>
      <c r="E6" s="216"/>
      <c r="F6" s="216"/>
      <c r="G6" s="216"/>
      <c r="H6" s="216"/>
      <c r="I6" s="216"/>
      <c r="J6" s="216"/>
      <c r="K6" s="220"/>
      <c r="L6" s="220"/>
      <c r="M6" s="220"/>
      <c r="N6" s="216"/>
      <c r="O6" s="221"/>
      <c r="P6" s="222"/>
      <c r="Q6" s="222"/>
      <c r="R6" s="223"/>
      <c r="S6" s="224"/>
      <c r="T6" s="202"/>
      <c r="U6" s="202"/>
      <c r="V6" s="202"/>
      <c r="W6" s="202"/>
      <c r="X6" s="202"/>
      <c r="Y6" s="202"/>
      <c r="Z6" s="208"/>
      <c r="AA6" s="208"/>
      <c r="AB6" s="206"/>
      <c r="AC6" s="206"/>
      <c r="AD6" s="219"/>
      <c r="AE6" s="196"/>
      <c r="AF6" s="196"/>
      <c r="AG6" s="196"/>
      <c r="AH6" s="202"/>
      <c r="AI6" s="202"/>
      <c r="AJ6" s="202"/>
      <c r="AK6" s="202"/>
      <c r="AL6" s="196"/>
      <c r="AM6" s="196"/>
      <c r="AN6" s="225"/>
      <c r="AO6" s="226"/>
      <c r="AP6" s="226"/>
      <c r="AQ6" s="224"/>
      <c r="AR6" s="224"/>
      <c r="AS6" s="224"/>
      <c r="AT6" s="224"/>
      <c r="AU6" s="224"/>
      <c r="AV6" s="224"/>
      <c r="AW6" s="196" t="s">
        <v>365</v>
      </c>
      <c r="AX6" s="196"/>
      <c r="AY6" s="196"/>
      <c r="AZ6" s="697">
        <f>DAY(EOMONTH(DATE(X2,AB2,1),0))</f>
        <v>30</v>
      </c>
      <c r="BA6" s="698"/>
      <c r="BB6" s="219" t="s">
        <v>361</v>
      </c>
      <c r="BC6" s="202"/>
      <c r="BD6" s="202"/>
      <c r="BE6" s="203"/>
    </row>
    <row r="7" spans="1:57" ht="20.25" customHeight="1" thickBot="1">
      <c r="A7" s="227"/>
      <c r="B7" s="227"/>
      <c r="C7" s="228"/>
      <c r="D7" s="228"/>
      <c r="E7" s="227"/>
      <c r="F7" s="227"/>
      <c r="G7" s="227"/>
      <c r="H7" s="227"/>
      <c r="I7" s="227"/>
      <c r="J7" s="227"/>
      <c r="K7" s="227"/>
      <c r="L7" s="227"/>
      <c r="M7" s="227"/>
      <c r="N7" s="227"/>
      <c r="O7" s="227"/>
      <c r="P7" s="227"/>
      <c r="Q7" s="227"/>
      <c r="R7" s="227"/>
      <c r="S7" s="228"/>
      <c r="T7" s="227"/>
      <c r="U7" s="227"/>
      <c r="V7" s="227"/>
      <c r="W7" s="227"/>
      <c r="X7" s="227"/>
      <c r="Y7" s="227"/>
      <c r="Z7" s="227"/>
      <c r="AA7" s="227"/>
      <c r="AB7" s="227"/>
      <c r="AC7" s="227"/>
      <c r="AD7" s="227"/>
      <c r="AE7" s="227"/>
      <c r="AF7" s="227"/>
      <c r="AG7" s="227"/>
      <c r="AH7" s="227"/>
      <c r="AI7" s="227"/>
      <c r="AJ7" s="228"/>
      <c r="AK7" s="227"/>
      <c r="AL7" s="227"/>
      <c r="AM7" s="227"/>
      <c r="AN7" s="227"/>
      <c r="AO7" s="227"/>
      <c r="AP7" s="227"/>
      <c r="AQ7" s="227"/>
      <c r="AR7" s="227"/>
      <c r="AS7" s="227"/>
      <c r="AT7" s="227"/>
      <c r="AU7" s="227"/>
      <c r="AV7" s="227"/>
      <c r="AW7" s="227"/>
      <c r="AX7" s="227"/>
      <c r="AY7" s="227"/>
      <c r="AZ7" s="227"/>
      <c r="BA7" s="227"/>
      <c r="BB7" s="227"/>
      <c r="BC7" s="229"/>
      <c r="BD7" s="229"/>
      <c r="BE7" s="230"/>
    </row>
    <row r="8" spans="1:57" ht="20.25" customHeight="1" thickBot="1">
      <c r="A8" s="227"/>
      <c r="B8" s="661" t="s">
        <v>366</v>
      </c>
      <c r="C8" s="664" t="s">
        <v>503</v>
      </c>
      <c r="D8" s="665"/>
      <c r="E8" s="670" t="s">
        <v>367</v>
      </c>
      <c r="F8" s="665"/>
      <c r="G8" s="670" t="s">
        <v>368</v>
      </c>
      <c r="H8" s="664"/>
      <c r="I8" s="664"/>
      <c r="J8" s="664"/>
      <c r="K8" s="665"/>
      <c r="L8" s="670" t="s">
        <v>369</v>
      </c>
      <c r="M8" s="664"/>
      <c r="N8" s="664"/>
      <c r="O8" s="673"/>
      <c r="P8" s="676" t="s">
        <v>504</v>
      </c>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82" t="str">
        <f>IF(AZ3="４週","(9)1～4週目の勤務時間数合計","(9)1か月の勤務時間数合計")</f>
        <v>(9)1～4週目の勤務時間数合計</v>
      </c>
      <c r="AV8" s="683"/>
      <c r="AW8" s="682" t="s">
        <v>370</v>
      </c>
      <c r="AX8" s="683"/>
      <c r="AY8" s="690" t="s">
        <v>505</v>
      </c>
      <c r="AZ8" s="690"/>
      <c r="BA8" s="690"/>
      <c r="BB8" s="690"/>
      <c r="BC8" s="690"/>
      <c r="BD8" s="690"/>
    </row>
    <row r="9" spans="1:57" ht="20.25" customHeight="1" thickBot="1">
      <c r="A9" s="227"/>
      <c r="B9" s="662"/>
      <c r="C9" s="666"/>
      <c r="D9" s="667"/>
      <c r="E9" s="671"/>
      <c r="F9" s="667"/>
      <c r="G9" s="671"/>
      <c r="H9" s="666"/>
      <c r="I9" s="666"/>
      <c r="J9" s="666"/>
      <c r="K9" s="667"/>
      <c r="L9" s="671"/>
      <c r="M9" s="666"/>
      <c r="N9" s="666"/>
      <c r="O9" s="674"/>
      <c r="P9" s="692" t="s">
        <v>371</v>
      </c>
      <c r="Q9" s="693"/>
      <c r="R9" s="693"/>
      <c r="S9" s="693"/>
      <c r="T9" s="693"/>
      <c r="U9" s="693"/>
      <c r="V9" s="694"/>
      <c r="W9" s="692" t="s">
        <v>372</v>
      </c>
      <c r="X9" s="693"/>
      <c r="Y9" s="693"/>
      <c r="Z9" s="693"/>
      <c r="AA9" s="693"/>
      <c r="AB9" s="693"/>
      <c r="AC9" s="694"/>
      <c r="AD9" s="692" t="s">
        <v>373</v>
      </c>
      <c r="AE9" s="693"/>
      <c r="AF9" s="693"/>
      <c r="AG9" s="693"/>
      <c r="AH9" s="693"/>
      <c r="AI9" s="693"/>
      <c r="AJ9" s="694"/>
      <c r="AK9" s="692" t="s">
        <v>374</v>
      </c>
      <c r="AL9" s="693"/>
      <c r="AM9" s="693"/>
      <c r="AN9" s="693"/>
      <c r="AO9" s="693"/>
      <c r="AP9" s="693"/>
      <c r="AQ9" s="694"/>
      <c r="AR9" s="692" t="s">
        <v>375</v>
      </c>
      <c r="AS9" s="693"/>
      <c r="AT9" s="694"/>
      <c r="AU9" s="684"/>
      <c r="AV9" s="685"/>
      <c r="AW9" s="684"/>
      <c r="AX9" s="685"/>
      <c r="AY9" s="690"/>
      <c r="AZ9" s="690"/>
      <c r="BA9" s="690"/>
      <c r="BB9" s="690"/>
      <c r="BC9" s="690"/>
      <c r="BD9" s="690"/>
    </row>
    <row r="10" spans="1:57" ht="20.25" customHeight="1" thickBot="1">
      <c r="A10" s="227"/>
      <c r="B10" s="662"/>
      <c r="C10" s="666"/>
      <c r="D10" s="667"/>
      <c r="E10" s="671"/>
      <c r="F10" s="667"/>
      <c r="G10" s="671"/>
      <c r="H10" s="666"/>
      <c r="I10" s="666"/>
      <c r="J10" s="666"/>
      <c r="K10" s="667"/>
      <c r="L10" s="671"/>
      <c r="M10" s="666"/>
      <c r="N10" s="666"/>
      <c r="O10" s="674"/>
      <c r="P10" s="232">
        <f>DAY(DATE($X$2,$AB$2,1))</f>
        <v>1</v>
      </c>
      <c r="Q10" s="233">
        <f>DAY(DATE($X$2,$AB$2,2))</f>
        <v>2</v>
      </c>
      <c r="R10" s="233">
        <f>DAY(DATE($X$2,$AB$2,3))</f>
        <v>3</v>
      </c>
      <c r="S10" s="233">
        <f>DAY(DATE($X$2,$AB$2,4))</f>
        <v>4</v>
      </c>
      <c r="T10" s="233">
        <f>DAY(DATE($X$2,$AB$2,5))</f>
        <v>5</v>
      </c>
      <c r="U10" s="233">
        <f>DAY(DATE($X$2,$AB$2,6))</f>
        <v>6</v>
      </c>
      <c r="V10" s="234">
        <f>DAY(DATE($X$2,$AB$2,7))</f>
        <v>7</v>
      </c>
      <c r="W10" s="232">
        <f>DAY(DATE($X$2,$AB$2,8))</f>
        <v>8</v>
      </c>
      <c r="X10" s="233">
        <f>DAY(DATE($X$2,$AB$2,9))</f>
        <v>9</v>
      </c>
      <c r="Y10" s="233">
        <f>DAY(DATE($X$2,$AB$2,10))</f>
        <v>10</v>
      </c>
      <c r="Z10" s="233">
        <f>DAY(DATE($X$2,$AB$2,11))</f>
        <v>11</v>
      </c>
      <c r="AA10" s="233">
        <f>DAY(DATE($X$2,$AB$2,12))</f>
        <v>12</v>
      </c>
      <c r="AB10" s="233">
        <f>DAY(DATE($X$2,$AB$2,13))</f>
        <v>13</v>
      </c>
      <c r="AC10" s="234">
        <f>DAY(DATE($X$2,$AB$2,14))</f>
        <v>14</v>
      </c>
      <c r="AD10" s="232">
        <f>DAY(DATE($X$2,$AB$2,15))</f>
        <v>15</v>
      </c>
      <c r="AE10" s="233">
        <f>DAY(DATE($X$2,$AB$2,16))</f>
        <v>16</v>
      </c>
      <c r="AF10" s="233">
        <f>DAY(DATE($X$2,$AB$2,17))</f>
        <v>17</v>
      </c>
      <c r="AG10" s="233">
        <f>DAY(DATE($X$2,$AB$2,18))</f>
        <v>18</v>
      </c>
      <c r="AH10" s="233">
        <f>DAY(DATE($X$2,$AB$2,19))</f>
        <v>19</v>
      </c>
      <c r="AI10" s="233">
        <f>DAY(DATE($X$2,$AB$2,20))</f>
        <v>20</v>
      </c>
      <c r="AJ10" s="234">
        <f>DAY(DATE($X$2,$AB$2,21))</f>
        <v>21</v>
      </c>
      <c r="AK10" s="232">
        <f>DAY(DATE($X$2,$AB$2,22))</f>
        <v>22</v>
      </c>
      <c r="AL10" s="233">
        <f>DAY(DATE($X$2,$AB$2,23))</f>
        <v>23</v>
      </c>
      <c r="AM10" s="233">
        <f>DAY(DATE($X$2,$AB$2,24))</f>
        <v>24</v>
      </c>
      <c r="AN10" s="233">
        <f>DAY(DATE($X$2,$AB$2,25))</f>
        <v>25</v>
      </c>
      <c r="AO10" s="233">
        <f>DAY(DATE($X$2,$AB$2,26))</f>
        <v>26</v>
      </c>
      <c r="AP10" s="233">
        <f>DAY(DATE($X$2,$AB$2,27))</f>
        <v>27</v>
      </c>
      <c r="AQ10" s="234">
        <f>DAY(DATE($X$2,$AB$2,28))</f>
        <v>28</v>
      </c>
      <c r="AR10" s="232" t="str">
        <f>IF(AZ3="暦月",IF(DAY(DATE($X$2,$AB$2,29))=29,29,""),"")</f>
        <v/>
      </c>
      <c r="AS10" s="233" t="str">
        <f>IF(AZ3="暦月",IF(DAY(DATE($X$2,$AB$2,30))=30,30,""),"")</f>
        <v/>
      </c>
      <c r="AT10" s="234" t="str">
        <f>IF(AZ3="暦月",IF(DAY(DATE($X$2,$AB$2,31))=31,31,""),"")</f>
        <v/>
      </c>
      <c r="AU10" s="684"/>
      <c r="AV10" s="685"/>
      <c r="AW10" s="684"/>
      <c r="AX10" s="685"/>
      <c r="AY10" s="690"/>
      <c r="AZ10" s="690"/>
      <c r="BA10" s="690"/>
      <c r="BB10" s="690"/>
      <c r="BC10" s="690"/>
      <c r="BD10" s="690"/>
    </row>
    <row r="11" spans="1:57" ht="20.25" hidden="1" customHeight="1" thickBot="1">
      <c r="A11" s="227"/>
      <c r="B11" s="662"/>
      <c r="C11" s="666"/>
      <c r="D11" s="667"/>
      <c r="E11" s="671"/>
      <c r="F11" s="667"/>
      <c r="G11" s="671"/>
      <c r="H11" s="666"/>
      <c r="I11" s="666"/>
      <c r="J11" s="666"/>
      <c r="K11" s="667"/>
      <c r="L11" s="671"/>
      <c r="M11" s="666"/>
      <c r="N11" s="666"/>
      <c r="O11" s="674"/>
      <c r="P11" s="232">
        <f>WEEKDAY(DATE($X$2,$AB$2,1))</f>
        <v>2</v>
      </c>
      <c r="Q11" s="233">
        <f>WEEKDAY(DATE($X$2,$AB$2,2))</f>
        <v>3</v>
      </c>
      <c r="R11" s="233">
        <f>WEEKDAY(DATE($X$2,$AB$2,3))</f>
        <v>4</v>
      </c>
      <c r="S11" s="233">
        <f>WEEKDAY(DATE($X$2,$AB$2,4))</f>
        <v>5</v>
      </c>
      <c r="T11" s="233">
        <f>WEEKDAY(DATE($X$2,$AB$2,5))</f>
        <v>6</v>
      </c>
      <c r="U11" s="233">
        <f>WEEKDAY(DATE($X$2,$AB$2,6))</f>
        <v>7</v>
      </c>
      <c r="V11" s="234">
        <f>WEEKDAY(DATE($X$2,$AB$2,7))</f>
        <v>1</v>
      </c>
      <c r="W11" s="232">
        <f>WEEKDAY(DATE($X$2,$AB$2,8))</f>
        <v>2</v>
      </c>
      <c r="X11" s="233">
        <f>WEEKDAY(DATE($X$2,$AB$2,9))</f>
        <v>3</v>
      </c>
      <c r="Y11" s="233">
        <f>WEEKDAY(DATE($X$2,$AB$2,10))</f>
        <v>4</v>
      </c>
      <c r="Z11" s="233">
        <f>WEEKDAY(DATE($X$2,$AB$2,11))</f>
        <v>5</v>
      </c>
      <c r="AA11" s="233">
        <f>WEEKDAY(DATE($X$2,$AB$2,12))</f>
        <v>6</v>
      </c>
      <c r="AB11" s="233">
        <f>WEEKDAY(DATE($X$2,$AB$2,13))</f>
        <v>7</v>
      </c>
      <c r="AC11" s="234">
        <f>WEEKDAY(DATE($X$2,$AB$2,14))</f>
        <v>1</v>
      </c>
      <c r="AD11" s="232">
        <f>WEEKDAY(DATE($X$2,$AB$2,15))</f>
        <v>2</v>
      </c>
      <c r="AE11" s="233">
        <f>WEEKDAY(DATE($X$2,$AB$2,16))</f>
        <v>3</v>
      </c>
      <c r="AF11" s="233">
        <f>WEEKDAY(DATE($X$2,$AB$2,17))</f>
        <v>4</v>
      </c>
      <c r="AG11" s="233">
        <f>WEEKDAY(DATE($X$2,$AB$2,18))</f>
        <v>5</v>
      </c>
      <c r="AH11" s="233">
        <f>WEEKDAY(DATE($X$2,$AB$2,19))</f>
        <v>6</v>
      </c>
      <c r="AI11" s="233">
        <f>WEEKDAY(DATE($X$2,$AB$2,20))</f>
        <v>7</v>
      </c>
      <c r="AJ11" s="234">
        <f>WEEKDAY(DATE($X$2,$AB$2,21))</f>
        <v>1</v>
      </c>
      <c r="AK11" s="232">
        <f>WEEKDAY(DATE($X$2,$AB$2,22))</f>
        <v>2</v>
      </c>
      <c r="AL11" s="233">
        <f>WEEKDAY(DATE($X$2,$AB$2,23))</f>
        <v>3</v>
      </c>
      <c r="AM11" s="233">
        <f>WEEKDAY(DATE($X$2,$AB$2,24))</f>
        <v>4</v>
      </c>
      <c r="AN11" s="233">
        <f>WEEKDAY(DATE($X$2,$AB$2,25))</f>
        <v>5</v>
      </c>
      <c r="AO11" s="233">
        <f>WEEKDAY(DATE($X$2,$AB$2,26))</f>
        <v>6</v>
      </c>
      <c r="AP11" s="233">
        <f>WEEKDAY(DATE($X$2,$AB$2,27))</f>
        <v>7</v>
      </c>
      <c r="AQ11" s="234">
        <f>WEEKDAY(DATE($X$2,$AB$2,28))</f>
        <v>1</v>
      </c>
      <c r="AR11" s="232">
        <f>IF(AR10=29,WEEKDAY(DATE($X$2,$AB$2,29)),0)</f>
        <v>0</v>
      </c>
      <c r="AS11" s="233">
        <f>IF(AS10=30,WEEKDAY(DATE($X$2,$AB$2,30)),0)</f>
        <v>0</v>
      </c>
      <c r="AT11" s="234">
        <f>IF(AT10=31,WEEKDAY(DATE($X$2,$AB$2,31)),0)</f>
        <v>0</v>
      </c>
      <c r="AU11" s="686"/>
      <c r="AV11" s="687"/>
      <c r="AW11" s="686"/>
      <c r="AX11" s="687"/>
      <c r="AY11" s="691"/>
      <c r="AZ11" s="691"/>
      <c r="BA11" s="691"/>
      <c r="BB11" s="691"/>
      <c r="BC11" s="691"/>
      <c r="BD11" s="691"/>
    </row>
    <row r="12" spans="1:57" ht="20.25" customHeight="1" thickBot="1">
      <c r="A12" s="227"/>
      <c r="B12" s="663"/>
      <c r="C12" s="668"/>
      <c r="D12" s="669"/>
      <c r="E12" s="672"/>
      <c r="F12" s="669"/>
      <c r="G12" s="672"/>
      <c r="H12" s="668"/>
      <c r="I12" s="668"/>
      <c r="J12" s="668"/>
      <c r="K12" s="669"/>
      <c r="L12" s="672"/>
      <c r="M12" s="668"/>
      <c r="N12" s="668"/>
      <c r="O12" s="675"/>
      <c r="P12" s="235" t="str">
        <f>IF(P11=1,"日",IF(P11=2,"月",IF(P11=3,"火",IF(P11=4,"水",IF(P11=5,"木",IF(P11=6,"金","土"))))))</f>
        <v>月</v>
      </c>
      <c r="Q12" s="236" t="str">
        <f t="shared" ref="Q12:AQ12" si="0">IF(Q11=1,"日",IF(Q11=2,"月",IF(Q11=3,"火",IF(Q11=4,"水",IF(Q11=5,"木",IF(Q11=6,"金","土"))))))</f>
        <v>火</v>
      </c>
      <c r="R12" s="236" t="str">
        <f t="shared" si="0"/>
        <v>水</v>
      </c>
      <c r="S12" s="236" t="str">
        <f t="shared" si="0"/>
        <v>木</v>
      </c>
      <c r="T12" s="236" t="str">
        <f t="shared" si="0"/>
        <v>金</v>
      </c>
      <c r="U12" s="236" t="str">
        <f t="shared" si="0"/>
        <v>土</v>
      </c>
      <c r="V12" s="237" t="str">
        <f t="shared" si="0"/>
        <v>日</v>
      </c>
      <c r="W12" s="235" t="str">
        <f t="shared" si="0"/>
        <v>月</v>
      </c>
      <c r="X12" s="236" t="str">
        <f t="shared" si="0"/>
        <v>火</v>
      </c>
      <c r="Y12" s="236" t="str">
        <f t="shared" si="0"/>
        <v>水</v>
      </c>
      <c r="Z12" s="236" t="str">
        <f t="shared" si="0"/>
        <v>木</v>
      </c>
      <c r="AA12" s="236" t="str">
        <f t="shared" si="0"/>
        <v>金</v>
      </c>
      <c r="AB12" s="236" t="str">
        <f t="shared" si="0"/>
        <v>土</v>
      </c>
      <c r="AC12" s="237" t="str">
        <f t="shared" si="0"/>
        <v>日</v>
      </c>
      <c r="AD12" s="235" t="str">
        <f t="shared" si="0"/>
        <v>月</v>
      </c>
      <c r="AE12" s="236" t="str">
        <f t="shared" si="0"/>
        <v>火</v>
      </c>
      <c r="AF12" s="236" t="str">
        <f t="shared" si="0"/>
        <v>水</v>
      </c>
      <c r="AG12" s="236" t="str">
        <f t="shared" si="0"/>
        <v>木</v>
      </c>
      <c r="AH12" s="236" t="str">
        <f t="shared" si="0"/>
        <v>金</v>
      </c>
      <c r="AI12" s="236" t="str">
        <f t="shared" si="0"/>
        <v>土</v>
      </c>
      <c r="AJ12" s="237" t="str">
        <f t="shared" si="0"/>
        <v>日</v>
      </c>
      <c r="AK12" s="235" t="str">
        <f t="shared" si="0"/>
        <v>月</v>
      </c>
      <c r="AL12" s="236" t="str">
        <f t="shared" si="0"/>
        <v>火</v>
      </c>
      <c r="AM12" s="236" t="str">
        <f t="shared" si="0"/>
        <v>水</v>
      </c>
      <c r="AN12" s="236" t="str">
        <f t="shared" si="0"/>
        <v>木</v>
      </c>
      <c r="AO12" s="236" t="str">
        <f t="shared" si="0"/>
        <v>金</v>
      </c>
      <c r="AP12" s="236" t="str">
        <f t="shared" si="0"/>
        <v>土</v>
      </c>
      <c r="AQ12" s="237" t="str">
        <f t="shared" si="0"/>
        <v>日</v>
      </c>
      <c r="AR12" s="236" t="str">
        <f>IF(AR11=1,"日",IF(AR11=2,"月",IF(AR11=3,"火",IF(AR11=4,"水",IF(AR11=5,"木",IF(AR11=6,"金",IF(AR11=0,"","土")))))))</f>
        <v/>
      </c>
      <c r="AS12" s="236" t="str">
        <f>IF(AS11=1,"日",IF(AS11=2,"月",IF(AS11=3,"火",IF(AS11=4,"水",IF(AS11=5,"木",IF(AS11=6,"金",IF(AS11=0,"","土")))))))</f>
        <v/>
      </c>
      <c r="AT12" s="236" t="str">
        <f>IF(AT11=1,"日",IF(AT11=2,"月",IF(AT11=3,"火",IF(AT11=4,"水",IF(AT11=5,"木",IF(AT11=6,"金",IF(AT11=0,"","土")))))))</f>
        <v/>
      </c>
      <c r="AU12" s="688"/>
      <c r="AV12" s="689"/>
      <c r="AW12" s="688"/>
      <c r="AX12" s="689"/>
      <c r="AY12" s="691"/>
      <c r="AZ12" s="691"/>
      <c r="BA12" s="691"/>
      <c r="BB12" s="691"/>
      <c r="BC12" s="691"/>
      <c r="BD12" s="691"/>
    </row>
    <row r="13" spans="1:57" ht="40" customHeight="1">
      <c r="A13" s="227"/>
      <c r="B13" s="238">
        <v>1</v>
      </c>
      <c r="C13" s="649" t="s">
        <v>376</v>
      </c>
      <c r="D13" s="650"/>
      <c r="E13" s="651" t="s">
        <v>381</v>
      </c>
      <c r="F13" s="652"/>
      <c r="G13" s="651" t="s">
        <v>377</v>
      </c>
      <c r="H13" s="653"/>
      <c r="I13" s="653"/>
      <c r="J13" s="653"/>
      <c r="K13" s="652"/>
      <c r="L13" s="654" t="s">
        <v>378</v>
      </c>
      <c r="M13" s="655"/>
      <c r="N13" s="655"/>
      <c r="O13" s="656"/>
      <c r="P13" s="239">
        <v>8</v>
      </c>
      <c r="Q13" s="240">
        <v>8</v>
      </c>
      <c r="R13" s="240"/>
      <c r="S13" s="240"/>
      <c r="T13" s="240">
        <v>8</v>
      </c>
      <c r="U13" s="240">
        <v>8</v>
      </c>
      <c r="V13" s="241">
        <v>8</v>
      </c>
      <c r="W13" s="239">
        <v>8</v>
      </c>
      <c r="X13" s="240">
        <v>8</v>
      </c>
      <c r="Y13" s="240"/>
      <c r="Z13" s="240"/>
      <c r="AA13" s="240">
        <v>8</v>
      </c>
      <c r="AB13" s="240">
        <v>8</v>
      </c>
      <c r="AC13" s="241">
        <v>8</v>
      </c>
      <c r="AD13" s="239">
        <v>8</v>
      </c>
      <c r="AE13" s="240">
        <v>8</v>
      </c>
      <c r="AF13" s="240"/>
      <c r="AG13" s="240"/>
      <c r="AH13" s="240">
        <v>8</v>
      </c>
      <c r="AI13" s="240">
        <v>8</v>
      </c>
      <c r="AJ13" s="241">
        <v>8</v>
      </c>
      <c r="AK13" s="239">
        <v>8</v>
      </c>
      <c r="AL13" s="240">
        <v>8</v>
      </c>
      <c r="AM13" s="240"/>
      <c r="AN13" s="240"/>
      <c r="AO13" s="240">
        <v>8</v>
      </c>
      <c r="AP13" s="240">
        <v>8</v>
      </c>
      <c r="AQ13" s="241">
        <v>8</v>
      </c>
      <c r="AR13" s="239"/>
      <c r="AS13" s="240"/>
      <c r="AT13" s="241"/>
      <c r="AU13" s="657">
        <f>IF($AZ$3="４週",SUM(P13:AQ13),IF($AZ$3="暦月",SUM(P13:AT13),""))</f>
        <v>160</v>
      </c>
      <c r="AV13" s="658"/>
      <c r="AW13" s="659">
        <f t="shared" ref="AW13:AW30" si="1">IF($AZ$3="４週",AU13/4,IF($AZ$3="暦月",AU13/($AZ$6/7),""))</f>
        <v>40</v>
      </c>
      <c r="AX13" s="660"/>
      <c r="AY13" s="646"/>
      <c r="AZ13" s="647"/>
      <c r="BA13" s="647"/>
      <c r="BB13" s="647"/>
      <c r="BC13" s="647"/>
      <c r="BD13" s="648"/>
    </row>
    <row r="14" spans="1:57" ht="40" customHeight="1">
      <c r="A14" s="227"/>
      <c r="B14" s="242">
        <f t="shared" ref="B14:B30" si="2">B13+1</f>
        <v>2</v>
      </c>
      <c r="C14" s="634" t="s">
        <v>379</v>
      </c>
      <c r="D14" s="635"/>
      <c r="E14" s="636" t="s">
        <v>381</v>
      </c>
      <c r="F14" s="637"/>
      <c r="G14" s="636" t="s">
        <v>380</v>
      </c>
      <c r="H14" s="638"/>
      <c r="I14" s="638"/>
      <c r="J14" s="638"/>
      <c r="K14" s="637"/>
      <c r="L14" s="639" t="s">
        <v>506</v>
      </c>
      <c r="M14" s="640"/>
      <c r="N14" s="640"/>
      <c r="O14" s="641"/>
      <c r="P14" s="243">
        <v>8</v>
      </c>
      <c r="Q14" s="244">
        <v>8</v>
      </c>
      <c r="R14" s="244"/>
      <c r="S14" s="244"/>
      <c r="T14" s="244">
        <v>8</v>
      </c>
      <c r="U14" s="244">
        <v>8</v>
      </c>
      <c r="V14" s="245">
        <v>8</v>
      </c>
      <c r="W14" s="243">
        <v>8</v>
      </c>
      <c r="X14" s="244">
        <v>8</v>
      </c>
      <c r="Y14" s="244"/>
      <c r="Z14" s="244"/>
      <c r="AA14" s="244">
        <v>8</v>
      </c>
      <c r="AB14" s="244">
        <v>8</v>
      </c>
      <c r="AC14" s="245">
        <v>8</v>
      </c>
      <c r="AD14" s="243">
        <v>8</v>
      </c>
      <c r="AE14" s="244">
        <v>8</v>
      </c>
      <c r="AF14" s="244"/>
      <c r="AG14" s="244"/>
      <c r="AH14" s="244">
        <v>8</v>
      </c>
      <c r="AI14" s="244">
        <v>8</v>
      </c>
      <c r="AJ14" s="245">
        <v>8</v>
      </c>
      <c r="AK14" s="243">
        <v>8</v>
      </c>
      <c r="AL14" s="244">
        <v>8</v>
      </c>
      <c r="AM14" s="244"/>
      <c r="AN14" s="244"/>
      <c r="AO14" s="244">
        <v>8</v>
      </c>
      <c r="AP14" s="244">
        <v>8</v>
      </c>
      <c r="AQ14" s="245">
        <v>8</v>
      </c>
      <c r="AR14" s="243"/>
      <c r="AS14" s="244"/>
      <c r="AT14" s="245"/>
      <c r="AU14" s="642">
        <f>IF($AZ$3="４週",SUM(P14:AQ14),IF($AZ$3="暦月",SUM(P14:AT14),""))</f>
        <v>160</v>
      </c>
      <c r="AV14" s="643"/>
      <c r="AW14" s="644">
        <f t="shared" si="1"/>
        <v>40</v>
      </c>
      <c r="AX14" s="645"/>
      <c r="AY14" s="616"/>
      <c r="AZ14" s="617"/>
      <c r="BA14" s="617"/>
      <c r="BB14" s="617"/>
      <c r="BC14" s="617"/>
      <c r="BD14" s="618"/>
    </row>
    <row r="15" spans="1:57" ht="40" customHeight="1">
      <c r="A15" s="227"/>
      <c r="B15" s="242">
        <f t="shared" si="2"/>
        <v>3</v>
      </c>
      <c r="C15" s="634" t="s">
        <v>379</v>
      </c>
      <c r="D15" s="635"/>
      <c r="E15" s="636" t="s">
        <v>381</v>
      </c>
      <c r="F15" s="637"/>
      <c r="G15" s="636" t="s">
        <v>382</v>
      </c>
      <c r="H15" s="638"/>
      <c r="I15" s="638"/>
      <c r="J15" s="638"/>
      <c r="K15" s="637"/>
      <c r="L15" s="639" t="s">
        <v>385</v>
      </c>
      <c r="M15" s="640"/>
      <c r="N15" s="640"/>
      <c r="O15" s="641"/>
      <c r="P15" s="243">
        <v>8</v>
      </c>
      <c r="Q15" s="244">
        <v>8</v>
      </c>
      <c r="R15" s="244"/>
      <c r="S15" s="244"/>
      <c r="T15" s="244">
        <v>8</v>
      </c>
      <c r="U15" s="244">
        <v>8</v>
      </c>
      <c r="V15" s="245">
        <v>8</v>
      </c>
      <c r="W15" s="243">
        <v>8</v>
      </c>
      <c r="X15" s="244">
        <v>8</v>
      </c>
      <c r="Y15" s="244"/>
      <c r="Z15" s="244"/>
      <c r="AA15" s="244">
        <v>8</v>
      </c>
      <c r="AB15" s="244">
        <v>8</v>
      </c>
      <c r="AC15" s="245">
        <v>8</v>
      </c>
      <c r="AD15" s="243">
        <v>8</v>
      </c>
      <c r="AE15" s="244">
        <v>8</v>
      </c>
      <c r="AF15" s="244"/>
      <c r="AG15" s="244"/>
      <c r="AH15" s="244">
        <v>8</v>
      </c>
      <c r="AI15" s="244">
        <v>8</v>
      </c>
      <c r="AJ15" s="245">
        <v>8</v>
      </c>
      <c r="AK15" s="243">
        <v>8</v>
      </c>
      <c r="AL15" s="244">
        <v>8</v>
      </c>
      <c r="AM15" s="244"/>
      <c r="AN15" s="244"/>
      <c r="AO15" s="244">
        <v>8</v>
      </c>
      <c r="AP15" s="244">
        <v>8</v>
      </c>
      <c r="AQ15" s="245">
        <v>8</v>
      </c>
      <c r="AR15" s="243"/>
      <c r="AS15" s="244"/>
      <c r="AT15" s="245"/>
      <c r="AU15" s="642">
        <f>IF($AZ$3="４週",SUM(P15:AQ15),IF($AZ$3="暦月",SUM(P15:AT15),""))</f>
        <v>160</v>
      </c>
      <c r="AV15" s="643"/>
      <c r="AW15" s="644">
        <f t="shared" si="1"/>
        <v>40</v>
      </c>
      <c r="AX15" s="645"/>
      <c r="AY15" s="616"/>
      <c r="AZ15" s="617"/>
      <c r="BA15" s="617"/>
      <c r="BB15" s="617"/>
      <c r="BC15" s="617"/>
      <c r="BD15" s="618"/>
    </row>
    <row r="16" spans="1:57" ht="40" customHeight="1">
      <c r="A16" s="227"/>
      <c r="B16" s="242">
        <f t="shared" si="2"/>
        <v>4</v>
      </c>
      <c r="C16" s="634" t="s">
        <v>379</v>
      </c>
      <c r="D16" s="635"/>
      <c r="E16" s="636" t="s">
        <v>383</v>
      </c>
      <c r="F16" s="637"/>
      <c r="G16" s="636" t="s">
        <v>384</v>
      </c>
      <c r="H16" s="638"/>
      <c r="I16" s="638"/>
      <c r="J16" s="638"/>
      <c r="K16" s="637"/>
      <c r="L16" s="639" t="s">
        <v>507</v>
      </c>
      <c r="M16" s="640"/>
      <c r="N16" s="640"/>
      <c r="O16" s="641"/>
      <c r="P16" s="243">
        <v>4</v>
      </c>
      <c r="Q16" s="244">
        <v>4</v>
      </c>
      <c r="R16" s="244"/>
      <c r="S16" s="244"/>
      <c r="T16" s="244">
        <v>4</v>
      </c>
      <c r="U16" s="244">
        <v>4</v>
      </c>
      <c r="V16" s="245">
        <v>4</v>
      </c>
      <c r="W16" s="243">
        <v>4</v>
      </c>
      <c r="X16" s="244">
        <v>4</v>
      </c>
      <c r="Y16" s="244"/>
      <c r="Z16" s="244"/>
      <c r="AA16" s="244">
        <v>4</v>
      </c>
      <c r="AB16" s="244">
        <v>4</v>
      </c>
      <c r="AC16" s="245">
        <v>4</v>
      </c>
      <c r="AD16" s="243">
        <v>4</v>
      </c>
      <c r="AE16" s="244">
        <v>4</v>
      </c>
      <c r="AF16" s="244"/>
      <c r="AG16" s="244"/>
      <c r="AH16" s="244">
        <v>4</v>
      </c>
      <c r="AI16" s="244">
        <v>4</v>
      </c>
      <c r="AJ16" s="245">
        <v>4</v>
      </c>
      <c r="AK16" s="243">
        <v>4</v>
      </c>
      <c r="AL16" s="244">
        <v>4</v>
      </c>
      <c r="AM16" s="244"/>
      <c r="AN16" s="244"/>
      <c r="AO16" s="244">
        <v>4</v>
      </c>
      <c r="AP16" s="244">
        <v>4</v>
      </c>
      <c r="AQ16" s="245">
        <v>4</v>
      </c>
      <c r="AR16" s="243"/>
      <c r="AS16" s="244"/>
      <c r="AT16" s="245"/>
      <c r="AU16" s="642">
        <f>IF($AZ$3="４週",SUM(P16:AQ16),IF($AZ$3="暦月",SUM(P16:AT16),""))</f>
        <v>80</v>
      </c>
      <c r="AV16" s="643"/>
      <c r="AW16" s="644">
        <f t="shared" si="1"/>
        <v>20</v>
      </c>
      <c r="AX16" s="645"/>
      <c r="AY16" s="616"/>
      <c r="AZ16" s="617"/>
      <c r="BA16" s="617"/>
      <c r="BB16" s="617"/>
      <c r="BC16" s="617"/>
      <c r="BD16" s="618"/>
    </row>
    <row r="17" spans="1:56" ht="40" customHeight="1">
      <c r="A17" s="227"/>
      <c r="B17" s="242">
        <f t="shared" si="2"/>
        <v>5</v>
      </c>
      <c r="C17" s="634"/>
      <c r="D17" s="635"/>
      <c r="E17" s="636"/>
      <c r="F17" s="637"/>
      <c r="G17" s="636"/>
      <c r="H17" s="638"/>
      <c r="I17" s="638"/>
      <c r="J17" s="638"/>
      <c r="K17" s="637"/>
      <c r="L17" s="639"/>
      <c r="M17" s="640"/>
      <c r="N17" s="640"/>
      <c r="O17" s="641"/>
      <c r="P17" s="243"/>
      <c r="Q17" s="244"/>
      <c r="R17" s="244"/>
      <c r="S17" s="244"/>
      <c r="T17" s="244"/>
      <c r="U17" s="244"/>
      <c r="V17" s="245"/>
      <c r="W17" s="243"/>
      <c r="X17" s="244"/>
      <c r="Y17" s="244"/>
      <c r="Z17" s="244"/>
      <c r="AA17" s="244"/>
      <c r="AB17" s="244"/>
      <c r="AC17" s="245"/>
      <c r="AD17" s="243"/>
      <c r="AE17" s="244"/>
      <c r="AF17" s="244"/>
      <c r="AG17" s="244"/>
      <c r="AH17" s="244"/>
      <c r="AI17" s="244"/>
      <c r="AJ17" s="245"/>
      <c r="AK17" s="243"/>
      <c r="AL17" s="244"/>
      <c r="AM17" s="244"/>
      <c r="AN17" s="244"/>
      <c r="AO17" s="244"/>
      <c r="AP17" s="244"/>
      <c r="AQ17" s="245"/>
      <c r="AR17" s="243"/>
      <c r="AS17" s="244"/>
      <c r="AT17" s="245"/>
      <c r="AU17" s="642">
        <f t="shared" ref="AU17:AU30" si="3">IF($AZ$3="４週",SUM(P17:AQ17),IF($AZ$3="暦月",SUM(P17:AT17),""))</f>
        <v>0</v>
      </c>
      <c r="AV17" s="643"/>
      <c r="AW17" s="644">
        <f t="shared" si="1"/>
        <v>0</v>
      </c>
      <c r="AX17" s="645"/>
      <c r="AY17" s="616"/>
      <c r="AZ17" s="617"/>
      <c r="BA17" s="617"/>
      <c r="BB17" s="617"/>
      <c r="BC17" s="617"/>
      <c r="BD17" s="618"/>
    </row>
    <row r="18" spans="1:56" ht="40" customHeight="1">
      <c r="A18" s="227"/>
      <c r="B18" s="242">
        <f t="shared" si="2"/>
        <v>6</v>
      </c>
      <c r="C18" s="634"/>
      <c r="D18" s="635"/>
      <c r="E18" s="636"/>
      <c r="F18" s="637"/>
      <c r="G18" s="636"/>
      <c r="H18" s="638"/>
      <c r="I18" s="638"/>
      <c r="J18" s="638"/>
      <c r="K18" s="637"/>
      <c r="L18" s="639"/>
      <c r="M18" s="640"/>
      <c r="N18" s="640"/>
      <c r="O18" s="641"/>
      <c r="P18" s="243"/>
      <c r="Q18" s="244"/>
      <c r="R18" s="244"/>
      <c r="S18" s="244"/>
      <c r="T18" s="244"/>
      <c r="U18" s="244"/>
      <c r="V18" s="245"/>
      <c r="W18" s="243"/>
      <c r="X18" s="244"/>
      <c r="Y18" s="244"/>
      <c r="Z18" s="244"/>
      <c r="AA18" s="244"/>
      <c r="AB18" s="244"/>
      <c r="AC18" s="245"/>
      <c r="AD18" s="243"/>
      <c r="AE18" s="244"/>
      <c r="AF18" s="244"/>
      <c r="AG18" s="244"/>
      <c r="AH18" s="244"/>
      <c r="AI18" s="244"/>
      <c r="AJ18" s="245"/>
      <c r="AK18" s="243"/>
      <c r="AL18" s="244"/>
      <c r="AM18" s="244"/>
      <c r="AN18" s="244"/>
      <c r="AO18" s="244"/>
      <c r="AP18" s="244"/>
      <c r="AQ18" s="245"/>
      <c r="AR18" s="243"/>
      <c r="AS18" s="244"/>
      <c r="AT18" s="245"/>
      <c r="AU18" s="642">
        <f t="shared" si="3"/>
        <v>0</v>
      </c>
      <c r="AV18" s="643"/>
      <c r="AW18" s="644">
        <f t="shared" si="1"/>
        <v>0</v>
      </c>
      <c r="AX18" s="645"/>
      <c r="AY18" s="616"/>
      <c r="AZ18" s="617"/>
      <c r="BA18" s="617"/>
      <c r="BB18" s="617"/>
      <c r="BC18" s="617"/>
      <c r="BD18" s="618"/>
    </row>
    <row r="19" spans="1:56" ht="40" customHeight="1">
      <c r="A19" s="227"/>
      <c r="B19" s="242">
        <f t="shared" si="2"/>
        <v>7</v>
      </c>
      <c r="C19" s="634"/>
      <c r="D19" s="635"/>
      <c r="E19" s="636"/>
      <c r="F19" s="637"/>
      <c r="G19" s="636"/>
      <c r="H19" s="638"/>
      <c r="I19" s="638"/>
      <c r="J19" s="638"/>
      <c r="K19" s="637"/>
      <c r="L19" s="639"/>
      <c r="M19" s="640"/>
      <c r="N19" s="640"/>
      <c r="O19" s="641"/>
      <c r="P19" s="243"/>
      <c r="Q19" s="244"/>
      <c r="R19" s="244"/>
      <c r="S19" s="244"/>
      <c r="T19" s="244"/>
      <c r="U19" s="244"/>
      <c r="V19" s="245"/>
      <c r="W19" s="243"/>
      <c r="X19" s="244"/>
      <c r="Y19" s="244"/>
      <c r="Z19" s="244"/>
      <c r="AA19" s="244"/>
      <c r="AB19" s="244"/>
      <c r="AC19" s="245"/>
      <c r="AD19" s="243"/>
      <c r="AE19" s="244"/>
      <c r="AF19" s="244"/>
      <c r="AG19" s="244"/>
      <c r="AH19" s="244"/>
      <c r="AI19" s="244"/>
      <c r="AJ19" s="245"/>
      <c r="AK19" s="243"/>
      <c r="AL19" s="244"/>
      <c r="AM19" s="244"/>
      <c r="AN19" s="244"/>
      <c r="AO19" s="244"/>
      <c r="AP19" s="244"/>
      <c r="AQ19" s="245"/>
      <c r="AR19" s="243"/>
      <c r="AS19" s="244"/>
      <c r="AT19" s="245"/>
      <c r="AU19" s="642">
        <f>IF($AZ$3="４週",SUM(P19:AQ19),IF($AZ$3="暦月",SUM(P19:AT19),""))</f>
        <v>0</v>
      </c>
      <c r="AV19" s="643"/>
      <c r="AW19" s="644">
        <f t="shared" si="1"/>
        <v>0</v>
      </c>
      <c r="AX19" s="645"/>
      <c r="AY19" s="616"/>
      <c r="AZ19" s="617"/>
      <c r="BA19" s="617"/>
      <c r="BB19" s="617"/>
      <c r="BC19" s="617"/>
      <c r="BD19" s="618"/>
    </row>
    <row r="20" spans="1:56" ht="40" customHeight="1">
      <c r="A20" s="227"/>
      <c r="B20" s="242">
        <f t="shared" si="2"/>
        <v>8</v>
      </c>
      <c r="C20" s="634"/>
      <c r="D20" s="635"/>
      <c r="E20" s="636"/>
      <c r="F20" s="637"/>
      <c r="G20" s="636"/>
      <c r="H20" s="638"/>
      <c r="I20" s="638"/>
      <c r="J20" s="638"/>
      <c r="K20" s="637"/>
      <c r="L20" s="639"/>
      <c r="M20" s="640"/>
      <c r="N20" s="640"/>
      <c r="O20" s="641"/>
      <c r="P20" s="243"/>
      <c r="Q20" s="244"/>
      <c r="R20" s="244"/>
      <c r="S20" s="244"/>
      <c r="T20" s="244"/>
      <c r="U20" s="244"/>
      <c r="V20" s="245"/>
      <c r="W20" s="243"/>
      <c r="X20" s="244"/>
      <c r="Y20" s="244"/>
      <c r="Z20" s="244"/>
      <c r="AA20" s="244"/>
      <c r="AB20" s="244"/>
      <c r="AC20" s="245"/>
      <c r="AD20" s="243"/>
      <c r="AE20" s="244"/>
      <c r="AF20" s="244"/>
      <c r="AG20" s="244"/>
      <c r="AH20" s="244"/>
      <c r="AI20" s="244"/>
      <c r="AJ20" s="245"/>
      <c r="AK20" s="243"/>
      <c r="AL20" s="244"/>
      <c r="AM20" s="244"/>
      <c r="AN20" s="244"/>
      <c r="AO20" s="244"/>
      <c r="AP20" s="244"/>
      <c r="AQ20" s="245"/>
      <c r="AR20" s="243"/>
      <c r="AS20" s="244"/>
      <c r="AT20" s="245"/>
      <c r="AU20" s="642">
        <f t="shared" si="3"/>
        <v>0</v>
      </c>
      <c r="AV20" s="643"/>
      <c r="AW20" s="644">
        <f t="shared" si="1"/>
        <v>0</v>
      </c>
      <c r="AX20" s="645"/>
      <c r="AY20" s="616"/>
      <c r="AZ20" s="617"/>
      <c r="BA20" s="617"/>
      <c r="BB20" s="617"/>
      <c r="BC20" s="617"/>
      <c r="BD20" s="618"/>
    </row>
    <row r="21" spans="1:56" ht="40" customHeight="1">
      <c r="A21" s="227"/>
      <c r="B21" s="242">
        <f t="shared" si="2"/>
        <v>9</v>
      </c>
      <c r="C21" s="634"/>
      <c r="D21" s="635"/>
      <c r="E21" s="636"/>
      <c r="F21" s="637"/>
      <c r="G21" s="636"/>
      <c r="H21" s="638"/>
      <c r="I21" s="638"/>
      <c r="J21" s="638"/>
      <c r="K21" s="637"/>
      <c r="L21" s="639"/>
      <c r="M21" s="640"/>
      <c r="N21" s="640"/>
      <c r="O21" s="641"/>
      <c r="P21" s="243"/>
      <c r="Q21" s="244"/>
      <c r="R21" s="244"/>
      <c r="S21" s="244"/>
      <c r="T21" s="244"/>
      <c r="U21" s="244"/>
      <c r="V21" s="245"/>
      <c r="W21" s="243"/>
      <c r="X21" s="244"/>
      <c r="Y21" s="244"/>
      <c r="Z21" s="244"/>
      <c r="AA21" s="244"/>
      <c r="AB21" s="244"/>
      <c r="AC21" s="245"/>
      <c r="AD21" s="243"/>
      <c r="AE21" s="244"/>
      <c r="AF21" s="244"/>
      <c r="AG21" s="244"/>
      <c r="AH21" s="244"/>
      <c r="AI21" s="244"/>
      <c r="AJ21" s="245"/>
      <c r="AK21" s="243"/>
      <c r="AL21" s="244"/>
      <c r="AM21" s="244"/>
      <c r="AN21" s="244"/>
      <c r="AO21" s="244"/>
      <c r="AP21" s="244"/>
      <c r="AQ21" s="245"/>
      <c r="AR21" s="243"/>
      <c r="AS21" s="244"/>
      <c r="AT21" s="245"/>
      <c r="AU21" s="642">
        <f t="shared" si="3"/>
        <v>0</v>
      </c>
      <c r="AV21" s="643"/>
      <c r="AW21" s="644">
        <f t="shared" si="1"/>
        <v>0</v>
      </c>
      <c r="AX21" s="645"/>
      <c r="AY21" s="616"/>
      <c r="AZ21" s="617"/>
      <c r="BA21" s="617"/>
      <c r="BB21" s="617"/>
      <c r="BC21" s="617"/>
      <c r="BD21" s="618"/>
    </row>
    <row r="22" spans="1:56" ht="40" customHeight="1">
      <c r="A22" s="227"/>
      <c r="B22" s="242">
        <f t="shared" si="2"/>
        <v>10</v>
      </c>
      <c r="C22" s="634"/>
      <c r="D22" s="635"/>
      <c r="E22" s="636"/>
      <c r="F22" s="637"/>
      <c r="G22" s="636"/>
      <c r="H22" s="638"/>
      <c r="I22" s="638"/>
      <c r="J22" s="638"/>
      <c r="K22" s="637"/>
      <c r="L22" s="639"/>
      <c r="M22" s="640"/>
      <c r="N22" s="640"/>
      <c r="O22" s="641"/>
      <c r="P22" s="243"/>
      <c r="Q22" s="244"/>
      <c r="R22" s="244"/>
      <c r="S22" s="244"/>
      <c r="T22" s="244"/>
      <c r="U22" s="244"/>
      <c r="V22" s="245"/>
      <c r="W22" s="243"/>
      <c r="X22" s="244"/>
      <c r="Y22" s="244"/>
      <c r="Z22" s="244"/>
      <c r="AA22" s="244"/>
      <c r="AB22" s="244"/>
      <c r="AC22" s="245"/>
      <c r="AD22" s="243"/>
      <c r="AE22" s="244"/>
      <c r="AF22" s="244"/>
      <c r="AG22" s="244"/>
      <c r="AH22" s="244"/>
      <c r="AI22" s="244"/>
      <c r="AJ22" s="245"/>
      <c r="AK22" s="243"/>
      <c r="AL22" s="244"/>
      <c r="AM22" s="244"/>
      <c r="AN22" s="244"/>
      <c r="AO22" s="244"/>
      <c r="AP22" s="244"/>
      <c r="AQ22" s="245"/>
      <c r="AR22" s="243"/>
      <c r="AS22" s="244"/>
      <c r="AT22" s="245"/>
      <c r="AU22" s="642">
        <f t="shared" si="3"/>
        <v>0</v>
      </c>
      <c r="AV22" s="643"/>
      <c r="AW22" s="644">
        <f t="shared" si="1"/>
        <v>0</v>
      </c>
      <c r="AX22" s="645"/>
      <c r="AY22" s="616"/>
      <c r="AZ22" s="617"/>
      <c r="BA22" s="617"/>
      <c r="BB22" s="617"/>
      <c r="BC22" s="617"/>
      <c r="BD22" s="618"/>
    </row>
    <row r="23" spans="1:56" ht="40" customHeight="1">
      <c r="A23" s="227"/>
      <c r="B23" s="242">
        <f t="shared" si="2"/>
        <v>11</v>
      </c>
      <c r="C23" s="634"/>
      <c r="D23" s="635"/>
      <c r="E23" s="636"/>
      <c r="F23" s="637"/>
      <c r="G23" s="636"/>
      <c r="H23" s="638"/>
      <c r="I23" s="638"/>
      <c r="J23" s="638"/>
      <c r="K23" s="637"/>
      <c r="L23" s="639"/>
      <c r="M23" s="640"/>
      <c r="N23" s="640"/>
      <c r="O23" s="641"/>
      <c r="P23" s="243"/>
      <c r="Q23" s="244"/>
      <c r="R23" s="244"/>
      <c r="S23" s="244"/>
      <c r="T23" s="244"/>
      <c r="U23" s="244"/>
      <c r="V23" s="245"/>
      <c r="W23" s="243"/>
      <c r="X23" s="244"/>
      <c r="Y23" s="244"/>
      <c r="Z23" s="244"/>
      <c r="AA23" s="244"/>
      <c r="AB23" s="244"/>
      <c r="AC23" s="245"/>
      <c r="AD23" s="243"/>
      <c r="AE23" s="244"/>
      <c r="AF23" s="244"/>
      <c r="AG23" s="244"/>
      <c r="AH23" s="244"/>
      <c r="AI23" s="244"/>
      <c r="AJ23" s="245"/>
      <c r="AK23" s="243"/>
      <c r="AL23" s="244"/>
      <c r="AM23" s="244"/>
      <c r="AN23" s="244"/>
      <c r="AO23" s="244"/>
      <c r="AP23" s="244"/>
      <c r="AQ23" s="245"/>
      <c r="AR23" s="243"/>
      <c r="AS23" s="244"/>
      <c r="AT23" s="245"/>
      <c r="AU23" s="642">
        <f t="shared" si="3"/>
        <v>0</v>
      </c>
      <c r="AV23" s="643"/>
      <c r="AW23" s="644">
        <f t="shared" si="1"/>
        <v>0</v>
      </c>
      <c r="AX23" s="645"/>
      <c r="AY23" s="616"/>
      <c r="AZ23" s="617"/>
      <c r="BA23" s="617"/>
      <c r="BB23" s="617"/>
      <c r="BC23" s="617"/>
      <c r="BD23" s="618"/>
    </row>
    <row r="24" spans="1:56" ht="40" customHeight="1">
      <c r="A24" s="227"/>
      <c r="B24" s="242">
        <f t="shared" si="2"/>
        <v>12</v>
      </c>
      <c r="C24" s="634"/>
      <c r="D24" s="635"/>
      <c r="E24" s="636"/>
      <c r="F24" s="637"/>
      <c r="G24" s="636"/>
      <c r="H24" s="638"/>
      <c r="I24" s="638"/>
      <c r="J24" s="638"/>
      <c r="K24" s="637"/>
      <c r="L24" s="639"/>
      <c r="M24" s="640"/>
      <c r="N24" s="640"/>
      <c r="O24" s="641"/>
      <c r="P24" s="243"/>
      <c r="Q24" s="244"/>
      <c r="R24" s="244"/>
      <c r="S24" s="244"/>
      <c r="T24" s="244"/>
      <c r="U24" s="244"/>
      <c r="V24" s="245"/>
      <c r="W24" s="243"/>
      <c r="X24" s="244"/>
      <c r="Y24" s="244"/>
      <c r="Z24" s="244"/>
      <c r="AA24" s="244"/>
      <c r="AB24" s="244"/>
      <c r="AC24" s="245"/>
      <c r="AD24" s="243"/>
      <c r="AE24" s="244"/>
      <c r="AF24" s="244"/>
      <c r="AG24" s="244"/>
      <c r="AH24" s="244"/>
      <c r="AI24" s="244"/>
      <c r="AJ24" s="245"/>
      <c r="AK24" s="243"/>
      <c r="AL24" s="244"/>
      <c r="AM24" s="244"/>
      <c r="AN24" s="244"/>
      <c r="AO24" s="244"/>
      <c r="AP24" s="244"/>
      <c r="AQ24" s="245"/>
      <c r="AR24" s="243"/>
      <c r="AS24" s="244"/>
      <c r="AT24" s="245"/>
      <c r="AU24" s="642">
        <f t="shared" si="3"/>
        <v>0</v>
      </c>
      <c r="AV24" s="643"/>
      <c r="AW24" s="644">
        <f t="shared" si="1"/>
        <v>0</v>
      </c>
      <c r="AX24" s="645"/>
      <c r="AY24" s="616"/>
      <c r="AZ24" s="617"/>
      <c r="BA24" s="617"/>
      <c r="BB24" s="617"/>
      <c r="BC24" s="617"/>
      <c r="BD24" s="618"/>
    </row>
    <row r="25" spans="1:56" ht="40" customHeight="1">
      <c r="A25" s="227"/>
      <c r="B25" s="242">
        <f t="shared" si="2"/>
        <v>13</v>
      </c>
      <c r="C25" s="634"/>
      <c r="D25" s="635"/>
      <c r="E25" s="636"/>
      <c r="F25" s="637"/>
      <c r="G25" s="636"/>
      <c r="H25" s="638"/>
      <c r="I25" s="638"/>
      <c r="J25" s="638"/>
      <c r="K25" s="637"/>
      <c r="L25" s="639"/>
      <c r="M25" s="640"/>
      <c r="N25" s="640"/>
      <c r="O25" s="641"/>
      <c r="P25" s="243"/>
      <c r="Q25" s="244"/>
      <c r="R25" s="244"/>
      <c r="S25" s="244"/>
      <c r="T25" s="244"/>
      <c r="U25" s="244"/>
      <c r="V25" s="245"/>
      <c r="W25" s="243"/>
      <c r="X25" s="244"/>
      <c r="Y25" s="244"/>
      <c r="Z25" s="244"/>
      <c r="AA25" s="244"/>
      <c r="AB25" s="244"/>
      <c r="AC25" s="245"/>
      <c r="AD25" s="243"/>
      <c r="AE25" s="244"/>
      <c r="AF25" s="244"/>
      <c r="AG25" s="244"/>
      <c r="AH25" s="244"/>
      <c r="AI25" s="244"/>
      <c r="AJ25" s="245"/>
      <c r="AK25" s="243"/>
      <c r="AL25" s="244"/>
      <c r="AM25" s="244"/>
      <c r="AN25" s="244"/>
      <c r="AO25" s="244"/>
      <c r="AP25" s="244"/>
      <c r="AQ25" s="245"/>
      <c r="AR25" s="243"/>
      <c r="AS25" s="244"/>
      <c r="AT25" s="245"/>
      <c r="AU25" s="642">
        <f t="shared" si="3"/>
        <v>0</v>
      </c>
      <c r="AV25" s="643"/>
      <c r="AW25" s="644">
        <f t="shared" si="1"/>
        <v>0</v>
      </c>
      <c r="AX25" s="645"/>
      <c r="AY25" s="616"/>
      <c r="AZ25" s="617"/>
      <c r="BA25" s="617"/>
      <c r="BB25" s="617"/>
      <c r="BC25" s="617"/>
      <c r="BD25" s="618"/>
    </row>
    <row r="26" spans="1:56" ht="40" customHeight="1">
      <c r="A26" s="227"/>
      <c r="B26" s="242">
        <f t="shared" si="2"/>
        <v>14</v>
      </c>
      <c r="C26" s="634"/>
      <c r="D26" s="635"/>
      <c r="E26" s="636"/>
      <c r="F26" s="637"/>
      <c r="G26" s="636"/>
      <c r="H26" s="638"/>
      <c r="I26" s="638"/>
      <c r="J26" s="638"/>
      <c r="K26" s="637"/>
      <c r="L26" s="639"/>
      <c r="M26" s="640"/>
      <c r="N26" s="640"/>
      <c r="O26" s="641"/>
      <c r="P26" s="243"/>
      <c r="Q26" s="244"/>
      <c r="R26" s="244"/>
      <c r="S26" s="244"/>
      <c r="T26" s="244"/>
      <c r="U26" s="244"/>
      <c r="V26" s="245"/>
      <c r="W26" s="243"/>
      <c r="X26" s="244"/>
      <c r="Y26" s="244"/>
      <c r="Z26" s="244"/>
      <c r="AA26" s="244"/>
      <c r="AB26" s="244"/>
      <c r="AC26" s="245"/>
      <c r="AD26" s="243"/>
      <c r="AE26" s="244"/>
      <c r="AF26" s="244"/>
      <c r="AG26" s="244"/>
      <c r="AH26" s="244"/>
      <c r="AI26" s="244"/>
      <c r="AJ26" s="245"/>
      <c r="AK26" s="243"/>
      <c r="AL26" s="244"/>
      <c r="AM26" s="244"/>
      <c r="AN26" s="244"/>
      <c r="AO26" s="244"/>
      <c r="AP26" s="244"/>
      <c r="AQ26" s="245"/>
      <c r="AR26" s="243"/>
      <c r="AS26" s="244"/>
      <c r="AT26" s="245"/>
      <c r="AU26" s="642">
        <f t="shared" si="3"/>
        <v>0</v>
      </c>
      <c r="AV26" s="643"/>
      <c r="AW26" s="644">
        <f t="shared" si="1"/>
        <v>0</v>
      </c>
      <c r="AX26" s="645"/>
      <c r="AY26" s="616"/>
      <c r="AZ26" s="617"/>
      <c r="BA26" s="617"/>
      <c r="BB26" s="617"/>
      <c r="BC26" s="617"/>
      <c r="BD26" s="618"/>
    </row>
    <row r="27" spans="1:56" ht="40" customHeight="1">
      <c r="A27" s="227"/>
      <c r="B27" s="242">
        <f t="shared" si="2"/>
        <v>15</v>
      </c>
      <c r="C27" s="634"/>
      <c r="D27" s="635"/>
      <c r="E27" s="636"/>
      <c r="F27" s="637"/>
      <c r="G27" s="636"/>
      <c r="H27" s="638"/>
      <c r="I27" s="638"/>
      <c r="J27" s="638"/>
      <c r="K27" s="637"/>
      <c r="L27" s="639"/>
      <c r="M27" s="640"/>
      <c r="N27" s="640"/>
      <c r="O27" s="641"/>
      <c r="P27" s="243"/>
      <c r="Q27" s="244"/>
      <c r="R27" s="244"/>
      <c r="S27" s="244"/>
      <c r="T27" s="244"/>
      <c r="U27" s="244"/>
      <c r="V27" s="245"/>
      <c r="W27" s="243"/>
      <c r="X27" s="244"/>
      <c r="Y27" s="244"/>
      <c r="Z27" s="244"/>
      <c r="AA27" s="244"/>
      <c r="AB27" s="244"/>
      <c r="AC27" s="245"/>
      <c r="AD27" s="243"/>
      <c r="AE27" s="244"/>
      <c r="AF27" s="244"/>
      <c r="AG27" s="244"/>
      <c r="AH27" s="244"/>
      <c r="AI27" s="244"/>
      <c r="AJ27" s="245"/>
      <c r="AK27" s="243"/>
      <c r="AL27" s="244"/>
      <c r="AM27" s="244"/>
      <c r="AN27" s="244"/>
      <c r="AO27" s="244"/>
      <c r="AP27" s="244"/>
      <c r="AQ27" s="245"/>
      <c r="AR27" s="243"/>
      <c r="AS27" s="244"/>
      <c r="AT27" s="245"/>
      <c r="AU27" s="642">
        <f t="shared" si="3"/>
        <v>0</v>
      </c>
      <c r="AV27" s="643"/>
      <c r="AW27" s="644">
        <f t="shared" si="1"/>
        <v>0</v>
      </c>
      <c r="AX27" s="645"/>
      <c r="AY27" s="616"/>
      <c r="AZ27" s="617"/>
      <c r="BA27" s="617"/>
      <c r="BB27" s="617"/>
      <c r="BC27" s="617"/>
      <c r="BD27" s="618"/>
    </row>
    <row r="28" spans="1:56" ht="40" customHeight="1">
      <c r="A28" s="227"/>
      <c r="B28" s="242">
        <f t="shared" si="2"/>
        <v>16</v>
      </c>
      <c r="C28" s="634"/>
      <c r="D28" s="635"/>
      <c r="E28" s="636"/>
      <c r="F28" s="637"/>
      <c r="G28" s="636"/>
      <c r="H28" s="638"/>
      <c r="I28" s="638"/>
      <c r="J28" s="638"/>
      <c r="K28" s="637"/>
      <c r="L28" s="639"/>
      <c r="M28" s="640"/>
      <c r="N28" s="640"/>
      <c r="O28" s="641"/>
      <c r="P28" s="243"/>
      <c r="Q28" s="244"/>
      <c r="R28" s="244"/>
      <c r="S28" s="244"/>
      <c r="T28" s="244"/>
      <c r="U28" s="244"/>
      <c r="V28" s="245"/>
      <c r="W28" s="243"/>
      <c r="X28" s="244"/>
      <c r="Y28" s="244"/>
      <c r="Z28" s="244"/>
      <c r="AA28" s="244"/>
      <c r="AB28" s="244"/>
      <c r="AC28" s="245"/>
      <c r="AD28" s="243"/>
      <c r="AE28" s="244"/>
      <c r="AF28" s="244"/>
      <c r="AG28" s="244"/>
      <c r="AH28" s="244"/>
      <c r="AI28" s="244"/>
      <c r="AJ28" s="245"/>
      <c r="AK28" s="243"/>
      <c r="AL28" s="244"/>
      <c r="AM28" s="244"/>
      <c r="AN28" s="244"/>
      <c r="AO28" s="244"/>
      <c r="AP28" s="244"/>
      <c r="AQ28" s="245"/>
      <c r="AR28" s="243"/>
      <c r="AS28" s="244"/>
      <c r="AT28" s="245"/>
      <c r="AU28" s="642">
        <f t="shared" si="3"/>
        <v>0</v>
      </c>
      <c r="AV28" s="643"/>
      <c r="AW28" s="644">
        <f t="shared" si="1"/>
        <v>0</v>
      </c>
      <c r="AX28" s="645"/>
      <c r="AY28" s="616"/>
      <c r="AZ28" s="617"/>
      <c r="BA28" s="617"/>
      <c r="BB28" s="617"/>
      <c r="BC28" s="617"/>
      <c r="BD28" s="618"/>
    </row>
    <row r="29" spans="1:56" ht="40" customHeight="1">
      <c r="A29" s="227"/>
      <c r="B29" s="242">
        <f t="shared" si="2"/>
        <v>17</v>
      </c>
      <c r="C29" s="634"/>
      <c r="D29" s="635"/>
      <c r="E29" s="636"/>
      <c r="F29" s="637"/>
      <c r="G29" s="636"/>
      <c r="H29" s="638"/>
      <c r="I29" s="638"/>
      <c r="J29" s="638"/>
      <c r="K29" s="637"/>
      <c r="L29" s="639"/>
      <c r="M29" s="640"/>
      <c r="N29" s="640"/>
      <c r="O29" s="641"/>
      <c r="P29" s="243"/>
      <c r="Q29" s="244"/>
      <c r="R29" s="244"/>
      <c r="S29" s="244"/>
      <c r="T29" s="244"/>
      <c r="U29" s="244"/>
      <c r="V29" s="245"/>
      <c r="W29" s="243"/>
      <c r="X29" s="244"/>
      <c r="Y29" s="244"/>
      <c r="Z29" s="244"/>
      <c r="AA29" s="244"/>
      <c r="AB29" s="244"/>
      <c r="AC29" s="245"/>
      <c r="AD29" s="243"/>
      <c r="AE29" s="244"/>
      <c r="AF29" s="244"/>
      <c r="AG29" s="244"/>
      <c r="AH29" s="244"/>
      <c r="AI29" s="244"/>
      <c r="AJ29" s="245"/>
      <c r="AK29" s="243"/>
      <c r="AL29" s="244"/>
      <c r="AM29" s="244"/>
      <c r="AN29" s="244"/>
      <c r="AO29" s="244"/>
      <c r="AP29" s="244"/>
      <c r="AQ29" s="245"/>
      <c r="AR29" s="243"/>
      <c r="AS29" s="244"/>
      <c r="AT29" s="245"/>
      <c r="AU29" s="642">
        <f t="shared" si="3"/>
        <v>0</v>
      </c>
      <c r="AV29" s="643"/>
      <c r="AW29" s="644">
        <f t="shared" si="1"/>
        <v>0</v>
      </c>
      <c r="AX29" s="645"/>
      <c r="AY29" s="616"/>
      <c r="AZ29" s="617"/>
      <c r="BA29" s="617"/>
      <c r="BB29" s="617"/>
      <c r="BC29" s="617"/>
      <c r="BD29" s="618"/>
    </row>
    <row r="30" spans="1:56" ht="40" customHeight="1" thickBot="1">
      <c r="A30" s="227"/>
      <c r="B30" s="246">
        <f t="shared" si="2"/>
        <v>18</v>
      </c>
      <c r="C30" s="619"/>
      <c r="D30" s="620"/>
      <c r="E30" s="621"/>
      <c r="F30" s="622"/>
      <c r="G30" s="621"/>
      <c r="H30" s="623"/>
      <c r="I30" s="623"/>
      <c r="J30" s="623"/>
      <c r="K30" s="622"/>
      <c r="L30" s="624"/>
      <c r="M30" s="625"/>
      <c r="N30" s="625"/>
      <c r="O30" s="626"/>
      <c r="P30" s="247"/>
      <c r="Q30" s="248"/>
      <c r="R30" s="248"/>
      <c r="S30" s="248"/>
      <c r="T30" s="248"/>
      <c r="U30" s="248"/>
      <c r="V30" s="249"/>
      <c r="W30" s="247"/>
      <c r="X30" s="248"/>
      <c r="Y30" s="248"/>
      <c r="Z30" s="248"/>
      <c r="AA30" s="248"/>
      <c r="AB30" s="248"/>
      <c r="AC30" s="249"/>
      <c r="AD30" s="247"/>
      <c r="AE30" s="248"/>
      <c r="AF30" s="248"/>
      <c r="AG30" s="248"/>
      <c r="AH30" s="248"/>
      <c r="AI30" s="248"/>
      <c r="AJ30" s="249"/>
      <c r="AK30" s="247"/>
      <c r="AL30" s="248"/>
      <c r="AM30" s="248"/>
      <c r="AN30" s="248"/>
      <c r="AO30" s="248"/>
      <c r="AP30" s="248"/>
      <c r="AQ30" s="249"/>
      <c r="AR30" s="247"/>
      <c r="AS30" s="248"/>
      <c r="AT30" s="249"/>
      <c r="AU30" s="627">
        <f t="shared" si="3"/>
        <v>0</v>
      </c>
      <c r="AV30" s="628"/>
      <c r="AW30" s="629">
        <f t="shared" si="1"/>
        <v>0</v>
      </c>
      <c r="AX30" s="630"/>
      <c r="AY30" s="631"/>
      <c r="AZ30" s="632"/>
      <c r="BA30" s="632"/>
      <c r="BB30" s="632"/>
      <c r="BC30" s="632"/>
      <c r="BD30" s="633"/>
    </row>
    <row r="31" spans="1:56" ht="20.25" customHeight="1">
      <c r="A31" s="227"/>
      <c r="B31" s="227"/>
      <c r="C31" s="250"/>
      <c r="D31" s="251"/>
      <c r="E31" s="252"/>
      <c r="F31" s="227"/>
      <c r="G31" s="227"/>
      <c r="H31" s="227"/>
      <c r="I31" s="227"/>
      <c r="J31" s="227"/>
      <c r="K31" s="227"/>
      <c r="L31" s="227"/>
      <c r="M31" s="227"/>
      <c r="N31" s="227"/>
      <c r="O31" s="227"/>
      <c r="P31" s="227"/>
      <c r="Q31" s="227"/>
      <c r="R31" s="227"/>
      <c r="S31" s="227"/>
      <c r="T31" s="227"/>
      <c r="U31" s="227"/>
      <c r="V31" s="227"/>
      <c r="W31" s="227"/>
      <c r="X31" s="227"/>
      <c r="Y31" s="227"/>
      <c r="Z31" s="227"/>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row>
    <row r="32" spans="1:56" ht="20.25" customHeight="1">
      <c r="A32" s="227"/>
      <c r="B32" s="219" t="s">
        <v>508</v>
      </c>
      <c r="C32" s="219"/>
      <c r="D32" s="219"/>
      <c r="E32" s="219"/>
      <c r="F32" s="219"/>
      <c r="G32" s="219"/>
      <c r="H32" s="219"/>
      <c r="I32" s="219"/>
      <c r="J32" s="219"/>
      <c r="K32" s="219"/>
      <c r="L32" s="225"/>
      <c r="M32" s="219"/>
      <c r="N32" s="219"/>
      <c r="O32" s="219"/>
      <c r="P32" s="219"/>
      <c r="Q32" s="219"/>
      <c r="R32" s="219"/>
      <c r="S32" s="219"/>
      <c r="T32" s="219" t="s">
        <v>401</v>
      </c>
      <c r="U32" s="219"/>
      <c r="V32" s="219"/>
      <c r="W32" s="219"/>
      <c r="X32" s="219"/>
      <c r="Y32" s="219"/>
      <c r="Z32" s="254"/>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row>
    <row r="33" spans="1:56" ht="20.25" customHeight="1">
      <c r="A33" s="227"/>
      <c r="B33" s="219"/>
      <c r="C33" s="614" t="s">
        <v>386</v>
      </c>
      <c r="D33" s="614"/>
      <c r="E33" s="614" t="s">
        <v>387</v>
      </c>
      <c r="F33" s="614"/>
      <c r="G33" s="614"/>
      <c r="H33" s="614"/>
      <c r="I33" s="219"/>
      <c r="J33" s="615" t="s">
        <v>388</v>
      </c>
      <c r="K33" s="615"/>
      <c r="L33" s="615"/>
      <c r="M33" s="615"/>
      <c r="N33" s="219"/>
      <c r="O33" s="219"/>
      <c r="P33" s="255" t="s">
        <v>389</v>
      </c>
      <c r="Q33" s="255"/>
      <c r="R33" s="219"/>
      <c r="S33" s="219"/>
      <c r="T33" s="589" t="s">
        <v>402</v>
      </c>
      <c r="U33" s="591"/>
      <c r="V33" s="589" t="s">
        <v>403</v>
      </c>
      <c r="W33" s="590"/>
      <c r="X33" s="590"/>
      <c r="Y33" s="591"/>
      <c r="Z33" s="254"/>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row>
    <row r="34" spans="1:56" ht="20.25" customHeight="1">
      <c r="A34" s="227"/>
      <c r="B34" s="219"/>
      <c r="C34" s="588"/>
      <c r="D34" s="588"/>
      <c r="E34" s="588" t="s">
        <v>390</v>
      </c>
      <c r="F34" s="588"/>
      <c r="G34" s="588" t="s">
        <v>391</v>
      </c>
      <c r="H34" s="588"/>
      <c r="I34" s="219"/>
      <c r="J34" s="588" t="s">
        <v>390</v>
      </c>
      <c r="K34" s="588"/>
      <c r="L34" s="588" t="s">
        <v>391</v>
      </c>
      <c r="M34" s="588"/>
      <c r="N34" s="219"/>
      <c r="O34" s="219"/>
      <c r="P34" s="255" t="s">
        <v>392</v>
      </c>
      <c r="Q34" s="255"/>
      <c r="R34" s="219"/>
      <c r="S34" s="219"/>
      <c r="T34" s="589" t="s">
        <v>509</v>
      </c>
      <c r="U34" s="591"/>
      <c r="V34" s="589" t="s">
        <v>405</v>
      </c>
      <c r="W34" s="590"/>
      <c r="X34" s="590"/>
      <c r="Y34" s="591"/>
      <c r="Z34" s="256"/>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row>
    <row r="35" spans="1:56" ht="20.25" customHeight="1">
      <c r="A35" s="227"/>
      <c r="B35" s="219"/>
      <c r="C35" s="589" t="s">
        <v>509</v>
      </c>
      <c r="D35" s="591"/>
      <c r="E35" s="606">
        <f>SUMIFS($AU$13:$AV$30,$C$13:$D$30,"福祉用具専門相談員",$E$13:$F$30,"A")</f>
        <v>320</v>
      </c>
      <c r="F35" s="607"/>
      <c r="G35" s="608">
        <f>SUMIFS($AW$13:$AX$30,$C$13:$D$30,"福祉用具専門相談員",$E$13:$F$30,"A")</f>
        <v>80</v>
      </c>
      <c r="H35" s="609"/>
      <c r="I35" s="257"/>
      <c r="J35" s="610">
        <v>0</v>
      </c>
      <c r="K35" s="611"/>
      <c r="L35" s="610">
        <v>0</v>
      </c>
      <c r="M35" s="611"/>
      <c r="N35" s="257"/>
      <c r="O35" s="257"/>
      <c r="P35" s="610">
        <v>2</v>
      </c>
      <c r="Q35" s="611"/>
      <c r="R35" s="219"/>
      <c r="S35" s="219"/>
      <c r="T35" s="589" t="s">
        <v>510</v>
      </c>
      <c r="U35" s="591"/>
      <c r="V35" s="589" t="s">
        <v>407</v>
      </c>
      <c r="W35" s="590"/>
      <c r="X35" s="590"/>
      <c r="Y35" s="591"/>
      <c r="Z35" s="258"/>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row>
    <row r="36" spans="1:56" ht="20.25" customHeight="1">
      <c r="A36" s="227"/>
      <c r="B36" s="219"/>
      <c r="C36" s="589" t="s">
        <v>510</v>
      </c>
      <c r="D36" s="591"/>
      <c r="E36" s="606">
        <f>SUMIFS($AU$13:$AV$30,$C$13:$D$30,"福祉用具専門相談員",$E$13:$F$30,"B")</f>
        <v>0</v>
      </c>
      <c r="F36" s="607"/>
      <c r="G36" s="608">
        <f>SUMIFS($AW$13:$AX$30,$C$13:$D$30,"福祉用具専門相談員",$E$13:$F$30,"B")</f>
        <v>0</v>
      </c>
      <c r="H36" s="609"/>
      <c r="I36" s="257"/>
      <c r="J36" s="610">
        <v>0</v>
      </c>
      <c r="K36" s="611"/>
      <c r="L36" s="610">
        <v>0</v>
      </c>
      <c r="M36" s="611"/>
      <c r="N36" s="257"/>
      <c r="O36" s="257"/>
      <c r="P36" s="610">
        <v>0</v>
      </c>
      <c r="Q36" s="611"/>
      <c r="R36" s="219"/>
      <c r="S36" s="219"/>
      <c r="T36" s="589" t="s">
        <v>393</v>
      </c>
      <c r="U36" s="591"/>
      <c r="V36" s="589" t="s">
        <v>408</v>
      </c>
      <c r="W36" s="590"/>
      <c r="X36" s="590"/>
      <c r="Y36" s="591"/>
      <c r="Z36" s="258"/>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row>
    <row r="37" spans="1:56" ht="20.25" customHeight="1">
      <c r="A37" s="227"/>
      <c r="B37" s="219"/>
      <c r="C37" s="589" t="s">
        <v>511</v>
      </c>
      <c r="D37" s="591"/>
      <c r="E37" s="606">
        <f>SUMIFS($AU$13:$AV$30,$C$13:$D$30,"福祉用具専門相談員",$E$13:$F$30,"C")</f>
        <v>80</v>
      </c>
      <c r="F37" s="607"/>
      <c r="G37" s="608">
        <f>SUMIFS($AW$13:$AX$30,$C$13:$D$30,"福祉用具専門相談員",$E$13:$F$30,"C")</f>
        <v>20</v>
      </c>
      <c r="H37" s="609"/>
      <c r="I37" s="257"/>
      <c r="J37" s="610">
        <v>80</v>
      </c>
      <c r="K37" s="611"/>
      <c r="L37" s="612">
        <v>20</v>
      </c>
      <c r="M37" s="613"/>
      <c r="N37" s="257"/>
      <c r="O37" s="257"/>
      <c r="P37" s="606" t="s">
        <v>512</v>
      </c>
      <c r="Q37" s="607"/>
      <c r="R37" s="219"/>
      <c r="S37" s="219"/>
      <c r="T37" s="589" t="s">
        <v>513</v>
      </c>
      <c r="U37" s="591"/>
      <c r="V37" s="589" t="s">
        <v>411</v>
      </c>
      <c r="W37" s="590"/>
      <c r="X37" s="590"/>
      <c r="Y37" s="591"/>
      <c r="Z37" s="259"/>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row>
    <row r="38" spans="1:56" ht="20.25" customHeight="1">
      <c r="A38" s="227"/>
      <c r="B38" s="219"/>
      <c r="C38" s="589" t="s">
        <v>513</v>
      </c>
      <c r="D38" s="591"/>
      <c r="E38" s="606">
        <f>SUMIFS($AU$13:$AV$30,$C$13:$D$30,"福祉用具専門相談員",$E$13:$F$30,"D")</f>
        <v>0</v>
      </c>
      <c r="F38" s="607"/>
      <c r="G38" s="608">
        <f>SUMIFS($AW$13:$AX$30,$C$13:$D$30,"福祉用具専門相談員",$E$13:$F$30,"D")</f>
        <v>0</v>
      </c>
      <c r="H38" s="609"/>
      <c r="I38" s="257"/>
      <c r="J38" s="610">
        <v>0</v>
      </c>
      <c r="K38" s="611"/>
      <c r="L38" s="612">
        <v>0</v>
      </c>
      <c r="M38" s="613"/>
      <c r="N38" s="257"/>
      <c r="O38" s="257"/>
      <c r="P38" s="606" t="s">
        <v>514</v>
      </c>
      <c r="Q38" s="607"/>
      <c r="R38" s="219"/>
      <c r="S38" s="219"/>
      <c r="T38" s="219"/>
      <c r="U38" s="604"/>
      <c r="V38" s="604"/>
      <c r="W38" s="605"/>
      <c r="X38" s="605"/>
      <c r="Y38" s="260"/>
      <c r="Z38" s="260"/>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row>
    <row r="39" spans="1:56" ht="20.25" customHeight="1">
      <c r="A39" s="227"/>
      <c r="B39" s="219"/>
      <c r="C39" s="589" t="s">
        <v>394</v>
      </c>
      <c r="D39" s="591"/>
      <c r="E39" s="606">
        <f>SUM(E35:F38)</f>
        <v>400</v>
      </c>
      <c r="F39" s="607"/>
      <c r="G39" s="608">
        <f>SUM(G35:H38)</f>
        <v>100</v>
      </c>
      <c r="H39" s="609"/>
      <c r="I39" s="257"/>
      <c r="J39" s="606">
        <f>SUM(J35:K38)</f>
        <v>80</v>
      </c>
      <c r="K39" s="607"/>
      <c r="L39" s="606">
        <f>SUM(L35:M38)</f>
        <v>20</v>
      </c>
      <c r="M39" s="607"/>
      <c r="N39" s="257"/>
      <c r="O39" s="257"/>
      <c r="P39" s="606">
        <f>SUM(P35:Q36)</f>
        <v>2</v>
      </c>
      <c r="Q39" s="607"/>
      <c r="R39" s="219"/>
      <c r="S39" s="219"/>
      <c r="T39" s="219"/>
      <c r="U39" s="604"/>
      <c r="V39" s="604"/>
      <c r="W39" s="605"/>
      <c r="X39" s="605"/>
      <c r="Y39" s="261"/>
      <c r="Z39" s="261"/>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row>
    <row r="40" spans="1:56" ht="20.25" customHeight="1">
      <c r="A40" s="227"/>
      <c r="B40" s="219"/>
      <c r="C40" s="219"/>
      <c r="D40" s="219"/>
      <c r="E40" s="219"/>
      <c r="F40" s="219"/>
      <c r="G40" s="219"/>
      <c r="H40" s="219"/>
      <c r="I40" s="219"/>
      <c r="J40" s="219"/>
      <c r="K40" s="219"/>
      <c r="L40" s="225"/>
      <c r="M40" s="219"/>
      <c r="N40" s="219"/>
      <c r="O40" s="219"/>
      <c r="P40" s="219"/>
      <c r="Q40" s="219"/>
      <c r="R40" s="219"/>
      <c r="S40" s="219"/>
      <c r="T40" s="219"/>
      <c r="U40" s="254"/>
      <c r="V40" s="254"/>
      <c r="W40" s="254"/>
      <c r="X40" s="254"/>
      <c r="Y40" s="254"/>
      <c r="Z40" s="254"/>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row>
    <row r="41" spans="1:56" ht="20.25" customHeight="1">
      <c r="A41" s="227"/>
      <c r="B41" s="219"/>
      <c r="C41" s="225" t="s">
        <v>395</v>
      </c>
      <c r="D41" s="219"/>
      <c r="E41" s="219"/>
      <c r="F41" s="219"/>
      <c r="G41" s="219"/>
      <c r="H41" s="219"/>
      <c r="I41" s="262" t="s">
        <v>396</v>
      </c>
      <c r="J41" s="598" t="s">
        <v>397</v>
      </c>
      <c r="K41" s="599"/>
      <c r="L41" s="263"/>
      <c r="M41" s="262"/>
      <c r="N41" s="219"/>
      <c r="O41" s="219"/>
      <c r="P41" s="219"/>
      <c r="Q41" s="219"/>
      <c r="R41" s="219"/>
      <c r="S41" s="219"/>
      <c r="T41" s="219"/>
      <c r="U41" s="264"/>
      <c r="V41" s="254"/>
      <c r="W41" s="254"/>
      <c r="X41" s="254"/>
      <c r="Y41" s="254"/>
      <c r="Z41" s="254"/>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row>
    <row r="42" spans="1:56" ht="20.25" customHeight="1">
      <c r="A42" s="227"/>
      <c r="B42" s="219"/>
      <c r="C42" s="219" t="s">
        <v>398</v>
      </c>
      <c r="D42" s="219"/>
      <c r="E42" s="219"/>
      <c r="F42" s="219"/>
      <c r="G42" s="219"/>
      <c r="H42" s="219" t="s">
        <v>399</v>
      </c>
      <c r="I42" s="219"/>
      <c r="J42" s="219"/>
      <c r="K42" s="219"/>
      <c r="L42" s="225"/>
      <c r="M42" s="219"/>
      <c r="N42" s="219"/>
      <c r="O42" s="219"/>
      <c r="P42" s="219"/>
      <c r="Q42" s="219"/>
      <c r="R42" s="219"/>
      <c r="S42" s="219"/>
      <c r="T42" s="219"/>
      <c r="U42" s="254"/>
      <c r="V42" s="254"/>
      <c r="W42" s="254"/>
      <c r="X42" s="254"/>
      <c r="Y42" s="254"/>
      <c r="Z42" s="254"/>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row>
    <row r="43" spans="1:56" ht="20.25" customHeight="1">
      <c r="A43" s="227"/>
      <c r="B43" s="219"/>
      <c r="C43" s="219" t="str">
        <f>IF($J$41="週","対象時間数（週平均）","対象時間数（当月合計）")</f>
        <v>対象時間数（週平均）</v>
      </c>
      <c r="D43" s="219"/>
      <c r="E43" s="219"/>
      <c r="F43" s="219"/>
      <c r="G43" s="219"/>
      <c r="H43" s="219" t="str">
        <f>IF($J$41="週","週に勤務すべき時間数","当月に勤務すべき時間数")</f>
        <v>週に勤務すべき時間数</v>
      </c>
      <c r="I43" s="219"/>
      <c r="J43" s="219"/>
      <c r="K43" s="219"/>
      <c r="L43" s="225"/>
      <c r="M43" s="588" t="s">
        <v>400</v>
      </c>
      <c r="N43" s="588"/>
      <c r="O43" s="588"/>
      <c r="P43" s="588"/>
      <c r="Q43" s="219"/>
      <c r="R43" s="219"/>
      <c r="S43" s="219"/>
      <c r="T43" s="219"/>
      <c r="U43" s="254"/>
      <c r="V43" s="254"/>
      <c r="W43" s="254"/>
      <c r="X43" s="254"/>
      <c r="Y43" s="254"/>
      <c r="Z43" s="254"/>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row>
    <row r="44" spans="1:56" ht="20.25" customHeight="1">
      <c r="A44" s="227"/>
      <c r="B44" s="219"/>
      <c r="C44" s="600">
        <f>IF($J$41="週",L39,J39)</f>
        <v>20</v>
      </c>
      <c r="D44" s="601"/>
      <c r="E44" s="601"/>
      <c r="F44" s="602"/>
      <c r="G44" s="265" t="s">
        <v>515</v>
      </c>
      <c r="H44" s="589">
        <f>IF($J$41="週",$AV$5,$AZ$5)</f>
        <v>40</v>
      </c>
      <c r="I44" s="590"/>
      <c r="J44" s="590"/>
      <c r="K44" s="591"/>
      <c r="L44" s="265" t="s">
        <v>516</v>
      </c>
      <c r="M44" s="592">
        <f>ROUNDDOWN(C44/H44,1)</f>
        <v>0.5</v>
      </c>
      <c r="N44" s="593"/>
      <c r="O44" s="593"/>
      <c r="P44" s="594"/>
      <c r="Q44" s="219"/>
      <c r="R44" s="219"/>
      <c r="S44" s="219"/>
      <c r="T44" s="219"/>
      <c r="U44" s="603"/>
      <c r="V44" s="603"/>
      <c r="W44" s="603"/>
      <c r="X44" s="603"/>
      <c r="Y44" s="258"/>
      <c r="Z44" s="254"/>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row>
    <row r="45" spans="1:56" ht="20.25" customHeight="1">
      <c r="A45" s="227"/>
      <c r="B45" s="219"/>
      <c r="C45" s="219"/>
      <c r="D45" s="219"/>
      <c r="E45" s="219"/>
      <c r="F45" s="219"/>
      <c r="G45" s="219"/>
      <c r="H45" s="219"/>
      <c r="I45" s="219"/>
      <c r="J45" s="219"/>
      <c r="K45" s="219"/>
      <c r="L45" s="225"/>
      <c r="M45" s="219" t="s">
        <v>404</v>
      </c>
      <c r="N45" s="219"/>
      <c r="O45" s="219"/>
      <c r="P45" s="219"/>
      <c r="Q45" s="219"/>
      <c r="R45" s="219"/>
      <c r="S45" s="219"/>
      <c r="T45" s="219"/>
      <c r="U45" s="254"/>
      <c r="V45" s="254"/>
      <c r="W45" s="254"/>
      <c r="X45" s="254"/>
      <c r="Y45" s="254"/>
      <c r="Z45" s="254"/>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row>
    <row r="46" spans="1:56" ht="20.25" customHeight="1">
      <c r="A46" s="227"/>
      <c r="B46" s="219"/>
      <c r="C46" s="219" t="s">
        <v>406</v>
      </c>
      <c r="D46" s="219"/>
      <c r="E46" s="219"/>
      <c r="F46" s="219"/>
      <c r="G46" s="219"/>
      <c r="H46" s="219"/>
      <c r="I46" s="219"/>
      <c r="J46" s="219"/>
      <c r="K46" s="219"/>
      <c r="L46" s="225"/>
      <c r="M46" s="219"/>
      <c r="N46" s="219"/>
      <c r="O46" s="219"/>
      <c r="P46" s="219"/>
      <c r="Q46" s="219"/>
      <c r="R46" s="219"/>
      <c r="S46" s="219"/>
      <c r="T46" s="219"/>
      <c r="U46" s="219"/>
      <c r="V46" s="266"/>
      <c r="W46" s="267"/>
      <c r="X46" s="267"/>
      <c r="Y46" s="219"/>
      <c r="Z46" s="219"/>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row>
    <row r="47" spans="1:56" ht="20.25" customHeight="1">
      <c r="A47" s="227"/>
      <c r="B47" s="219"/>
      <c r="C47" s="219" t="s">
        <v>389</v>
      </c>
      <c r="D47" s="219"/>
      <c r="E47" s="219"/>
      <c r="F47" s="219"/>
      <c r="G47" s="219"/>
      <c r="H47" s="219"/>
      <c r="I47" s="219"/>
      <c r="J47" s="219"/>
      <c r="K47" s="219"/>
      <c r="L47" s="225"/>
      <c r="M47" s="265"/>
      <c r="N47" s="265"/>
      <c r="O47" s="265"/>
      <c r="P47" s="265"/>
      <c r="Q47" s="219"/>
      <c r="R47" s="219"/>
      <c r="S47" s="219"/>
      <c r="T47" s="219"/>
      <c r="U47" s="219"/>
      <c r="V47" s="266"/>
      <c r="W47" s="267"/>
      <c r="X47" s="267"/>
      <c r="Y47" s="219"/>
      <c r="Z47" s="219"/>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row>
    <row r="48" spans="1:56" ht="20.25" customHeight="1">
      <c r="A48" s="227"/>
      <c r="B48" s="219"/>
      <c r="C48" s="219" t="s">
        <v>409</v>
      </c>
      <c r="D48" s="219"/>
      <c r="E48" s="219"/>
      <c r="F48" s="219"/>
      <c r="G48" s="219"/>
      <c r="H48" s="219" t="s">
        <v>410</v>
      </c>
      <c r="I48" s="219"/>
      <c r="J48" s="219"/>
      <c r="K48" s="219"/>
      <c r="L48" s="219"/>
      <c r="M48" s="588" t="s">
        <v>394</v>
      </c>
      <c r="N48" s="588"/>
      <c r="O48" s="588"/>
      <c r="P48" s="588"/>
      <c r="Q48" s="219"/>
      <c r="R48" s="219"/>
      <c r="S48" s="219"/>
      <c r="T48" s="219"/>
      <c r="U48" s="219"/>
      <c r="V48" s="266"/>
      <c r="W48" s="267"/>
      <c r="X48" s="267"/>
      <c r="Y48" s="219"/>
      <c r="Z48" s="219"/>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row>
    <row r="49" spans="1:58" ht="20.25" customHeight="1">
      <c r="A49" s="227"/>
      <c r="B49" s="219"/>
      <c r="C49" s="589">
        <f>P39</f>
        <v>2</v>
      </c>
      <c r="D49" s="590"/>
      <c r="E49" s="590"/>
      <c r="F49" s="591"/>
      <c r="G49" s="265" t="s">
        <v>517</v>
      </c>
      <c r="H49" s="592">
        <f>M44</f>
        <v>0.5</v>
      </c>
      <c r="I49" s="593"/>
      <c r="J49" s="593"/>
      <c r="K49" s="594"/>
      <c r="L49" s="265" t="s">
        <v>518</v>
      </c>
      <c r="M49" s="595">
        <f>ROUNDDOWN(C49+H49,1)</f>
        <v>2.5</v>
      </c>
      <c r="N49" s="596"/>
      <c r="O49" s="596"/>
      <c r="P49" s="597"/>
      <c r="Q49" s="219"/>
      <c r="R49" s="219"/>
      <c r="S49" s="219"/>
      <c r="T49" s="219"/>
      <c r="U49" s="219"/>
      <c r="V49" s="266"/>
      <c r="W49" s="267"/>
      <c r="X49" s="267"/>
      <c r="Y49" s="219"/>
      <c r="Z49" s="219"/>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row>
    <row r="50" spans="1:58" ht="20.25" customHeight="1">
      <c r="A50" s="227"/>
      <c r="B50" s="219"/>
      <c r="C50" s="219"/>
      <c r="D50" s="219"/>
      <c r="E50" s="219"/>
      <c r="F50" s="219"/>
      <c r="G50" s="219"/>
      <c r="H50" s="219"/>
      <c r="I50" s="219"/>
      <c r="J50" s="219"/>
      <c r="K50" s="219"/>
      <c r="L50" s="219"/>
      <c r="M50" s="219"/>
      <c r="N50" s="225"/>
      <c r="O50" s="219"/>
      <c r="P50" s="219"/>
      <c r="Q50" s="219"/>
      <c r="R50" s="219"/>
      <c r="S50" s="219"/>
      <c r="T50" s="219"/>
      <c r="U50" s="219"/>
      <c r="V50" s="266"/>
      <c r="W50" s="267"/>
      <c r="X50" s="267"/>
      <c r="Y50" s="219"/>
      <c r="Z50" s="219"/>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row>
    <row r="51" spans="1:58" ht="20.25" customHeight="1">
      <c r="C51" s="268"/>
      <c r="D51" s="268"/>
      <c r="T51" s="268"/>
      <c r="AJ51" s="269"/>
      <c r="AK51" s="270"/>
      <c r="AL51" s="270"/>
      <c r="BE51" s="270"/>
    </row>
    <row r="52" spans="1:58" ht="20.25" customHeight="1">
      <c r="C52" s="268"/>
      <c r="D52" s="268"/>
      <c r="U52" s="268"/>
      <c r="AK52" s="269"/>
      <c r="AL52" s="270"/>
      <c r="AM52" s="270"/>
      <c r="BF52" s="270"/>
    </row>
    <row r="53" spans="1:58" ht="20.25" customHeight="1">
      <c r="D53" s="268"/>
      <c r="U53" s="268"/>
      <c r="AK53" s="269"/>
      <c r="AL53" s="270"/>
      <c r="AM53" s="270"/>
      <c r="BF53" s="270"/>
    </row>
    <row r="54" spans="1:58" ht="20.25" customHeight="1">
      <c r="C54" s="268"/>
      <c r="D54" s="268"/>
      <c r="U54" s="268"/>
      <c r="AK54" s="269"/>
      <c r="AL54" s="270"/>
      <c r="AM54" s="270"/>
      <c r="BF54" s="270"/>
    </row>
    <row r="55" spans="1:58" ht="20.25" customHeight="1">
      <c r="C55" s="269"/>
      <c r="D55" s="269"/>
      <c r="E55" s="269"/>
      <c r="F55" s="269"/>
      <c r="G55" s="269"/>
      <c r="H55" s="269"/>
      <c r="I55" s="269"/>
      <c r="J55" s="269"/>
      <c r="K55" s="269"/>
      <c r="L55" s="269"/>
      <c r="M55" s="269"/>
      <c r="N55" s="269"/>
      <c r="O55" s="269"/>
      <c r="P55" s="269"/>
      <c r="Q55" s="269"/>
      <c r="R55" s="269"/>
      <c r="S55" s="269"/>
      <c r="T55" s="269"/>
      <c r="U55" s="270"/>
      <c r="V55" s="270"/>
      <c r="W55" s="269"/>
      <c r="X55" s="269"/>
      <c r="Y55" s="269"/>
      <c r="Z55" s="269"/>
      <c r="AA55" s="269"/>
      <c r="AB55" s="269"/>
      <c r="AC55" s="269"/>
      <c r="AD55" s="269"/>
      <c r="AE55" s="269"/>
      <c r="AF55" s="269"/>
      <c r="AG55" s="269"/>
      <c r="AH55" s="269"/>
      <c r="AI55" s="269"/>
      <c r="AJ55" s="269"/>
      <c r="AK55" s="269"/>
      <c r="AL55" s="270"/>
      <c r="AM55" s="270"/>
      <c r="BF55" s="270"/>
    </row>
    <row r="56" spans="1:58" ht="20.25" customHeight="1">
      <c r="C56" s="269"/>
      <c r="D56" s="269"/>
      <c r="E56" s="269"/>
      <c r="F56" s="269"/>
      <c r="G56" s="269"/>
      <c r="H56" s="269"/>
      <c r="I56" s="269"/>
      <c r="J56" s="269"/>
      <c r="K56" s="269"/>
      <c r="L56" s="269"/>
      <c r="M56" s="269"/>
      <c r="N56" s="269"/>
      <c r="O56" s="269"/>
      <c r="P56" s="269"/>
      <c r="Q56" s="269"/>
      <c r="R56" s="269"/>
      <c r="S56" s="269"/>
      <c r="T56" s="269"/>
      <c r="U56" s="270"/>
      <c r="V56" s="270"/>
      <c r="W56" s="269"/>
      <c r="X56" s="269"/>
      <c r="Y56" s="269"/>
      <c r="Z56" s="269"/>
      <c r="AA56" s="269"/>
      <c r="AB56" s="269"/>
      <c r="AC56" s="269"/>
      <c r="AD56" s="269"/>
      <c r="AE56" s="269"/>
      <c r="AF56" s="269"/>
      <c r="AG56" s="269"/>
      <c r="AH56" s="269"/>
      <c r="AI56" s="269"/>
      <c r="AJ56" s="269"/>
      <c r="AK56" s="269"/>
      <c r="AL56" s="270"/>
      <c r="AM56" s="270"/>
      <c r="BF56" s="270"/>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5"/>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J41:K41" xr:uid="{00000000-0002-0000-0300-000005000000}">
      <formula1>"週,暦月"</formula1>
    </dataValidation>
    <dataValidation type="list" allowBlank="1" showInputMessage="1" showErrorMessage="1" sqref="AZ3" xr:uid="{00000000-0002-0000-03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7000000}">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68"/>
  <sheetViews>
    <sheetView workbookViewId="0">
      <selection activeCell="A7" sqref="A7"/>
    </sheetView>
  </sheetViews>
  <sheetFormatPr defaultColWidth="10.26953125" defaultRowHeight="13"/>
  <cols>
    <col min="1" max="2" width="10.26953125" style="177"/>
    <col min="3" max="3" width="50.54296875" style="177" customWidth="1"/>
    <col min="4" max="16384" width="10.26953125" style="177"/>
  </cols>
  <sheetData>
    <row r="1" spans="1:10">
      <c r="A1" s="177" t="s">
        <v>412</v>
      </c>
    </row>
    <row r="2" spans="1:10" s="180" customFormat="1" ht="20.25" customHeight="1">
      <c r="A2" s="178" t="s">
        <v>413</v>
      </c>
      <c r="B2" s="178"/>
      <c r="C2" s="179"/>
    </row>
    <row r="3" spans="1:10" s="180" customFormat="1" ht="20.25" customHeight="1">
      <c r="A3" s="179"/>
      <c r="B3" s="179"/>
      <c r="C3" s="179"/>
    </row>
    <row r="4" spans="1:10" s="180" customFormat="1" ht="20.25" customHeight="1">
      <c r="A4" s="181"/>
      <c r="B4" s="179" t="s">
        <v>414</v>
      </c>
      <c r="C4" s="179"/>
      <c r="E4" s="701" t="s">
        <v>471</v>
      </c>
      <c r="F4" s="701"/>
      <c r="G4" s="701"/>
      <c r="H4" s="701"/>
      <c r="I4" s="701"/>
      <c r="J4" s="701"/>
    </row>
    <row r="5" spans="1:10" s="180" customFormat="1" ht="20.25" customHeight="1">
      <c r="A5" s="182"/>
      <c r="B5" s="179" t="s">
        <v>415</v>
      </c>
      <c r="C5" s="179"/>
      <c r="E5" s="701"/>
      <c r="F5" s="701"/>
      <c r="G5" s="701"/>
      <c r="H5" s="701"/>
      <c r="I5" s="701"/>
      <c r="J5" s="701"/>
    </row>
    <row r="6" spans="1:10" s="180" customFormat="1" ht="20.25" customHeight="1">
      <c r="A6" s="183"/>
      <c r="B6" s="179"/>
      <c r="C6" s="179"/>
    </row>
    <row r="7" spans="1:10" s="180" customFormat="1" ht="20.25" customHeight="1">
      <c r="A7" s="183"/>
      <c r="B7" s="179"/>
      <c r="C7" s="179"/>
    </row>
    <row r="8" spans="1:10" s="180" customFormat="1" ht="20.25" customHeight="1">
      <c r="A8" s="179" t="s">
        <v>416</v>
      </c>
      <c r="B8" s="179"/>
      <c r="C8" s="179"/>
    </row>
    <row r="9" spans="1:10" s="180" customFormat="1" ht="20.25" customHeight="1">
      <c r="A9" s="183"/>
      <c r="B9" s="179"/>
      <c r="C9" s="179"/>
    </row>
    <row r="10" spans="1:10" s="180" customFormat="1" ht="20.25" customHeight="1">
      <c r="A10" s="179" t="s">
        <v>472</v>
      </c>
      <c r="B10" s="179"/>
      <c r="C10" s="179"/>
    </row>
    <row r="11" spans="1:10" s="180" customFormat="1" ht="20.25" customHeight="1">
      <c r="A11" s="179"/>
      <c r="B11" s="179"/>
      <c r="C11" s="179"/>
    </row>
    <row r="12" spans="1:10" s="180" customFormat="1" ht="20.25" customHeight="1">
      <c r="A12" s="179" t="s">
        <v>473</v>
      </c>
      <c r="B12" s="179"/>
      <c r="C12" s="179"/>
    </row>
    <row r="13" spans="1:10" s="180" customFormat="1" ht="20.25" customHeight="1">
      <c r="A13" s="179"/>
      <c r="B13" s="179"/>
      <c r="C13" s="179"/>
    </row>
    <row r="14" spans="1:10" s="180" customFormat="1" ht="20.25" customHeight="1">
      <c r="A14" s="179" t="s">
        <v>417</v>
      </c>
      <c r="B14" s="179"/>
      <c r="C14" s="179"/>
    </row>
    <row r="15" spans="1:10" s="180" customFormat="1" ht="20.25" customHeight="1">
      <c r="A15" s="179"/>
      <c r="B15" s="179"/>
      <c r="C15" s="179"/>
    </row>
    <row r="16" spans="1:10" s="180" customFormat="1" ht="20.25" customHeight="1">
      <c r="A16" s="179" t="s">
        <v>474</v>
      </c>
      <c r="B16" s="179"/>
      <c r="C16" s="179"/>
    </row>
    <row r="17" spans="1:3" s="180" customFormat="1" ht="20.25" customHeight="1">
      <c r="A17" s="179" t="s">
        <v>418</v>
      </c>
      <c r="B17" s="179"/>
      <c r="C17" s="179"/>
    </row>
    <row r="18" spans="1:3" s="180" customFormat="1" ht="20.25" customHeight="1">
      <c r="A18" s="179"/>
      <c r="B18" s="179"/>
      <c r="C18" s="179"/>
    </row>
    <row r="19" spans="1:3" s="180" customFormat="1" ht="20.25" customHeight="1">
      <c r="A19" s="179"/>
      <c r="B19" s="184" t="s">
        <v>366</v>
      </c>
      <c r="C19" s="184" t="s">
        <v>419</v>
      </c>
    </row>
    <row r="20" spans="1:3" s="180" customFormat="1" ht="20.25" customHeight="1">
      <c r="A20" s="179"/>
      <c r="B20" s="184">
        <v>1</v>
      </c>
      <c r="C20" s="185" t="s">
        <v>376</v>
      </c>
    </row>
    <row r="21" spans="1:3" s="180" customFormat="1" ht="20.25" customHeight="1">
      <c r="A21" s="179"/>
      <c r="B21" s="184">
        <v>2</v>
      </c>
      <c r="C21" s="185" t="s">
        <v>475</v>
      </c>
    </row>
    <row r="22" spans="1:3" s="180" customFormat="1" ht="20.25" customHeight="1">
      <c r="A22" s="179"/>
      <c r="B22" s="179"/>
      <c r="C22" s="179"/>
    </row>
    <row r="23" spans="1:3" s="180" customFormat="1" ht="20.25" customHeight="1">
      <c r="A23" s="179" t="s">
        <v>420</v>
      </c>
      <c r="B23" s="179"/>
      <c r="C23" s="179"/>
    </row>
    <row r="24" spans="1:3" s="180" customFormat="1" ht="20.25" customHeight="1">
      <c r="A24" s="179" t="s">
        <v>421</v>
      </c>
      <c r="B24" s="179"/>
      <c r="C24" s="179"/>
    </row>
    <row r="25" spans="1:3" s="180" customFormat="1" ht="20.25" customHeight="1">
      <c r="A25" s="179"/>
      <c r="B25" s="179"/>
      <c r="C25" s="179"/>
    </row>
    <row r="26" spans="1:3" s="180" customFormat="1" ht="20.25" customHeight="1">
      <c r="A26" s="179"/>
      <c r="B26" s="184" t="s">
        <v>402</v>
      </c>
      <c r="C26" s="184" t="s">
        <v>403</v>
      </c>
    </row>
    <row r="27" spans="1:3" s="180" customFormat="1" ht="20.25" customHeight="1">
      <c r="A27" s="179"/>
      <c r="B27" s="184" t="s">
        <v>476</v>
      </c>
      <c r="C27" s="185" t="s">
        <v>405</v>
      </c>
    </row>
    <row r="28" spans="1:3" s="180" customFormat="1" ht="20.25" customHeight="1">
      <c r="A28" s="179"/>
      <c r="B28" s="184" t="s">
        <v>477</v>
      </c>
      <c r="C28" s="185" t="s">
        <v>407</v>
      </c>
    </row>
    <row r="29" spans="1:3" s="180" customFormat="1" ht="20.25" customHeight="1">
      <c r="A29" s="179"/>
      <c r="B29" s="184" t="s">
        <v>478</v>
      </c>
      <c r="C29" s="185" t="s">
        <v>408</v>
      </c>
    </row>
    <row r="30" spans="1:3" s="180" customFormat="1" ht="20.25" customHeight="1">
      <c r="A30" s="179"/>
      <c r="B30" s="184" t="s">
        <v>479</v>
      </c>
      <c r="C30" s="185" t="s">
        <v>411</v>
      </c>
    </row>
    <row r="31" spans="1:3" s="180" customFormat="1" ht="20.25" customHeight="1">
      <c r="A31" s="179"/>
      <c r="B31" s="179"/>
      <c r="C31" s="179"/>
    </row>
    <row r="32" spans="1:3" s="180" customFormat="1" ht="20.25" customHeight="1">
      <c r="A32" s="179"/>
      <c r="B32" s="186" t="s">
        <v>422</v>
      </c>
      <c r="C32" s="179"/>
    </row>
    <row r="33" spans="1:55" s="180" customFormat="1" ht="20.25" customHeight="1">
      <c r="B33" s="179" t="s">
        <v>423</v>
      </c>
      <c r="E33" s="186"/>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row>
    <row r="34" spans="1:55" s="180" customFormat="1" ht="20.25" customHeight="1">
      <c r="B34" s="179" t="s">
        <v>424</v>
      </c>
      <c r="E34" s="179"/>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row>
    <row r="35" spans="1:55" s="180" customFormat="1" ht="20.25" customHeight="1">
      <c r="E35" s="179"/>
    </row>
    <row r="36" spans="1:55" s="180" customFormat="1" ht="20.25" customHeight="1">
      <c r="A36" s="179"/>
      <c r="B36" s="179"/>
      <c r="C36" s="179"/>
      <c r="D36" s="186"/>
      <c r="E36" s="188"/>
      <c r="F36" s="188"/>
      <c r="G36" s="188"/>
      <c r="J36" s="188"/>
      <c r="K36" s="188"/>
      <c r="L36" s="188"/>
      <c r="R36" s="188"/>
      <c r="S36" s="188"/>
      <c r="T36" s="188"/>
      <c r="W36" s="188"/>
      <c r="X36" s="188"/>
      <c r="Y36" s="188"/>
    </row>
    <row r="37" spans="1:55" s="180" customFormat="1" ht="20.25" customHeight="1">
      <c r="A37" s="179" t="s">
        <v>480</v>
      </c>
      <c r="B37" s="179"/>
      <c r="C37" s="179"/>
    </row>
    <row r="38" spans="1:55" s="180" customFormat="1" ht="20.25" customHeight="1">
      <c r="A38" s="179" t="s">
        <v>425</v>
      </c>
      <c r="B38" s="179"/>
      <c r="C38" s="179"/>
    </row>
    <row r="39" spans="1:55" s="180" customFormat="1" ht="20.25" customHeight="1">
      <c r="A39" s="189" t="s">
        <v>481</v>
      </c>
      <c r="D39" s="190"/>
      <c r="E39" s="191"/>
      <c r="F39" s="188"/>
      <c r="G39" s="188"/>
      <c r="H39" s="188"/>
      <c r="I39" s="188"/>
      <c r="K39" s="188"/>
      <c r="M39" s="188"/>
      <c r="N39" s="188"/>
      <c r="O39" s="188"/>
      <c r="P39" s="188"/>
      <c r="Q39" s="188"/>
      <c r="S39" s="188"/>
      <c r="U39" s="188"/>
      <c r="V39" s="188"/>
      <c r="X39" s="188"/>
      <c r="Z39" s="188"/>
      <c r="AA39" s="188"/>
      <c r="AB39" s="188"/>
      <c r="AC39" s="188"/>
      <c r="AD39" s="188"/>
      <c r="AF39" s="186"/>
      <c r="AH39" s="188"/>
      <c r="AM39" s="188"/>
    </row>
    <row r="40" spans="1:55" s="180" customFormat="1" ht="20.25" customHeight="1">
      <c r="C40" s="189"/>
      <c r="D40" s="190"/>
      <c r="E40" s="191"/>
      <c r="F40" s="188"/>
      <c r="G40" s="188"/>
      <c r="H40" s="188"/>
      <c r="I40" s="188"/>
      <c r="K40" s="188"/>
      <c r="M40" s="188"/>
      <c r="N40" s="188"/>
      <c r="O40" s="188"/>
      <c r="P40" s="188"/>
      <c r="Q40" s="188"/>
      <c r="S40" s="188"/>
      <c r="U40" s="188"/>
      <c r="V40" s="188"/>
      <c r="X40" s="188"/>
      <c r="Z40" s="188"/>
      <c r="AA40" s="188"/>
      <c r="AB40" s="188"/>
      <c r="AC40" s="188"/>
      <c r="AD40" s="188"/>
      <c r="AF40" s="186"/>
      <c r="AH40" s="188"/>
      <c r="AM40" s="188"/>
    </row>
    <row r="41" spans="1:55" s="180" customFormat="1" ht="20.25" customHeight="1">
      <c r="A41" s="179" t="s">
        <v>426</v>
      </c>
      <c r="B41" s="179"/>
    </row>
    <row r="42" spans="1:55" s="180" customFormat="1" ht="20.25" customHeight="1"/>
    <row r="43" spans="1:55" s="180" customFormat="1" ht="20.25" customHeight="1">
      <c r="A43" s="179" t="s">
        <v>482</v>
      </c>
      <c r="B43" s="179"/>
      <c r="C43" s="179"/>
    </row>
    <row r="44" spans="1:55" s="180" customFormat="1" ht="20.25" customHeight="1">
      <c r="A44" s="179" t="s">
        <v>483</v>
      </c>
      <c r="B44" s="179"/>
      <c r="C44" s="179"/>
    </row>
    <row r="45" spans="1:55" s="180" customFormat="1" ht="20.25" customHeight="1"/>
    <row r="46" spans="1:55" s="180" customFormat="1" ht="20.25" customHeight="1">
      <c r="A46" s="179" t="s">
        <v>427</v>
      </c>
      <c r="B46" s="179"/>
      <c r="C46" s="179"/>
    </row>
    <row r="47" spans="1:55" s="180" customFormat="1" ht="20.25" customHeight="1">
      <c r="A47" s="179" t="s">
        <v>484</v>
      </c>
      <c r="B47" s="179"/>
      <c r="C47" s="179"/>
    </row>
    <row r="48" spans="1:55" s="180" customFormat="1" ht="20.25" customHeight="1">
      <c r="A48" s="179"/>
      <c r="B48" s="179"/>
      <c r="C48" s="179"/>
    </row>
    <row r="49" spans="1:55" s="180" customFormat="1" ht="20.25" customHeight="1">
      <c r="A49" s="179" t="s">
        <v>428</v>
      </c>
      <c r="B49" s="179"/>
      <c r="C49" s="179"/>
    </row>
    <row r="50" spans="1:55" s="180" customFormat="1" ht="20.25" customHeight="1">
      <c r="A50" s="179"/>
      <c r="B50" s="179"/>
      <c r="C50" s="179"/>
    </row>
    <row r="51" spans="1:55" s="180" customFormat="1" ht="20.25" customHeight="1">
      <c r="A51" s="180" t="s">
        <v>485</v>
      </c>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row>
    <row r="52" spans="1:55" s="180" customFormat="1" ht="20.25" customHeight="1">
      <c r="A52" s="180" t="s">
        <v>429</v>
      </c>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row>
    <row r="53" spans="1:55" s="180" customFormat="1" ht="20.25" customHeight="1">
      <c r="A53" s="180" t="s">
        <v>486</v>
      </c>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row>
    <row r="54" spans="1:55" s="180" customFormat="1" ht="20.25" customHeight="1">
      <c r="A54" s="179"/>
      <c r="B54" s="179"/>
      <c r="C54" s="179"/>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row>
    <row r="55" spans="1:55" s="180" customFormat="1" ht="20.25" customHeight="1">
      <c r="A55" s="180" t="s">
        <v>487</v>
      </c>
      <c r="C55" s="193"/>
      <c r="D55" s="186"/>
      <c r="E55" s="186"/>
    </row>
    <row r="56" spans="1:55" s="180" customFormat="1" ht="20.25" customHeight="1">
      <c r="A56" s="194" t="s">
        <v>488</v>
      </c>
      <c r="B56" s="193"/>
      <c r="C56" s="193"/>
      <c r="D56" s="179"/>
      <c r="E56" s="179"/>
    </row>
    <row r="57" spans="1:55" s="180" customFormat="1" ht="20.25" customHeight="1">
      <c r="A57" s="195" t="s">
        <v>489</v>
      </c>
      <c r="B57" s="193"/>
      <c r="C57" s="193"/>
      <c r="D57" s="179"/>
      <c r="E57" s="179"/>
    </row>
    <row r="58" spans="1:55" s="180" customFormat="1" ht="20.25" customHeight="1">
      <c r="A58" s="194" t="s">
        <v>490</v>
      </c>
      <c r="B58" s="193"/>
      <c r="C58" s="193"/>
      <c r="D58" s="179"/>
      <c r="E58" s="179"/>
    </row>
    <row r="59" spans="1:55" s="180" customFormat="1" ht="20.25" customHeight="1">
      <c r="A59" s="195" t="s">
        <v>491</v>
      </c>
      <c r="B59" s="193"/>
      <c r="C59" s="193"/>
      <c r="D59" s="179"/>
      <c r="E59" s="179"/>
    </row>
    <row r="60" spans="1:55" s="180" customFormat="1" ht="20.25" customHeight="1">
      <c r="A60" s="194" t="s">
        <v>492</v>
      </c>
      <c r="B60" s="193"/>
      <c r="C60" s="193"/>
      <c r="D60" s="179"/>
      <c r="E60" s="179"/>
    </row>
    <row r="61" spans="1:55" s="180" customFormat="1" ht="20.25" customHeight="1">
      <c r="A61" s="194" t="s">
        <v>493</v>
      </c>
      <c r="B61" s="193"/>
      <c r="C61" s="193"/>
      <c r="D61" s="179"/>
      <c r="E61" s="179"/>
    </row>
    <row r="62" spans="1:55" s="180" customFormat="1" ht="20.25" customHeight="1">
      <c r="A62" s="194" t="s">
        <v>494</v>
      </c>
      <c r="B62" s="193"/>
      <c r="C62" s="193"/>
      <c r="D62" s="179"/>
      <c r="E62" s="179"/>
    </row>
    <row r="63" spans="1:55" s="180" customFormat="1" ht="20.25" customHeight="1">
      <c r="A63" s="193"/>
      <c r="B63" s="193"/>
      <c r="C63" s="193"/>
      <c r="D63" s="179"/>
      <c r="E63" s="179"/>
    </row>
    <row r="64" spans="1:55" s="180" customFormat="1" ht="20.25" customHeight="1">
      <c r="A64" s="193"/>
      <c r="B64" s="193"/>
      <c r="C64" s="193"/>
      <c r="D64" s="179"/>
      <c r="E64" s="179"/>
    </row>
    <row r="65" spans="1:5" s="180" customFormat="1" ht="20.25" customHeight="1">
      <c r="A65" s="193"/>
      <c r="B65" s="193"/>
      <c r="C65" s="193"/>
      <c r="D65" s="179"/>
      <c r="E65" s="179"/>
    </row>
    <row r="66" spans="1:5" s="180" customFormat="1" ht="20.25" customHeight="1">
      <c r="A66" s="193"/>
      <c r="B66" s="193"/>
      <c r="C66" s="193"/>
      <c r="D66" s="179"/>
      <c r="E66" s="179"/>
    </row>
    <row r="67" spans="1:5" ht="20.25" customHeight="1"/>
    <row r="68" spans="1: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3"/>
  <sheetViews>
    <sheetView workbookViewId="0">
      <selection activeCell="C20" sqref="C20"/>
    </sheetView>
  </sheetViews>
  <sheetFormatPr defaultColWidth="9.1796875" defaultRowHeight="13"/>
  <cols>
    <col min="1" max="1" width="2.26953125" style="150" customWidth="1"/>
    <col min="2" max="2" width="8.1796875" style="150" bestFit="1" customWidth="1"/>
    <col min="3" max="10" width="46.453125" style="150" customWidth="1"/>
    <col min="11" max="16384" width="9.1796875" style="150"/>
  </cols>
  <sheetData>
    <row r="1" spans="2:10">
      <c r="B1" s="150" t="s">
        <v>430</v>
      </c>
    </row>
    <row r="3" spans="2:10">
      <c r="B3" s="151" t="s">
        <v>431</v>
      </c>
      <c r="C3" s="151" t="s">
        <v>432</v>
      </c>
    </row>
    <row r="4" spans="2:10">
      <c r="B4" s="151">
        <v>1</v>
      </c>
      <c r="C4" s="152" t="s">
        <v>354</v>
      </c>
    </row>
    <row r="5" spans="2:10">
      <c r="B5" s="151">
        <v>2</v>
      </c>
      <c r="C5" s="152" t="s">
        <v>433</v>
      </c>
    </row>
    <row r="6" spans="2:10">
      <c r="B6" s="151">
        <v>3</v>
      </c>
      <c r="C6" s="152" t="s">
        <v>434</v>
      </c>
    </row>
    <row r="7" spans="2:10">
      <c r="B7" s="151">
        <v>4</v>
      </c>
      <c r="C7" s="152" t="s">
        <v>435</v>
      </c>
    </row>
    <row r="8" spans="2:10">
      <c r="B8" s="151">
        <v>5</v>
      </c>
      <c r="C8" s="152" t="s">
        <v>436</v>
      </c>
    </row>
    <row r="9" spans="2:10">
      <c r="B9" s="151">
        <v>6</v>
      </c>
      <c r="C9" s="152" t="s">
        <v>437</v>
      </c>
    </row>
    <row r="10" spans="2:10">
      <c r="B10" s="151">
        <v>7</v>
      </c>
      <c r="C10" s="152"/>
    </row>
    <row r="12" spans="2:10">
      <c r="B12" s="150" t="s">
        <v>438</v>
      </c>
    </row>
    <row r="13" spans="2:10" ht="13.5" thickBot="1"/>
    <row r="14" spans="2:10" ht="14.5" thickBot="1">
      <c r="B14" s="153" t="s">
        <v>419</v>
      </c>
      <c r="C14" s="154" t="s">
        <v>376</v>
      </c>
      <c r="D14" s="155" t="s">
        <v>379</v>
      </c>
      <c r="E14" s="156"/>
      <c r="F14" s="157"/>
      <c r="G14" s="157"/>
      <c r="H14" s="157"/>
      <c r="I14" s="157"/>
      <c r="J14" s="158"/>
    </row>
    <row r="15" spans="2:10" ht="14">
      <c r="B15" s="702" t="s">
        <v>439</v>
      </c>
      <c r="C15" s="159" t="s">
        <v>440</v>
      </c>
      <c r="D15" s="160" t="s">
        <v>380</v>
      </c>
      <c r="E15" s="161"/>
      <c r="F15" s="162"/>
      <c r="G15" s="162"/>
      <c r="H15" s="162"/>
      <c r="I15" s="162"/>
      <c r="J15" s="163"/>
    </row>
    <row r="16" spans="2:10" ht="14">
      <c r="B16" s="702"/>
      <c r="C16" s="164"/>
      <c r="D16" s="165" t="s">
        <v>382</v>
      </c>
      <c r="E16" s="166"/>
      <c r="F16" s="167"/>
      <c r="G16" s="167"/>
      <c r="H16" s="167"/>
      <c r="I16" s="167"/>
      <c r="J16" s="168"/>
    </row>
    <row r="17" spans="2:10" ht="14">
      <c r="B17" s="702"/>
      <c r="C17" s="164"/>
      <c r="D17" s="169" t="s">
        <v>441</v>
      </c>
      <c r="E17" s="170"/>
      <c r="F17" s="167"/>
      <c r="G17" s="167"/>
      <c r="H17" s="167"/>
      <c r="I17" s="167"/>
      <c r="J17" s="168"/>
    </row>
    <row r="18" spans="2:10" ht="14">
      <c r="B18" s="702"/>
      <c r="C18" s="164"/>
      <c r="D18" s="169" t="s">
        <v>384</v>
      </c>
      <c r="E18" s="170"/>
      <c r="F18" s="167"/>
      <c r="G18" s="167"/>
      <c r="H18" s="167"/>
      <c r="I18" s="167"/>
      <c r="J18" s="168"/>
    </row>
    <row r="19" spans="2:10" ht="14">
      <c r="B19" s="702"/>
      <c r="C19" s="164"/>
      <c r="D19" s="169" t="s">
        <v>442</v>
      </c>
      <c r="E19" s="169"/>
      <c r="F19" s="167"/>
      <c r="G19" s="167"/>
      <c r="H19" s="167"/>
      <c r="I19" s="167"/>
      <c r="J19" s="168"/>
    </row>
    <row r="20" spans="2:10" ht="14">
      <c r="B20" s="702"/>
      <c r="C20" s="164"/>
      <c r="D20" s="169" t="s">
        <v>443</v>
      </c>
      <c r="E20" s="169"/>
      <c r="F20" s="167"/>
      <c r="G20" s="167"/>
      <c r="H20" s="167"/>
      <c r="I20" s="167"/>
      <c r="J20" s="168"/>
    </row>
    <row r="21" spans="2:10" ht="14">
      <c r="B21" s="702"/>
      <c r="C21" s="164"/>
      <c r="D21" s="169" t="s">
        <v>444</v>
      </c>
      <c r="E21" s="169"/>
      <c r="F21" s="167"/>
      <c r="G21" s="167"/>
      <c r="H21" s="167"/>
      <c r="I21" s="167"/>
      <c r="J21" s="168"/>
    </row>
    <row r="22" spans="2:10" ht="14">
      <c r="B22" s="702"/>
      <c r="C22" s="164"/>
      <c r="D22" s="169" t="s">
        <v>445</v>
      </c>
      <c r="E22" s="169"/>
      <c r="F22" s="167"/>
      <c r="G22" s="167"/>
      <c r="H22" s="167"/>
      <c r="I22" s="167"/>
      <c r="J22" s="168"/>
    </row>
    <row r="23" spans="2:10" ht="14">
      <c r="B23" s="702"/>
      <c r="C23" s="164"/>
      <c r="D23" s="169" t="s">
        <v>446</v>
      </c>
      <c r="E23" s="169"/>
      <c r="F23" s="167"/>
      <c r="G23" s="167"/>
      <c r="H23" s="167"/>
      <c r="I23" s="167"/>
      <c r="J23" s="168"/>
    </row>
    <row r="24" spans="2:10" ht="14">
      <c r="B24" s="702"/>
      <c r="C24" s="164"/>
      <c r="D24" s="169"/>
      <c r="E24" s="171"/>
      <c r="F24" s="167"/>
      <c r="G24" s="167"/>
      <c r="H24" s="167"/>
      <c r="I24" s="167"/>
      <c r="J24" s="168"/>
    </row>
    <row r="25" spans="2:10" ht="14">
      <c r="B25" s="702"/>
      <c r="C25" s="164"/>
      <c r="D25" s="169"/>
      <c r="E25" s="171"/>
      <c r="F25" s="167"/>
      <c r="G25" s="167"/>
      <c r="H25" s="167"/>
      <c r="I25" s="167"/>
      <c r="J25" s="168"/>
    </row>
    <row r="26" spans="2:10" ht="14">
      <c r="B26" s="702"/>
      <c r="C26" s="164"/>
      <c r="D26" s="169"/>
      <c r="E26" s="171"/>
      <c r="F26" s="167"/>
      <c r="G26" s="167"/>
      <c r="H26" s="167"/>
      <c r="I26" s="167"/>
      <c r="J26" s="168"/>
    </row>
    <row r="27" spans="2:10" ht="14.5" thickBot="1">
      <c r="B27" s="703"/>
      <c r="C27" s="172"/>
      <c r="D27" s="173"/>
      <c r="E27" s="174"/>
      <c r="F27" s="175"/>
      <c r="G27" s="175"/>
      <c r="H27" s="175"/>
      <c r="I27" s="175"/>
      <c r="J27" s="176"/>
    </row>
    <row r="30" spans="2:10">
      <c r="C30" s="150" t="s">
        <v>447</v>
      </c>
    </row>
    <row r="31" spans="2:10">
      <c r="C31" s="150" t="s">
        <v>448</v>
      </c>
    </row>
    <row r="32" spans="2:10">
      <c r="C32" s="150" t="s">
        <v>449</v>
      </c>
    </row>
    <row r="33" spans="3:3">
      <c r="C33" s="150" t="s">
        <v>450</v>
      </c>
    </row>
    <row r="34" spans="3:3">
      <c r="C34" s="150" t="s">
        <v>451</v>
      </c>
    </row>
    <row r="35" spans="3:3">
      <c r="C35" s="150" t="s">
        <v>452</v>
      </c>
    </row>
    <row r="36" spans="3:3">
      <c r="C36" s="150" t="s">
        <v>453</v>
      </c>
    </row>
    <row r="38" spans="3:3">
      <c r="C38" s="150" t="s">
        <v>454</v>
      </c>
    </row>
    <row r="39" spans="3:3">
      <c r="C39" s="150" t="s">
        <v>455</v>
      </c>
    </row>
    <row r="40" spans="3:3">
      <c r="C40" s="150" t="s">
        <v>456</v>
      </c>
    </row>
    <row r="41" spans="3:3">
      <c r="C41" s="150" t="s">
        <v>457</v>
      </c>
    </row>
    <row r="42" spans="3:3">
      <c r="C42" s="150" t="s">
        <v>458</v>
      </c>
    </row>
    <row r="43" spans="3:3">
      <c r="C43" s="150" t="s">
        <v>459</v>
      </c>
    </row>
  </sheetData>
  <mergeCells count="1">
    <mergeCell ref="B15:B27"/>
  </mergeCells>
  <phoneticPr fontId="5"/>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2019-07-24T10:57:08Z</cp:lastPrinted>
  <dcterms:created xsi:type="dcterms:W3CDTF">2008-06-06T11:29:08Z</dcterms:created>
  <dcterms:modified xsi:type="dcterms:W3CDTF">2025-05-21T04:33:35Z</dcterms:modified>
</cp:coreProperties>
</file>